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10120152a263103/Asztali gép/"/>
    </mc:Choice>
  </mc:AlternateContent>
  <xr:revisionPtr revIDLastSave="0" documentId="14_{AEBF0B98-CCE8-4576-9215-C63B57FC04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AM" sheetId="1" r:id="rId1"/>
    <sheet name="M tantárgy" sheetId="5" r:id="rId2"/>
    <sheet name="I tantárgy" sheetId="6" r:id="rId3"/>
    <sheet name="T tantárgy" sheetId="7" r:id="rId4"/>
    <sheet name="S tantárgy" sheetId="8" r:id="rId5"/>
    <sheet name="Z tantárgy" sheetId="9" r:id="rId6"/>
    <sheet name="modellek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7" l="1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11" i="6"/>
  <c r="M12" i="6"/>
  <c r="M13" i="6"/>
  <c r="M14" i="6"/>
  <c r="N14" i="6" s="1"/>
  <c r="N48" i="6" s="1"/>
  <c r="M15" i="6"/>
  <c r="M16" i="6"/>
  <c r="M17" i="6"/>
  <c r="N17" i="6" s="1"/>
  <c r="N51" i="6" s="1"/>
  <c r="M18" i="6"/>
  <c r="N18" i="6" s="1"/>
  <c r="N52" i="6" s="1"/>
  <c r="M19" i="6"/>
  <c r="M20" i="6"/>
  <c r="M21" i="6"/>
  <c r="M22" i="6"/>
  <c r="M23" i="6"/>
  <c r="M24" i="6"/>
  <c r="M25" i="6"/>
  <c r="N25" i="6" s="1"/>
  <c r="N59" i="6" s="1"/>
  <c r="M26" i="6"/>
  <c r="N26" i="6" s="1"/>
  <c r="N60" i="6" s="1"/>
  <c r="M27" i="6"/>
  <c r="M28" i="6"/>
  <c r="M29" i="6"/>
  <c r="M30" i="6"/>
  <c r="N30" i="6" s="1"/>
  <c r="N64" i="6" s="1"/>
  <c r="M31" i="6"/>
  <c r="M32" i="6"/>
  <c r="M33" i="6"/>
  <c r="N33" i="6" s="1"/>
  <c r="N67" i="6" s="1"/>
  <c r="M34" i="6"/>
  <c r="N34" i="6" s="1"/>
  <c r="N68" i="6" s="1"/>
  <c r="M35" i="6"/>
  <c r="M7" i="6"/>
  <c r="M8" i="6"/>
  <c r="M9" i="6"/>
  <c r="N7" i="6" s="1"/>
  <c r="N41" i="6" s="1"/>
  <c r="M10" i="6"/>
  <c r="N22" i="6"/>
  <c r="N56" i="6" s="1"/>
  <c r="L7" i="5"/>
  <c r="L8" i="5"/>
  <c r="L9" i="5"/>
  <c r="L10" i="5"/>
  <c r="M9" i="5" s="1"/>
  <c r="L11" i="5"/>
  <c r="L12" i="5"/>
  <c r="L13" i="5"/>
  <c r="L14" i="5"/>
  <c r="M14" i="5" s="1"/>
  <c r="L15" i="5"/>
  <c r="L16" i="5"/>
  <c r="L17" i="5"/>
  <c r="L18" i="5"/>
  <c r="M18" i="5" s="1"/>
  <c r="L19" i="5"/>
  <c r="L20" i="5"/>
  <c r="L21" i="5"/>
  <c r="L22" i="5"/>
  <c r="M22" i="5" s="1"/>
  <c r="L23" i="5"/>
  <c r="L24" i="5"/>
  <c r="L25" i="5"/>
  <c r="L26" i="5"/>
  <c r="M26" i="5" s="1"/>
  <c r="L27" i="5"/>
  <c r="L28" i="5"/>
  <c r="L29" i="5"/>
  <c r="L30" i="5"/>
  <c r="M30" i="5" s="1"/>
  <c r="L31" i="5"/>
  <c r="L32" i="5"/>
  <c r="L33" i="5"/>
  <c r="L34" i="5"/>
  <c r="M34" i="5" s="1"/>
  <c r="L35" i="5"/>
  <c r="N39" i="6"/>
  <c r="N39" i="9"/>
  <c r="N39" i="7"/>
  <c r="J5" i="8"/>
  <c r="J6" i="8"/>
  <c r="J7" i="8"/>
  <c r="J8" i="8"/>
  <c r="K8" i="8" s="1"/>
  <c r="J9" i="8"/>
  <c r="J10" i="8"/>
  <c r="J11" i="8"/>
  <c r="J12" i="8"/>
  <c r="J13" i="8"/>
  <c r="J14" i="8"/>
  <c r="J15" i="8"/>
  <c r="J16" i="8"/>
  <c r="K16" i="8" s="1"/>
  <c r="J17" i="8"/>
  <c r="J18" i="8"/>
  <c r="J19" i="8"/>
  <c r="J20" i="8"/>
  <c r="K20" i="8" s="1"/>
  <c r="J21" i="8"/>
  <c r="J22" i="8"/>
  <c r="J23" i="8"/>
  <c r="J24" i="8"/>
  <c r="K24" i="8" s="1"/>
  <c r="J25" i="8"/>
  <c r="J26" i="8"/>
  <c r="J27" i="8"/>
  <c r="J28" i="8"/>
  <c r="J29" i="8"/>
  <c r="J30" i="8"/>
  <c r="J31" i="8"/>
  <c r="J32" i="8"/>
  <c r="K32" i="8" s="1"/>
  <c r="J33" i="8"/>
  <c r="H5" i="8"/>
  <c r="H6" i="8"/>
  <c r="H7" i="8"/>
  <c r="H8" i="8"/>
  <c r="I17" i="8" s="1"/>
  <c r="H9" i="8"/>
  <c r="H10" i="8"/>
  <c r="H11" i="8"/>
  <c r="I11" i="8" s="1"/>
  <c r="H12" i="8"/>
  <c r="I12" i="8" s="1"/>
  <c r="H13" i="8"/>
  <c r="H14" i="8"/>
  <c r="H15" i="8"/>
  <c r="H16" i="8"/>
  <c r="H17" i="8"/>
  <c r="H18" i="8"/>
  <c r="H19" i="8"/>
  <c r="I19" i="8" s="1"/>
  <c r="H20" i="8"/>
  <c r="I20" i="8" s="1"/>
  <c r="H21" i="8"/>
  <c r="H22" i="8"/>
  <c r="H23" i="8"/>
  <c r="H24" i="8"/>
  <c r="H25" i="8"/>
  <c r="H26" i="8"/>
  <c r="H27" i="8"/>
  <c r="I27" i="8" s="1"/>
  <c r="H28" i="8"/>
  <c r="I28" i="8" s="1"/>
  <c r="H29" i="8"/>
  <c r="H30" i="8"/>
  <c r="H31" i="8"/>
  <c r="H32" i="8"/>
  <c r="H33" i="8"/>
  <c r="K6" i="8"/>
  <c r="I8" i="8"/>
  <c r="I16" i="8"/>
  <c r="I24" i="8"/>
  <c r="I32" i="8"/>
  <c r="M7" i="9"/>
  <c r="M8" i="9"/>
  <c r="M9" i="9"/>
  <c r="N6" i="9" s="1"/>
  <c r="O6" i="9" s="1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6" i="9"/>
  <c r="L35" i="8"/>
  <c r="M37" i="7"/>
  <c r="L37" i="7"/>
  <c r="Q37" i="9"/>
  <c r="M37" i="9"/>
  <c r="L37" i="9"/>
  <c r="Q35" i="8"/>
  <c r="Q37" i="7"/>
  <c r="M37" i="6"/>
  <c r="L37" i="6"/>
  <c r="Q37" i="6"/>
  <c r="Q37" i="5"/>
  <c r="M37" i="5"/>
  <c r="L37" i="5"/>
  <c r="AA36" i="1"/>
  <c r="AC36" i="1"/>
  <c r="AB36" i="1"/>
  <c r="AF36" i="1"/>
  <c r="Y4" i="1"/>
  <c r="M40" i="6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40" i="9"/>
  <c r="L40" i="9"/>
  <c r="I40" i="9"/>
  <c r="H40" i="9"/>
  <c r="L6" i="9"/>
  <c r="K6" i="9"/>
  <c r="J6" i="9"/>
  <c r="I6" i="9"/>
  <c r="S69" i="9"/>
  <c r="R69" i="9"/>
  <c r="Q69" i="9"/>
  <c r="K69" i="9"/>
  <c r="S68" i="9"/>
  <c r="R68" i="9"/>
  <c r="Q68" i="9"/>
  <c r="K68" i="9"/>
  <c r="H68" i="9"/>
  <c r="S67" i="9"/>
  <c r="R67" i="9"/>
  <c r="Q67" i="9"/>
  <c r="K67" i="9"/>
  <c r="S66" i="9"/>
  <c r="R66" i="9"/>
  <c r="Q66" i="9"/>
  <c r="K66" i="9"/>
  <c r="H66" i="9"/>
  <c r="S65" i="9"/>
  <c r="R65" i="9"/>
  <c r="Q65" i="9"/>
  <c r="K65" i="9"/>
  <c r="S64" i="9"/>
  <c r="R64" i="9"/>
  <c r="Q64" i="9"/>
  <c r="K64" i="9"/>
  <c r="H64" i="9"/>
  <c r="S63" i="9"/>
  <c r="R63" i="9"/>
  <c r="Q63" i="9"/>
  <c r="K63" i="9"/>
  <c r="S62" i="9"/>
  <c r="R62" i="9"/>
  <c r="Q62" i="9"/>
  <c r="K62" i="9"/>
  <c r="H62" i="9"/>
  <c r="S61" i="9"/>
  <c r="R61" i="9"/>
  <c r="Q61" i="9"/>
  <c r="K61" i="9"/>
  <c r="S60" i="9"/>
  <c r="R60" i="9"/>
  <c r="Q60" i="9"/>
  <c r="K60" i="9"/>
  <c r="H60" i="9"/>
  <c r="S59" i="9"/>
  <c r="R59" i="9"/>
  <c r="Q59" i="9"/>
  <c r="K59" i="9"/>
  <c r="S58" i="9"/>
  <c r="R58" i="9"/>
  <c r="Q58" i="9"/>
  <c r="K58" i="9"/>
  <c r="H58" i="9"/>
  <c r="S57" i="9"/>
  <c r="R57" i="9"/>
  <c r="Q57" i="9"/>
  <c r="K57" i="9"/>
  <c r="S56" i="9"/>
  <c r="R56" i="9"/>
  <c r="Q56" i="9"/>
  <c r="K56" i="9"/>
  <c r="H56" i="9"/>
  <c r="S55" i="9"/>
  <c r="R55" i="9"/>
  <c r="Q55" i="9"/>
  <c r="K55" i="9"/>
  <c r="S54" i="9"/>
  <c r="R54" i="9"/>
  <c r="Q54" i="9"/>
  <c r="K54" i="9"/>
  <c r="H54" i="9"/>
  <c r="S53" i="9"/>
  <c r="R53" i="9"/>
  <c r="Q53" i="9"/>
  <c r="K53" i="9"/>
  <c r="S52" i="9"/>
  <c r="R52" i="9"/>
  <c r="Q52" i="9"/>
  <c r="K52" i="9"/>
  <c r="H52" i="9"/>
  <c r="S51" i="9"/>
  <c r="R51" i="9"/>
  <c r="Q51" i="9"/>
  <c r="K51" i="9"/>
  <c r="H51" i="9"/>
  <c r="S50" i="9"/>
  <c r="R50" i="9"/>
  <c r="Q50" i="9"/>
  <c r="K50" i="9"/>
  <c r="H50" i="9"/>
  <c r="S49" i="9"/>
  <c r="R49" i="9"/>
  <c r="Q49" i="9"/>
  <c r="K49" i="9"/>
  <c r="H49" i="9"/>
  <c r="S48" i="9"/>
  <c r="R48" i="9"/>
  <c r="Q48" i="9"/>
  <c r="K48" i="9"/>
  <c r="H48" i="9"/>
  <c r="S47" i="9"/>
  <c r="R47" i="9"/>
  <c r="Q47" i="9"/>
  <c r="K47" i="9"/>
  <c r="H47" i="9"/>
  <c r="S46" i="9"/>
  <c r="R46" i="9"/>
  <c r="Q46" i="9"/>
  <c r="K46" i="9"/>
  <c r="L46" i="9" s="1"/>
  <c r="H46" i="9"/>
  <c r="S45" i="9"/>
  <c r="R45" i="9"/>
  <c r="Q45" i="9"/>
  <c r="K45" i="9"/>
  <c r="H45" i="9"/>
  <c r="S44" i="9"/>
  <c r="R44" i="9"/>
  <c r="Q44" i="9"/>
  <c r="L44" i="9"/>
  <c r="K44" i="9"/>
  <c r="S43" i="9"/>
  <c r="R43" i="9"/>
  <c r="Q43" i="9"/>
  <c r="K43" i="9"/>
  <c r="S42" i="9"/>
  <c r="R42" i="9"/>
  <c r="Q42" i="9"/>
  <c r="Q38" i="9" s="1"/>
  <c r="K42" i="9"/>
  <c r="L42" i="9" s="1"/>
  <c r="S41" i="9"/>
  <c r="R41" i="9"/>
  <c r="Q41" i="9"/>
  <c r="L41" i="9"/>
  <c r="K41" i="9"/>
  <c r="S40" i="9"/>
  <c r="R40" i="9"/>
  <c r="Q40" i="9"/>
  <c r="K40" i="9"/>
  <c r="L68" i="9" s="1"/>
  <c r="S39" i="9"/>
  <c r="R39" i="9"/>
  <c r="N38" i="9"/>
  <c r="K35" i="9"/>
  <c r="I35" i="9"/>
  <c r="K34" i="9"/>
  <c r="I34" i="9"/>
  <c r="K33" i="9"/>
  <c r="I33" i="9"/>
  <c r="K32" i="9"/>
  <c r="I32" i="9"/>
  <c r="K31" i="9"/>
  <c r="I31" i="9"/>
  <c r="K30" i="9"/>
  <c r="I30" i="9"/>
  <c r="K29" i="9"/>
  <c r="I29" i="9"/>
  <c r="K28" i="9"/>
  <c r="I28" i="9"/>
  <c r="K27" i="9"/>
  <c r="I27" i="9"/>
  <c r="K26" i="9"/>
  <c r="I26" i="9"/>
  <c r="K25" i="9"/>
  <c r="I25" i="9"/>
  <c r="K24" i="9"/>
  <c r="I24" i="9"/>
  <c r="K23" i="9"/>
  <c r="I23" i="9"/>
  <c r="K22" i="9"/>
  <c r="I22" i="9"/>
  <c r="K21" i="9"/>
  <c r="I21" i="9"/>
  <c r="K20" i="9"/>
  <c r="I20" i="9"/>
  <c r="K19" i="9"/>
  <c r="I19" i="9"/>
  <c r="K18" i="9"/>
  <c r="I18" i="9"/>
  <c r="K17" i="9"/>
  <c r="I17" i="9"/>
  <c r="K16" i="9"/>
  <c r="I16" i="9"/>
  <c r="K15" i="9"/>
  <c r="I15" i="9"/>
  <c r="K14" i="9"/>
  <c r="I14" i="9"/>
  <c r="K13" i="9"/>
  <c r="I13" i="9"/>
  <c r="K12" i="9"/>
  <c r="I12" i="9"/>
  <c r="K11" i="9"/>
  <c r="I11" i="9"/>
  <c r="K10" i="9"/>
  <c r="I10" i="9"/>
  <c r="K9" i="9"/>
  <c r="I9" i="9"/>
  <c r="K8" i="9"/>
  <c r="I8" i="9"/>
  <c r="K7" i="9"/>
  <c r="I7" i="9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37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38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4" i="8"/>
  <c r="K12" i="8"/>
  <c r="K28" i="8"/>
  <c r="I13" i="8"/>
  <c r="I29" i="8"/>
  <c r="H4" i="8"/>
  <c r="E67" i="8"/>
  <c r="D67" i="8"/>
  <c r="C67" i="8"/>
  <c r="B67" i="8"/>
  <c r="E66" i="8"/>
  <c r="D66" i="8"/>
  <c r="C66" i="8"/>
  <c r="B66" i="8"/>
  <c r="E65" i="8"/>
  <c r="D65" i="8"/>
  <c r="C65" i="8"/>
  <c r="B65" i="8"/>
  <c r="E64" i="8"/>
  <c r="D64" i="8"/>
  <c r="C64" i="8"/>
  <c r="B64" i="8"/>
  <c r="E63" i="8"/>
  <c r="D63" i="8"/>
  <c r="C63" i="8"/>
  <c r="B63" i="8"/>
  <c r="E62" i="8"/>
  <c r="D62" i="8"/>
  <c r="C62" i="8"/>
  <c r="B62" i="8"/>
  <c r="E61" i="8"/>
  <c r="D61" i="8"/>
  <c r="C61" i="8"/>
  <c r="B61" i="8"/>
  <c r="E60" i="8"/>
  <c r="D60" i="8"/>
  <c r="C60" i="8"/>
  <c r="B60" i="8"/>
  <c r="E59" i="8"/>
  <c r="D59" i="8"/>
  <c r="C59" i="8"/>
  <c r="B59" i="8"/>
  <c r="E58" i="8"/>
  <c r="D58" i="8"/>
  <c r="C58" i="8"/>
  <c r="B58" i="8"/>
  <c r="E57" i="8"/>
  <c r="D57" i="8"/>
  <c r="C57" i="8"/>
  <c r="B57" i="8"/>
  <c r="E56" i="8"/>
  <c r="D56" i="8"/>
  <c r="C56" i="8"/>
  <c r="B56" i="8"/>
  <c r="E55" i="8"/>
  <c r="D55" i="8"/>
  <c r="C55" i="8"/>
  <c r="B55" i="8"/>
  <c r="E54" i="8"/>
  <c r="D54" i="8"/>
  <c r="C54" i="8"/>
  <c r="B54" i="8"/>
  <c r="E53" i="8"/>
  <c r="D53" i="8"/>
  <c r="C53" i="8"/>
  <c r="B53" i="8"/>
  <c r="E52" i="8"/>
  <c r="D52" i="8"/>
  <c r="C52" i="8"/>
  <c r="B52" i="8"/>
  <c r="E51" i="8"/>
  <c r="D51" i="8"/>
  <c r="C51" i="8"/>
  <c r="B51" i="8"/>
  <c r="E50" i="8"/>
  <c r="D50" i="8"/>
  <c r="C50" i="8"/>
  <c r="B50" i="8"/>
  <c r="E49" i="8"/>
  <c r="D49" i="8"/>
  <c r="C49" i="8"/>
  <c r="B49" i="8"/>
  <c r="E48" i="8"/>
  <c r="D48" i="8"/>
  <c r="C48" i="8"/>
  <c r="B48" i="8"/>
  <c r="E47" i="8"/>
  <c r="D47" i="8"/>
  <c r="C47" i="8"/>
  <c r="B47" i="8"/>
  <c r="E46" i="8"/>
  <c r="D46" i="8"/>
  <c r="C46" i="8"/>
  <c r="B46" i="8"/>
  <c r="E45" i="8"/>
  <c r="D45" i="8"/>
  <c r="C45" i="8"/>
  <c r="B45" i="8"/>
  <c r="E44" i="8"/>
  <c r="D44" i="8"/>
  <c r="C44" i="8"/>
  <c r="B44" i="8"/>
  <c r="E43" i="8"/>
  <c r="D43" i="8"/>
  <c r="C43" i="8"/>
  <c r="B43" i="8"/>
  <c r="E42" i="8"/>
  <c r="D42" i="8"/>
  <c r="C42" i="8"/>
  <c r="B42" i="8"/>
  <c r="E41" i="8"/>
  <c r="D41" i="8"/>
  <c r="C41" i="8"/>
  <c r="B41" i="8"/>
  <c r="E40" i="8"/>
  <c r="D40" i="8"/>
  <c r="C40" i="8"/>
  <c r="B40" i="8"/>
  <c r="E39" i="8"/>
  <c r="D39" i="8"/>
  <c r="C39" i="8"/>
  <c r="B39" i="8"/>
  <c r="E38" i="8"/>
  <c r="D38" i="8"/>
  <c r="C38" i="8"/>
  <c r="B38" i="8"/>
  <c r="N37" i="8"/>
  <c r="N36" i="8"/>
  <c r="J4" i="8"/>
  <c r="M6" i="7"/>
  <c r="M6" i="6"/>
  <c r="L6" i="5"/>
  <c r="I7" i="7"/>
  <c r="S69" i="7"/>
  <c r="R69" i="7"/>
  <c r="Q69" i="7"/>
  <c r="K69" i="7"/>
  <c r="E69" i="7"/>
  <c r="D69" i="7"/>
  <c r="C69" i="7"/>
  <c r="B69" i="7"/>
  <c r="S68" i="7"/>
  <c r="R68" i="7"/>
  <c r="Q68" i="7"/>
  <c r="L68" i="7"/>
  <c r="K68" i="7"/>
  <c r="E68" i="7"/>
  <c r="D68" i="7"/>
  <c r="C68" i="7"/>
  <c r="B68" i="7"/>
  <c r="S67" i="7"/>
  <c r="R67" i="7"/>
  <c r="Q67" i="7"/>
  <c r="K67" i="7"/>
  <c r="E67" i="7"/>
  <c r="D67" i="7"/>
  <c r="C67" i="7"/>
  <c r="B67" i="7"/>
  <c r="S66" i="7"/>
  <c r="R66" i="7"/>
  <c r="Q66" i="7"/>
  <c r="L66" i="7"/>
  <c r="K66" i="7"/>
  <c r="E66" i="7"/>
  <c r="D66" i="7"/>
  <c r="C66" i="7"/>
  <c r="B66" i="7"/>
  <c r="S65" i="7"/>
  <c r="R65" i="7"/>
  <c r="Q65" i="7"/>
  <c r="K65" i="7"/>
  <c r="E65" i="7"/>
  <c r="D65" i="7"/>
  <c r="C65" i="7"/>
  <c r="B65" i="7"/>
  <c r="S64" i="7"/>
  <c r="R64" i="7"/>
  <c r="Q64" i="7"/>
  <c r="L64" i="7"/>
  <c r="K64" i="7"/>
  <c r="E64" i="7"/>
  <c r="D64" i="7"/>
  <c r="C64" i="7"/>
  <c r="B64" i="7"/>
  <c r="S63" i="7"/>
  <c r="R63" i="7"/>
  <c r="Q63" i="7"/>
  <c r="K63" i="7"/>
  <c r="E63" i="7"/>
  <c r="D63" i="7"/>
  <c r="C63" i="7"/>
  <c r="B63" i="7"/>
  <c r="S62" i="7"/>
  <c r="R62" i="7"/>
  <c r="Q62" i="7"/>
  <c r="L62" i="7"/>
  <c r="K62" i="7"/>
  <c r="E62" i="7"/>
  <c r="D62" i="7"/>
  <c r="C62" i="7"/>
  <c r="B62" i="7"/>
  <c r="H62" i="7" s="1"/>
  <c r="S61" i="7"/>
  <c r="R61" i="7"/>
  <c r="Q61" i="7"/>
  <c r="L61" i="7"/>
  <c r="K61" i="7"/>
  <c r="E61" i="7"/>
  <c r="D61" i="7"/>
  <c r="C61" i="7"/>
  <c r="B61" i="7"/>
  <c r="S60" i="7"/>
  <c r="R60" i="7"/>
  <c r="Q60" i="7"/>
  <c r="L60" i="7"/>
  <c r="K60" i="7"/>
  <c r="E60" i="7"/>
  <c r="D60" i="7"/>
  <c r="C60" i="7"/>
  <c r="B60" i="7"/>
  <c r="S59" i="7"/>
  <c r="R59" i="7"/>
  <c r="Q59" i="7"/>
  <c r="L59" i="7"/>
  <c r="K59" i="7"/>
  <c r="E59" i="7"/>
  <c r="D59" i="7"/>
  <c r="C59" i="7"/>
  <c r="B59" i="7"/>
  <c r="S58" i="7"/>
  <c r="R58" i="7"/>
  <c r="Q58" i="7"/>
  <c r="L58" i="7"/>
  <c r="K58" i="7"/>
  <c r="E58" i="7"/>
  <c r="D58" i="7"/>
  <c r="C58" i="7"/>
  <c r="B58" i="7"/>
  <c r="H58" i="7" s="1"/>
  <c r="S57" i="7"/>
  <c r="R57" i="7"/>
  <c r="Q57" i="7"/>
  <c r="L57" i="7"/>
  <c r="K57" i="7"/>
  <c r="E57" i="7"/>
  <c r="D57" i="7"/>
  <c r="C57" i="7"/>
  <c r="B57" i="7"/>
  <c r="S56" i="7"/>
  <c r="R56" i="7"/>
  <c r="Q56" i="7"/>
  <c r="L56" i="7"/>
  <c r="K56" i="7"/>
  <c r="E56" i="7"/>
  <c r="D56" i="7"/>
  <c r="C56" i="7"/>
  <c r="B56" i="7"/>
  <c r="S55" i="7"/>
  <c r="R55" i="7"/>
  <c r="Q55" i="7"/>
  <c r="L55" i="7"/>
  <c r="K55" i="7"/>
  <c r="E55" i="7"/>
  <c r="D55" i="7"/>
  <c r="C55" i="7"/>
  <c r="B55" i="7"/>
  <c r="S54" i="7"/>
  <c r="R54" i="7"/>
  <c r="Q54" i="7"/>
  <c r="L54" i="7"/>
  <c r="K54" i="7"/>
  <c r="E54" i="7"/>
  <c r="D54" i="7"/>
  <c r="C54" i="7"/>
  <c r="B54" i="7"/>
  <c r="H54" i="7" s="1"/>
  <c r="S53" i="7"/>
  <c r="R53" i="7"/>
  <c r="Q53" i="7"/>
  <c r="L53" i="7"/>
  <c r="K53" i="7"/>
  <c r="E53" i="7"/>
  <c r="D53" i="7"/>
  <c r="C53" i="7"/>
  <c r="B53" i="7"/>
  <c r="S52" i="7"/>
  <c r="R52" i="7"/>
  <c r="Q52" i="7"/>
  <c r="L52" i="7"/>
  <c r="K52" i="7"/>
  <c r="E52" i="7"/>
  <c r="D52" i="7"/>
  <c r="C52" i="7"/>
  <c r="B52" i="7"/>
  <c r="S51" i="7"/>
  <c r="R51" i="7"/>
  <c r="Q51" i="7"/>
  <c r="L51" i="7"/>
  <c r="K51" i="7"/>
  <c r="E51" i="7"/>
  <c r="D51" i="7"/>
  <c r="C51" i="7"/>
  <c r="B51" i="7"/>
  <c r="S50" i="7"/>
  <c r="R50" i="7"/>
  <c r="Q50" i="7"/>
  <c r="L50" i="7"/>
  <c r="K50" i="7"/>
  <c r="E50" i="7"/>
  <c r="D50" i="7"/>
  <c r="C50" i="7"/>
  <c r="B50" i="7"/>
  <c r="H50" i="7" s="1"/>
  <c r="S49" i="7"/>
  <c r="R49" i="7"/>
  <c r="Q49" i="7"/>
  <c r="L49" i="7"/>
  <c r="K49" i="7"/>
  <c r="E49" i="7"/>
  <c r="D49" i="7"/>
  <c r="C49" i="7"/>
  <c r="B49" i="7"/>
  <c r="S48" i="7"/>
  <c r="R48" i="7"/>
  <c r="Q48" i="7"/>
  <c r="L48" i="7"/>
  <c r="K48" i="7"/>
  <c r="E48" i="7"/>
  <c r="D48" i="7"/>
  <c r="C48" i="7"/>
  <c r="B48" i="7"/>
  <c r="S47" i="7"/>
  <c r="R47" i="7"/>
  <c r="Q47" i="7"/>
  <c r="L47" i="7"/>
  <c r="K47" i="7"/>
  <c r="E47" i="7"/>
  <c r="D47" i="7"/>
  <c r="C47" i="7"/>
  <c r="B47" i="7"/>
  <c r="S46" i="7"/>
  <c r="R46" i="7"/>
  <c r="Q46" i="7"/>
  <c r="L46" i="7"/>
  <c r="K46" i="7"/>
  <c r="E46" i="7"/>
  <c r="D46" i="7"/>
  <c r="C46" i="7"/>
  <c r="B46" i="7"/>
  <c r="H46" i="7" s="1"/>
  <c r="S45" i="7"/>
  <c r="R45" i="7"/>
  <c r="Q45" i="7"/>
  <c r="L45" i="7"/>
  <c r="K45" i="7"/>
  <c r="E45" i="7"/>
  <c r="D45" i="7"/>
  <c r="C45" i="7"/>
  <c r="B45" i="7"/>
  <c r="S44" i="7"/>
  <c r="R44" i="7"/>
  <c r="Q44" i="7"/>
  <c r="L44" i="7"/>
  <c r="K44" i="7"/>
  <c r="E44" i="7"/>
  <c r="D44" i="7"/>
  <c r="C44" i="7"/>
  <c r="B44" i="7"/>
  <c r="S43" i="7"/>
  <c r="R43" i="7"/>
  <c r="Q43" i="7"/>
  <c r="L43" i="7"/>
  <c r="K43" i="7"/>
  <c r="E43" i="7"/>
  <c r="D43" i="7"/>
  <c r="C43" i="7"/>
  <c r="B43" i="7"/>
  <c r="S42" i="7"/>
  <c r="R42" i="7"/>
  <c r="Q42" i="7"/>
  <c r="L42" i="7"/>
  <c r="K42" i="7"/>
  <c r="E42" i="7"/>
  <c r="D42" i="7"/>
  <c r="C42" i="7"/>
  <c r="B42" i="7"/>
  <c r="H42" i="7" s="1"/>
  <c r="S41" i="7"/>
  <c r="R41" i="7"/>
  <c r="Q41" i="7"/>
  <c r="L41" i="7"/>
  <c r="K41" i="7"/>
  <c r="E41" i="7"/>
  <c r="D41" i="7"/>
  <c r="C41" i="7"/>
  <c r="B41" i="7"/>
  <c r="S40" i="7"/>
  <c r="R40" i="7"/>
  <c r="Q40" i="7"/>
  <c r="L40" i="7"/>
  <c r="K40" i="7"/>
  <c r="L69" i="7" s="1"/>
  <c r="E40" i="7"/>
  <c r="D40" i="7"/>
  <c r="C40" i="7"/>
  <c r="B40" i="7"/>
  <c r="S39" i="7"/>
  <c r="R39" i="7"/>
  <c r="Q38" i="7"/>
  <c r="N38" i="7"/>
  <c r="K35" i="7"/>
  <c r="I35" i="7"/>
  <c r="K34" i="7"/>
  <c r="I34" i="7"/>
  <c r="K33" i="7"/>
  <c r="I33" i="7"/>
  <c r="K32" i="7"/>
  <c r="I32" i="7"/>
  <c r="K31" i="7"/>
  <c r="I31" i="7"/>
  <c r="K30" i="7"/>
  <c r="I30" i="7"/>
  <c r="K29" i="7"/>
  <c r="I29" i="7"/>
  <c r="K28" i="7"/>
  <c r="I28" i="7"/>
  <c r="K27" i="7"/>
  <c r="I27" i="7"/>
  <c r="K26" i="7"/>
  <c r="I26" i="7"/>
  <c r="K25" i="7"/>
  <c r="I25" i="7"/>
  <c r="K24" i="7"/>
  <c r="I24" i="7"/>
  <c r="K23" i="7"/>
  <c r="I23" i="7"/>
  <c r="K22" i="7"/>
  <c r="I22" i="7"/>
  <c r="K21" i="7"/>
  <c r="I21" i="7"/>
  <c r="K20" i="7"/>
  <c r="I20" i="7"/>
  <c r="K19" i="7"/>
  <c r="I19" i="7"/>
  <c r="K18" i="7"/>
  <c r="I18" i="7"/>
  <c r="K17" i="7"/>
  <c r="I17" i="7"/>
  <c r="K16" i="7"/>
  <c r="I16" i="7"/>
  <c r="K15" i="7"/>
  <c r="I15" i="7"/>
  <c r="K14" i="7"/>
  <c r="I14" i="7"/>
  <c r="K13" i="7"/>
  <c r="I13" i="7"/>
  <c r="K12" i="7"/>
  <c r="I12" i="7"/>
  <c r="K11" i="7"/>
  <c r="I11" i="7"/>
  <c r="K10" i="7"/>
  <c r="I10" i="7"/>
  <c r="K9" i="7"/>
  <c r="L9" i="7" s="1"/>
  <c r="I9" i="7"/>
  <c r="K8" i="7"/>
  <c r="L8" i="7" s="1"/>
  <c r="I8" i="7"/>
  <c r="M42" i="7" s="1"/>
  <c r="K7" i="7"/>
  <c r="M41" i="7"/>
  <c r="L6" i="7"/>
  <c r="K6" i="7"/>
  <c r="L7" i="7" s="1"/>
  <c r="I6" i="7"/>
  <c r="M40" i="7" s="1"/>
  <c r="I38" i="6"/>
  <c r="Q38" i="6"/>
  <c r="S40" i="6"/>
  <c r="L43" i="6"/>
  <c r="J40" i="6"/>
  <c r="H40" i="6"/>
  <c r="S69" i="6"/>
  <c r="R69" i="6"/>
  <c r="Q69" i="6"/>
  <c r="M69" i="6"/>
  <c r="K69" i="6"/>
  <c r="L69" i="6" s="1"/>
  <c r="I69" i="6"/>
  <c r="J69" i="6" s="1"/>
  <c r="H69" i="6"/>
  <c r="S68" i="6"/>
  <c r="R68" i="6"/>
  <c r="Q68" i="6"/>
  <c r="M68" i="6"/>
  <c r="K68" i="6"/>
  <c r="L68" i="6" s="1"/>
  <c r="H68" i="6"/>
  <c r="S67" i="6"/>
  <c r="R67" i="6"/>
  <c r="Q67" i="6"/>
  <c r="M67" i="6"/>
  <c r="K67" i="6"/>
  <c r="L67" i="6" s="1"/>
  <c r="I67" i="6"/>
  <c r="J67" i="6" s="1"/>
  <c r="H67" i="6"/>
  <c r="S66" i="6"/>
  <c r="R66" i="6"/>
  <c r="Q66" i="6"/>
  <c r="M66" i="6"/>
  <c r="K66" i="6"/>
  <c r="L66" i="6" s="1"/>
  <c r="I66" i="6"/>
  <c r="J66" i="6" s="1"/>
  <c r="H66" i="6"/>
  <c r="S65" i="6"/>
  <c r="R65" i="6"/>
  <c r="Q65" i="6"/>
  <c r="M65" i="6"/>
  <c r="K65" i="6"/>
  <c r="L65" i="6" s="1"/>
  <c r="I65" i="6"/>
  <c r="J65" i="6" s="1"/>
  <c r="H65" i="6"/>
  <c r="S64" i="6"/>
  <c r="R64" i="6"/>
  <c r="Q64" i="6"/>
  <c r="M64" i="6"/>
  <c r="K64" i="6"/>
  <c r="L64" i="6" s="1"/>
  <c r="I64" i="6"/>
  <c r="J64" i="6" s="1"/>
  <c r="H64" i="6"/>
  <c r="S63" i="6"/>
  <c r="R63" i="6"/>
  <c r="Q63" i="6"/>
  <c r="M63" i="6"/>
  <c r="K63" i="6"/>
  <c r="L63" i="6" s="1"/>
  <c r="I63" i="6"/>
  <c r="J63" i="6" s="1"/>
  <c r="H63" i="6"/>
  <c r="S62" i="6"/>
  <c r="R62" i="6"/>
  <c r="Q62" i="6"/>
  <c r="M62" i="6"/>
  <c r="K62" i="6"/>
  <c r="L62" i="6" s="1"/>
  <c r="I62" i="6"/>
  <c r="J62" i="6" s="1"/>
  <c r="H62" i="6"/>
  <c r="S61" i="6"/>
  <c r="R61" i="6"/>
  <c r="Q61" i="6"/>
  <c r="M61" i="6"/>
  <c r="K61" i="6"/>
  <c r="L61" i="6" s="1"/>
  <c r="I61" i="6"/>
  <c r="J61" i="6" s="1"/>
  <c r="H61" i="6"/>
  <c r="S60" i="6"/>
  <c r="R60" i="6"/>
  <c r="Q60" i="6"/>
  <c r="M60" i="6"/>
  <c r="K60" i="6"/>
  <c r="L60" i="6" s="1"/>
  <c r="I60" i="6"/>
  <c r="J60" i="6" s="1"/>
  <c r="H60" i="6"/>
  <c r="S59" i="6"/>
  <c r="R59" i="6"/>
  <c r="Q59" i="6"/>
  <c r="M59" i="6"/>
  <c r="K59" i="6"/>
  <c r="L59" i="6" s="1"/>
  <c r="I59" i="6"/>
  <c r="J59" i="6" s="1"/>
  <c r="H59" i="6"/>
  <c r="S58" i="6"/>
  <c r="R58" i="6"/>
  <c r="Q58" i="6"/>
  <c r="M58" i="6"/>
  <c r="K58" i="6"/>
  <c r="L58" i="6" s="1"/>
  <c r="I58" i="6"/>
  <c r="J58" i="6" s="1"/>
  <c r="H58" i="6"/>
  <c r="S57" i="6"/>
  <c r="R57" i="6"/>
  <c r="Q57" i="6"/>
  <c r="M57" i="6"/>
  <c r="K57" i="6"/>
  <c r="L57" i="6" s="1"/>
  <c r="I57" i="6"/>
  <c r="J57" i="6" s="1"/>
  <c r="H57" i="6"/>
  <c r="S56" i="6"/>
  <c r="R56" i="6"/>
  <c r="Q56" i="6"/>
  <c r="M56" i="6"/>
  <c r="K56" i="6"/>
  <c r="L56" i="6" s="1"/>
  <c r="I56" i="6"/>
  <c r="J56" i="6" s="1"/>
  <c r="H56" i="6"/>
  <c r="S55" i="6"/>
  <c r="R55" i="6"/>
  <c r="Q55" i="6"/>
  <c r="M55" i="6"/>
  <c r="K55" i="6"/>
  <c r="L55" i="6" s="1"/>
  <c r="I55" i="6"/>
  <c r="J55" i="6" s="1"/>
  <c r="H55" i="6"/>
  <c r="S54" i="6"/>
  <c r="R54" i="6"/>
  <c r="Q54" i="6"/>
  <c r="M54" i="6"/>
  <c r="K54" i="6"/>
  <c r="L54" i="6" s="1"/>
  <c r="I54" i="6"/>
  <c r="J54" i="6" s="1"/>
  <c r="H54" i="6"/>
  <c r="S53" i="6"/>
  <c r="R53" i="6"/>
  <c r="Q53" i="6"/>
  <c r="M53" i="6"/>
  <c r="K53" i="6"/>
  <c r="L53" i="6" s="1"/>
  <c r="I53" i="6"/>
  <c r="J53" i="6" s="1"/>
  <c r="H53" i="6"/>
  <c r="S52" i="6"/>
  <c r="R52" i="6"/>
  <c r="Q52" i="6"/>
  <c r="M52" i="6"/>
  <c r="K52" i="6"/>
  <c r="L52" i="6" s="1"/>
  <c r="I52" i="6"/>
  <c r="J52" i="6" s="1"/>
  <c r="H52" i="6"/>
  <c r="S51" i="6"/>
  <c r="R51" i="6"/>
  <c r="Q51" i="6"/>
  <c r="M51" i="6"/>
  <c r="K51" i="6"/>
  <c r="L51" i="6" s="1"/>
  <c r="I51" i="6"/>
  <c r="J51" i="6" s="1"/>
  <c r="H51" i="6"/>
  <c r="S50" i="6"/>
  <c r="R50" i="6"/>
  <c r="Q50" i="6"/>
  <c r="M50" i="6"/>
  <c r="K50" i="6"/>
  <c r="L50" i="6" s="1"/>
  <c r="I50" i="6"/>
  <c r="J50" i="6" s="1"/>
  <c r="H50" i="6"/>
  <c r="S49" i="6"/>
  <c r="R49" i="6"/>
  <c r="Q49" i="6"/>
  <c r="M49" i="6"/>
  <c r="K49" i="6"/>
  <c r="L49" i="6" s="1"/>
  <c r="I49" i="6"/>
  <c r="J49" i="6" s="1"/>
  <c r="H49" i="6"/>
  <c r="S48" i="6"/>
  <c r="R48" i="6"/>
  <c r="Q48" i="6"/>
  <c r="M48" i="6"/>
  <c r="K48" i="6"/>
  <c r="L48" i="6" s="1"/>
  <c r="I48" i="6"/>
  <c r="J48" i="6" s="1"/>
  <c r="H48" i="6"/>
  <c r="S47" i="6"/>
  <c r="R47" i="6"/>
  <c r="Q47" i="6"/>
  <c r="M47" i="6"/>
  <c r="K47" i="6"/>
  <c r="L47" i="6" s="1"/>
  <c r="I47" i="6"/>
  <c r="J47" i="6" s="1"/>
  <c r="H47" i="6"/>
  <c r="S46" i="6"/>
  <c r="R46" i="6"/>
  <c r="Q46" i="6"/>
  <c r="M46" i="6"/>
  <c r="K46" i="6"/>
  <c r="L46" i="6" s="1"/>
  <c r="I46" i="6"/>
  <c r="J46" i="6" s="1"/>
  <c r="H46" i="6"/>
  <c r="S45" i="6"/>
  <c r="R45" i="6"/>
  <c r="Q45" i="6"/>
  <c r="M45" i="6"/>
  <c r="K45" i="6"/>
  <c r="L45" i="6" s="1"/>
  <c r="I45" i="6"/>
  <c r="J45" i="6" s="1"/>
  <c r="H45" i="6"/>
  <c r="S44" i="6"/>
  <c r="R44" i="6"/>
  <c r="Q44" i="6"/>
  <c r="M44" i="6"/>
  <c r="K44" i="6"/>
  <c r="L44" i="6" s="1"/>
  <c r="I44" i="6"/>
  <c r="J44" i="6" s="1"/>
  <c r="H44" i="6"/>
  <c r="S43" i="6"/>
  <c r="R43" i="6"/>
  <c r="Q43" i="6"/>
  <c r="M43" i="6"/>
  <c r="K43" i="6"/>
  <c r="I43" i="6"/>
  <c r="J43" i="6" s="1"/>
  <c r="H43" i="6"/>
  <c r="S42" i="6"/>
  <c r="R42" i="6"/>
  <c r="Q42" i="6"/>
  <c r="M42" i="6"/>
  <c r="K42" i="6"/>
  <c r="L42" i="6" s="1"/>
  <c r="I42" i="6"/>
  <c r="J42" i="6" s="1"/>
  <c r="H42" i="6"/>
  <c r="S41" i="6"/>
  <c r="R41" i="6"/>
  <c r="Q41" i="6"/>
  <c r="M41" i="6"/>
  <c r="K41" i="6"/>
  <c r="L41" i="6" s="1"/>
  <c r="I41" i="6"/>
  <c r="J41" i="6" s="1"/>
  <c r="H41" i="6"/>
  <c r="I68" i="6" s="1"/>
  <c r="J68" i="6" s="1"/>
  <c r="R40" i="6"/>
  <c r="Q40" i="6"/>
  <c r="K40" i="6"/>
  <c r="L40" i="6" s="1"/>
  <c r="I40" i="6"/>
  <c r="S39" i="6"/>
  <c r="R39" i="6"/>
  <c r="N38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E40" i="6"/>
  <c r="D40" i="6"/>
  <c r="C40" i="6"/>
  <c r="B40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Q38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39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40" i="5"/>
  <c r="N39" i="5"/>
  <c r="N38" i="5"/>
  <c r="AC37" i="1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40" i="5"/>
  <c r="I38" i="5"/>
  <c r="J40" i="5"/>
  <c r="I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40" i="5"/>
  <c r="Z39" i="1"/>
  <c r="J41" i="5"/>
  <c r="J43" i="5"/>
  <c r="J45" i="5"/>
  <c r="J47" i="5"/>
  <c r="J49" i="5"/>
  <c r="J51" i="5"/>
  <c r="J53" i="5"/>
  <c r="J55" i="5"/>
  <c r="J57" i="5"/>
  <c r="J59" i="5"/>
  <c r="J61" i="5"/>
  <c r="J63" i="5"/>
  <c r="J65" i="5"/>
  <c r="J67" i="5"/>
  <c r="J69" i="5"/>
  <c r="I41" i="5"/>
  <c r="I42" i="5"/>
  <c r="J42" i="5" s="1"/>
  <c r="I43" i="5"/>
  <c r="I44" i="5"/>
  <c r="J44" i="5" s="1"/>
  <c r="I45" i="5"/>
  <c r="I46" i="5"/>
  <c r="J46" i="5" s="1"/>
  <c r="I47" i="5"/>
  <c r="I48" i="5"/>
  <c r="J48" i="5" s="1"/>
  <c r="I49" i="5"/>
  <c r="I50" i="5"/>
  <c r="J50" i="5" s="1"/>
  <c r="I51" i="5"/>
  <c r="I52" i="5"/>
  <c r="J52" i="5" s="1"/>
  <c r="I53" i="5"/>
  <c r="I54" i="5"/>
  <c r="J54" i="5" s="1"/>
  <c r="I55" i="5"/>
  <c r="I56" i="5"/>
  <c r="J56" i="5" s="1"/>
  <c r="I57" i="5"/>
  <c r="I58" i="5"/>
  <c r="J58" i="5" s="1"/>
  <c r="I59" i="5"/>
  <c r="I60" i="5"/>
  <c r="J60" i="5" s="1"/>
  <c r="I61" i="5"/>
  <c r="I62" i="5"/>
  <c r="J62" i="5" s="1"/>
  <c r="I63" i="5"/>
  <c r="I64" i="5"/>
  <c r="J64" i="5" s="1"/>
  <c r="I65" i="5"/>
  <c r="I66" i="5"/>
  <c r="J66" i="5" s="1"/>
  <c r="I67" i="5"/>
  <c r="I68" i="5"/>
  <c r="J68" i="5" s="1"/>
  <c r="I69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E40" i="5"/>
  <c r="D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40" i="5"/>
  <c r="M8" i="5"/>
  <c r="M12" i="5"/>
  <c r="M16" i="5"/>
  <c r="M20" i="5"/>
  <c r="M24" i="5"/>
  <c r="M28" i="5"/>
  <c r="M32" i="5"/>
  <c r="M6" i="5"/>
  <c r="N6" i="5" s="1"/>
  <c r="N40" i="5" s="1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6" i="5"/>
  <c r="H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Z38" i="1"/>
  <c r="N21" i="6" l="1"/>
  <c r="N55" i="6" s="1"/>
  <c r="N13" i="6"/>
  <c r="N47" i="6" s="1"/>
  <c r="N29" i="6"/>
  <c r="N63" i="6" s="1"/>
  <c r="N9" i="6"/>
  <c r="N43" i="6" s="1"/>
  <c r="N10" i="6"/>
  <c r="N44" i="6" s="1"/>
  <c r="M35" i="5"/>
  <c r="M31" i="5"/>
  <c r="M27" i="5"/>
  <c r="N27" i="5" s="1"/>
  <c r="M19" i="5"/>
  <c r="M15" i="5"/>
  <c r="M11" i="5"/>
  <c r="M7" i="5"/>
  <c r="M23" i="5"/>
  <c r="M10" i="5"/>
  <c r="M33" i="5"/>
  <c r="M29" i="5"/>
  <c r="N29" i="5" s="1"/>
  <c r="M25" i="5"/>
  <c r="M21" i="5"/>
  <c r="M17" i="5"/>
  <c r="M13" i="5"/>
  <c r="N13" i="5" s="1"/>
  <c r="K5" i="8"/>
  <c r="I25" i="8"/>
  <c r="I9" i="8"/>
  <c r="I31" i="8"/>
  <c r="I23" i="8"/>
  <c r="I15" i="8"/>
  <c r="I6" i="8"/>
  <c r="I21" i="8"/>
  <c r="I5" i="8"/>
  <c r="M39" i="8" s="1"/>
  <c r="I33" i="8"/>
  <c r="N11" i="8"/>
  <c r="N6" i="8"/>
  <c r="K31" i="8"/>
  <c r="K27" i="8"/>
  <c r="K23" i="8"/>
  <c r="K19" i="8"/>
  <c r="N19" i="8" s="1"/>
  <c r="K15" i="8"/>
  <c r="N15" i="8" s="1"/>
  <c r="K11" i="8"/>
  <c r="K7" i="8"/>
  <c r="N27" i="8"/>
  <c r="K4" i="8"/>
  <c r="K30" i="8"/>
  <c r="K26" i="8"/>
  <c r="K22" i="8"/>
  <c r="K18" i="8"/>
  <c r="K14" i="8"/>
  <c r="K10" i="8"/>
  <c r="K33" i="8"/>
  <c r="N33" i="8" s="1"/>
  <c r="K29" i="8"/>
  <c r="N29" i="8" s="1"/>
  <c r="K25" i="8"/>
  <c r="N25" i="8" s="1"/>
  <c r="K21" i="8"/>
  <c r="K17" i="8"/>
  <c r="N17" i="8" s="1"/>
  <c r="K13" i="8"/>
  <c r="N13" i="8" s="1"/>
  <c r="K9" i="8"/>
  <c r="N9" i="8" s="1"/>
  <c r="N32" i="8"/>
  <c r="N28" i="8"/>
  <c r="N24" i="8"/>
  <c r="N20" i="8"/>
  <c r="N16" i="8"/>
  <c r="N12" i="8"/>
  <c r="N8" i="8"/>
  <c r="I7" i="8"/>
  <c r="N7" i="8" s="1"/>
  <c r="I4" i="8"/>
  <c r="I30" i="8"/>
  <c r="I26" i="8"/>
  <c r="I22" i="8"/>
  <c r="N22" i="8" s="1"/>
  <c r="I18" i="8"/>
  <c r="I14" i="8"/>
  <c r="I10" i="8"/>
  <c r="H41" i="9"/>
  <c r="H42" i="9"/>
  <c r="H43" i="9"/>
  <c r="H44" i="9"/>
  <c r="J22" i="9"/>
  <c r="J12" i="9"/>
  <c r="J20" i="9"/>
  <c r="J28" i="9"/>
  <c r="J30" i="9"/>
  <c r="J8" i="9"/>
  <c r="J10" i="9"/>
  <c r="J18" i="9"/>
  <c r="J26" i="9"/>
  <c r="J34" i="9"/>
  <c r="J14" i="9"/>
  <c r="N34" i="9"/>
  <c r="N68" i="9" s="1"/>
  <c r="N11" i="9"/>
  <c r="N45" i="9" s="1"/>
  <c r="J16" i="9"/>
  <c r="J24" i="9"/>
  <c r="J32" i="9"/>
  <c r="N13" i="9"/>
  <c r="N47" i="9" s="1"/>
  <c r="N19" i="9"/>
  <c r="N53" i="9" s="1"/>
  <c r="N23" i="9"/>
  <c r="N57" i="9" s="1"/>
  <c r="N25" i="9"/>
  <c r="N59" i="9" s="1"/>
  <c r="N31" i="9"/>
  <c r="N65" i="9" s="1"/>
  <c r="N33" i="9"/>
  <c r="N67" i="9" s="1"/>
  <c r="N17" i="9"/>
  <c r="N51" i="9" s="1"/>
  <c r="N29" i="9"/>
  <c r="N63" i="9" s="1"/>
  <c r="N10" i="9"/>
  <c r="N44" i="9" s="1"/>
  <c r="N8" i="9"/>
  <c r="N42" i="9" s="1"/>
  <c r="N7" i="9"/>
  <c r="N41" i="9" s="1"/>
  <c r="N40" i="9"/>
  <c r="N9" i="9"/>
  <c r="N43" i="9" s="1"/>
  <c r="N15" i="9"/>
  <c r="N49" i="9" s="1"/>
  <c r="N21" i="9"/>
  <c r="N55" i="9" s="1"/>
  <c r="N27" i="9"/>
  <c r="N61" i="9" s="1"/>
  <c r="L7" i="9"/>
  <c r="L8" i="9"/>
  <c r="N35" i="9"/>
  <c r="N69" i="9" s="1"/>
  <c r="L12" i="9"/>
  <c r="L16" i="9"/>
  <c r="L20" i="9"/>
  <c r="L24" i="9"/>
  <c r="L30" i="9"/>
  <c r="L32" i="9"/>
  <c r="L34" i="9"/>
  <c r="L45" i="9"/>
  <c r="L14" i="9"/>
  <c r="J9" i="9"/>
  <c r="J11" i="9"/>
  <c r="J13" i="9"/>
  <c r="J15" i="9"/>
  <c r="J17" i="9"/>
  <c r="J19" i="9"/>
  <c r="J21" i="9"/>
  <c r="J23" i="9"/>
  <c r="J25" i="9"/>
  <c r="J27" i="9"/>
  <c r="J29" i="9"/>
  <c r="J31" i="9"/>
  <c r="J33" i="9"/>
  <c r="J35" i="9"/>
  <c r="L52" i="9"/>
  <c r="H53" i="9"/>
  <c r="L54" i="9"/>
  <c r="H55" i="9"/>
  <c r="L56" i="9"/>
  <c r="H57" i="9"/>
  <c r="L58" i="9"/>
  <c r="H59" i="9"/>
  <c r="L60" i="9"/>
  <c r="H61" i="9"/>
  <c r="L62" i="9"/>
  <c r="H63" i="9"/>
  <c r="L64" i="9"/>
  <c r="H65" i="9"/>
  <c r="L66" i="9"/>
  <c r="H67" i="9"/>
  <c r="H69" i="9"/>
  <c r="L10" i="9"/>
  <c r="L18" i="9"/>
  <c r="L22" i="9"/>
  <c r="L26" i="9"/>
  <c r="L28" i="9"/>
  <c r="J7" i="9"/>
  <c r="L9" i="9"/>
  <c r="L11" i="9"/>
  <c r="N12" i="9"/>
  <c r="N46" i="9" s="1"/>
  <c r="L13" i="9"/>
  <c r="N14" i="9"/>
  <c r="N48" i="9" s="1"/>
  <c r="L15" i="9"/>
  <c r="N16" i="9"/>
  <c r="N50" i="9" s="1"/>
  <c r="L17" i="9"/>
  <c r="N18" i="9"/>
  <c r="N52" i="9" s="1"/>
  <c r="L19" i="9"/>
  <c r="N20" i="9"/>
  <c r="N54" i="9" s="1"/>
  <c r="L21" i="9"/>
  <c r="N22" i="9"/>
  <c r="N56" i="9" s="1"/>
  <c r="L23" i="9"/>
  <c r="N24" i="9"/>
  <c r="N58" i="9" s="1"/>
  <c r="L25" i="9"/>
  <c r="N26" i="9"/>
  <c r="N60" i="9" s="1"/>
  <c r="L27" i="9"/>
  <c r="N28" i="9"/>
  <c r="N62" i="9" s="1"/>
  <c r="L29" i="9"/>
  <c r="N30" i="9"/>
  <c r="N64" i="9" s="1"/>
  <c r="L31" i="9"/>
  <c r="N32" i="9"/>
  <c r="N66" i="9" s="1"/>
  <c r="L33" i="9"/>
  <c r="L35" i="9"/>
  <c r="L69" i="9"/>
  <c r="L67" i="9"/>
  <c r="L65" i="9"/>
  <c r="L63" i="9"/>
  <c r="L61" i="9"/>
  <c r="L59" i="9"/>
  <c r="L57" i="9"/>
  <c r="L55" i="9"/>
  <c r="L53" i="9"/>
  <c r="L43" i="9"/>
  <c r="L47" i="9"/>
  <c r="L48" i="9"/>
  <c r="L49" i="9"/>
  <c r="L50" i="9"/>
  <c r="L51" i="9"/>
  <c r="Q36" i="8"/>
  <c r="J45" i="8"/>
  <c r="M40" i="8"/>
  <c r="N6" i="6"/>
  <c r="O6" i="6" s="1"/>
  <c r="N28" i="6"/>
  <c r="N62" i="6" s="1"/>
  <c r="N20" i="6"/>
  <c r="N54" i="6" s="1"/>
  <c r="N12" i="6"/>
  <c r="N46" i="6" s="1"/>
  <c r="N11" i="6"/>
  <c r="N45" i="6" s="1"/>
  <c r="O21" i="6"/>
  <c r="N32" i="6"/>
  <c r="N66" i="6" s="1"/>
  <c r="N24" i="6"/>
  <c r="N58" i="6" s="1"/>
  <c r="N16" i="6"/>
  <c r="N50" i="6" s="1"/>
  <c r="N8" i="6"/>
  <c r="N42" i="6" s="1"/>
  <c r="N35" i="6"/>
  <c r="N69" i="6" s="1"/>
  <c r="N31" i="6"/>
  <c r="N65" i="6" s="1"/>
  <c r="N27" i="6"/>
  <c r="N61" i="6" s="1"/>
  <c r="N23" i="6"/>
  <c r="N57" i="6" s="1"/>
  <c r="N19" i="6"/>
  <c r="N53" i="6" s="1"/>
  <c r="N15" i="6"/>
  <c r="N49" i="6" s="1"/>
  <c r="N40" i="6"/>
  <c r="H43" i="7"/>
  <c r="H47" i="7"/>
  <c r="H51" i="7"/>
  <c r="H59" i="7"/>
  <c r="H64" i="7"/>
  <c r="H40" i="7"/>
  <c r="H44" i="7"/>
  <c r="I57" i="7" s="1"/>
  <c r="J57" i="7" s="1"/>
  <c r="H48" i="7"/>
  <c r="H52" i="7"/>
  <c r="H56" i="7"/>
  <c r="H60" i="7"/>
  <c r="H66" i="7"/>
  <c r="H41" i="7"/>
  <c r="H45" i="7"/>
  <c r="H49" i="7"/>
  <c r="H53" i="7"/>
  <c r="H57" i="7"/>
  <c r="H68" i="7"/>
  <c r="J6" i="7"/>
  <c r="J7" i="7"/>
  <c r="J8" i="7"/>
  <c r="H61" i="7"/>
  <c r="M43" i="7"/>
  <c r="J9" i="7"/>
  <c r="J10" i="7"/>
  <c r="M44" i="7"/>
  <c r="M45" i="7"/>
  <c r="J11" i="7"/>
  <c r="J12" i="7"/>
  <c r="M46" i="7"/>
  <c r="M47" i="7"/>
  <c r="J13" i="7"/>
  <c r="J14" i="7"/>
  <c r="M48" i="7"/>
  <c r="M49" i="7"/>
  <c r="J15" i="7"/>
  <c r="J16" i="7"/>
  <c r="M50" i="7"/>
  <c r="M51" i="7"/>
  <c r="J17" i="7"/>
  <c r="J18" i="7"/>
  <c r="M52" i="7"/>
  <c r="M53" i="7"/>
  <c r="J19" i="7"/>
  <c r="J20" i="7"/>
  <c r="M54" i="7"/>
  <c r="M55" i="7"/>
  <c r="J21" i="7"/>
  <c r="J22" i="7"/>
  <c r="M56" i="7"/>
  <c r="M57" i="7"/>
  <c r="J23" i="7"/>
  <c r="J24" i="7"/>
  <c r="M58" i="7"/>
  <c r="M59" i="7"/>
  <c r="J25" i="7"/>
  <c r="J26" i="7"/>
  <c r="M60" i="7"/>
  <c r="M61" i="7"/>
  <c r="J27" i="7"/>
  <c r="J28" i="7"/>
  <c r="M62" i="7"/>
  <c r="M63" i="7"/>
  <c r="J29" i="7"/>
  <c r="J30" i="7"/>
  <c r="M64" i="7"/>
  <c r="M65" i="7"/>
  <c r="J31" i="7"/>
  <c r="J32" i="7"/>
  <c r="M66" i="7"/>
  <c r="M67" i="7"/>
  <c r="J33" i="7"/>
  <c r="J34" i="7"/>
  <c r="M68" i="7"/>
  <c r="M69" i="7"/>
  <c r="J35" i="7"/>
  <c r="H55" i="7"/>
  <c r="H63" i="7"/>
  <c r="H65" i="7"/>
  <c r="I40" i="7" s="1"/>
  <c r="H67" i="7"/>
  <c r="H6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63" i="7"/>
  <c r="L65" i="7"/>
  <c r="L67" i="7"/>
  <c r="O33" i="6"/>
  <c r="O17" i="6"/>
  <c r="O34" i="6"/>
  <c r="O18" i="6"/>
  <c r="O7" i="6"/>
  <c r="J6" i="6"/>
  <c r="O8" i="6"/>
  <c r="O23" i="6"/>
  <c r="O25" i="6"/>
  <c r="O13" i="6"/>
  <c r="O26" i="6"/>
  <c r="O10" i="6"/>
  <c r="O14" i="6"/>
  <c r="O22" i="6"/>
  <c r="O30" i="6"/>
  <c r="O27" i="6"/>
  <c r="O28" i="6"/>
  <c r="N12" i="5"/>
  <c r="N16" i="5"/>
  <c r="N20" i="5"/>
  <c r="N24" i="5"/>
  <c r="N35" i="5"/>
  <c r="N9" i="5"/>
  <c r="N8" i="5"/>
  <c r="N28" i="5"/>
  <c r="N32" i="5"/>
  <c r="N7" i="5"/>
  <c r="N11" i="5"/>
  <c r="N15" i="5"/>
  <c r="N19" i="5"/>
  <c r="N23" i="5"/>
  <c r="N31" i="5"/>
  <c r="N10" i="5"/>
  <c r="N14" i="5"/>
  <c r="N18" i="5"/>
  <c r="N22" i="5"/>
  <c r="N26" i="5"/>
  <c r="N30" i="5"/>
  <c r="N34" i="5"/>
  <c r="N17" i="5"/>
  <c r="N21" i="5"/>
  <c r="N25" i="5"/>
  <c r="N33" i="5"/>
  <c r="AF39" i="1"/>
  <c r="O35" i="6" l="1"/>
  <c r="O9" i="6"/>
  <c r="P18" i="6" s="1"/>
  <c r="O11" i="6"/>
  <c r="O20" i="6"/>
  <c r="N37" i="6"/>
  <c r="O16" i="6"/>
  <c r="O29" i="6"/>
  <c r="N14" i="8"/>
  <c r="N30" i="8"/>
  <c r="N18" i="8"/>
  <c r="N4" i="8"/>
  <c r="O25" i="8" s="1"/>
  <c r="N5" i="8"/>
  <c r="N23" i="8"/>
  <c r="N21" i="8"/>
  <c r="N31" i="8"/>
  <c r="O6" i="8" s="1"/>
  <c r="N10" i="8"/>
  <c r="N26" i="8"/>
  <c r="O27" i="8"/>
  <c r="M38" i="8"/>
  <c r="O17" i="8"/>
  <c r="N37" i="9"/>
  <c r="O20" i="9"/>
  <c r="O8" i="9"/>
  <c r="O10" i="9"/>
  <c r="I48" i="9"/>
  <c r="I60" i="9"/>
  <c r="O34" i="9"/>
  <c r="I69" i="9"/>
  <c r="O26" i="9"/>
  <c r="O22" i="9"/>
  <c r="O7" i="9"/>
  <c r="O18" i="9"/>
  <c r="O33" i="9"/>
  <c r="O25" i="9"/>
  <c r="O17" i="9"/>
  <c r="O9" i="9"/>
  <c r="O32" i="9"/>
  <c r="O16" i="9"/>
  <c r="I68" i="9"/>
  <c r="I52" i="9"/>
  <c r="O28" i="9"/>
  <c r="O14" i="9"/>
  <c r="O30" i="9"/>
  <c r="O12" i="9"/>
  <c r="I65" i="9"/>
  <c r="I61" i="9"/>
  <c r="I57" i="9"/>
  <c r="I53" i="9"/>
  <c r="O31" i="9"/>
  <c r="O23" i="9"/>
  <c r="O15" i="9"/>
  <c r="I66" i="9"/>
  <c r="I58" i="9"/>
  <c r="I51" i="9"/>
  <c r="I47" i="9"/>
  <c r="O29" i="9"/>
  <c r="O21" i="9"/>
  <c r="O13" i="9"/>
  <c r="I44" i="9"/>
  <c r="I43" i="9"/>
  <c r="I64" i="9"/>
  <c r="I56" i="9"/>
  <c r="I50" i="9"/>
  <c r="I46" i="9"/>
  <c r="O24" i="9"/>
  <c r="I67" i="9"/>
  <c r="I63" i="9"/>
  <c r="I59" i="9"/>
  <c r="I55" i="9"/>
  <c r="O35" i="9"/>
  <c r="O27" i="9"/>
  <c r="O19" i="9"/>
  <c r="O11" i="9"/>
  <c r="I42" i="9"/>
  <c r="I41" i="9"/>
  <c r="I62" i="9"/>
  <c r="I54" i="9"/>
  <c r="I49" i="9"/>
  <c r="I45" i="9"/>
  <c r="J65" i="8"/>
  <c r="J57" i="8"/>
  <c r="J43" i="8"/>
  <c r="N40" i="8"/>
  <c r="J48" i="8"/>
  <c r="N39" i="8"/>
  <c r="N38" i="8"/>
  <c r="M60" i="8"/>
  <c r="M67" i="8"/>
  <c r="M43" i="8"/>
  <c r="J62" i="8"/>
  <c r="J40" i="8"/>
  <c r="M66" i="8"/>
  <c r="M58" i="8"/>
  <c r="M50" i="8"/>
  <c r="M42" i="8"/>
  <c r="J63" i="8"/>
  <c r="J55" i="8"/>
  <c r="M65" i="8"/>
  <c r="M57" i="8"/>
  <c r="M49" i="8"/>
  <c r="M41" i="8"/>
  <c r="J58" i="8"/>
  <c r="J56" i="8"/>
  <c r="J54" i="8"/>
  <c r="J39" i="8"/>
  <c r="M52" i="8"/>
  <c r="M59" i="8"/>
  <c r="M51" i="8"/>
  <c r="J66" i="8"/>
  <c r="J52" i="8"/>
  <c r="M64" i="8"/>
  <c r="M56" i="8"/>
  <c r="M48" i="8"/>
  <c r="J61" i="8"/>
  <c r="J53" i="8"/>
  <c r="J49" i="8"/>
  <c r="M63" i="8"/>
  <c r="M55" i="8"/>
  <c r="M47" i="8"/>
  <c r="J47" i="8"/>
  <c r="J50" i="8"/>
  <c r="M44" i="8"/>
  <c r="J42" i="8"/>
  <c r="J64" i="8"/>
  <c r="M62" i="8"/>
  <c r="M54" i="8"/>
  <c r="M46" i="8"/>
  <c r="J67" i="8"/>
  <c r="J59" i="8"/>
  <c r="J51" i="8"/>
  <c r="J41" i="8"/>
  <c r="M61" i="8"/>
  <c r="M53" i="8"/>
  <c r="M45" i="8"/>
  <c r="J46" i="8"/>
  <c r="J44" i="8"/>
  <c r="J60" i="8"/>
  <c r="O15" i="6"/>
  <c r="O19" i="6"/>
  <c r="O24" i="6"/>
  <c r="O32" i="6"/>
  <c r="O12" i="6"/>
  <c r="O31" i="6"/>
  <c r="N59" i="5"/>
  <c r="O25" i="5"/>
  <c r="O34" i="5"/>
  <c r="N68" i="5"/>
  <c r="O18" i="5"/>
  <c r="N52" i="5"/>
  <c r="O27" i="5"/>
  <c r="N61" i="5"/>
  <c r="N45" i="5"/>
  <c r="O11" i="5"/>
  <c r="N42" i="5"/>
  <c r="O8" i="5"/>
  <c r="N54" i="5"/>
  <c r="O20" i="5"/>
  <c r="N55" i="5"/>
  <c r="O21" i="5"/>
  <c r="N64" i="5"/>
  <c r="O30" i="5"/>
  <c r="N48" i="5"/>
  <c r="O14" i="5"/>
  <c r="N57" i="5"/>
  <c r="O23" i="5"/>
  <c r="N41" i="5"/>
  <c r="O7" i="5"/>
  <c r="N43" i="5"/>
  <c r="O9" i="5"/>
  <c r="N50" i="5"/>
  <c r="O16" i="5"/>
  <c r="N67" i="5"/>
  <c r="O33" i="5"/>
  <c r="N51" i="5"/>
  <c r="O17" i="5"/>
  <c r="O26" i="5"/>
  <c r="N60" i="5"/>
  <c r="N44" i="5"/>
  <c r="O10" i="5"/>
  <c r="N53" i="5"/>
  <c r="O19" i="5"/>
  <c r="N66" i="5"/>
  <c r="O32" i="5"/>
  <c r="O35" i="5"/>
  <c r="N69" i="5"/>
  <c r="N46" i="5"/>
  <c r="O12" i="5"/>
  <c r="N63" i="5"/>
  <c r="O29" i="5"/>
  <c r="N47" i="5"/>
  <c r="O13" i="5"/>
  <c r="N56" i="5"/>
  <c r="O22" i="5"/>
  <c r="N65" i="5"/>
  <c r="O31" i="5"/>
  <c r="N49" i="5"/>
  <c r="O15" i="5"/>
  <c r="N62" i="5"/>
  <c r="O28" i="5"/>
  <c r="N58" i="5"/>
  <c r="O24" i="5"/>
  <c r="O6" i="5"/>
  <c r="I50" i="7"/>
  <c r="J50" i="7" s="1"/>
  <c r="I67" i="7"/>
  <c r="J67" i="7" s="1"/>
  <c r="J40" i="7"/>
  <c r="I49" i="7"/>
  <c r="J49" i="7" s="1"/>
  <c r="I60" i="7"/>
  <c r="J60" i="7" s="1"/>
  <c r="I43" i="7"/>
  <c r="J43" i="7" s="1"/>
  <c r="I45" i="7"/>
  <c r="J45" i="7" s="1"/>
  <c r="I56" i="7"/>
  <c r="J56" i="7" s="1"/>
  <c r="I63" i="7"/>
  <c r="J63" i="7" s="1"/>
  <c r="I68" i="7"/>
  <c r="J68" i="7" s="1"/>
  <c r="I41" i="7"/>
  <c r="J41" i="7" s="1"/>
  <c r="I42" i="7"/>
  <c r="J42" i="7" s="1"/>
  <c r="I52" i="7"/>
  <c r="J52" i="7" s="1"/>
  <c r="I64" i="7"/>
  <c r="J64" i="7" s="1"/>
  <c r="I62" i="7"/>
  <c r="J62" i="7" s="1"/>
  <c r="I44" i="7"/>
  <c r="J44" i="7" s="1"/>
  <c r="I65" i="7"/>
  <c r="J65" i="7" s="1"/>
  <c r="I54" i="7"/>
  <c r="J54" i="7" s="1"/>
  <c r="I58" i="7"/>
  <c r="J58" i="7" s="1"/>
  <c r="I69" i="7"/>
  <c r="J69" i="7" s="1"/>
  <c r="I55" i="7"/>
  <c r="J55" i="7" s="1"/>
  <c r="I61" i="7"/>
  <c r="J61" i="7" s="1"/>
  <c r="I59" i="7"/>
  <c r="J59" i="7" s="1"/>
  <c r="I53" i="7"/>
  <c r="J53" i="7" s="1"/>
  <c r="I47" i="7"/>
  <c r="J47" i="7" s="1"/>
  <c r="I66" i="7"/>
  <c r="J66" i="7" s="1"/>
  <c r="I48" i="7"/>
  <c r="J48" i="7" s="1"/>
  <c r="I51" i="7"/>
  <c r="J51" i="7" s="1"/>
  <c r="I46" i="7"/>
  <c r="J46" i="7" s="1"/>
  <c r="AG57" i="1"/>
  <c r="AH39" i="1"/>
  <c r="AH40" i="1"/>
  <c r="W4" i="1"/>
  <c r="P14" i="6" l="1"/>
  <c r="P11" i="6"/>
  <c r="P30" i="6"/>
  <c r="P34" i="6"/>
  <c r="P7" i="6"/>
  <c r="P32" i="6"/>
  <c r="P22" i="6"/>
  <c r="P10" i="6"/>
  <c r="N37" i="5"/>
  <c r="O8" i="8"/>
  <c r="O31" i="8"/>
  <c r="O4" i="8"/>
  <c r="O33" i="8"/>
  <c r="O7" i="8"/>
  <c r="O19" i="8"/>
  <c r="O30" i="8"/>
  <c r="O11" i="8"/>
  <c r="O26" i="8"/>
  <c r="O21" i="8"/>
  <c r="O22" i="8"/>
  <c r="O5" i="8"/>
  <c r="O18" i="8"/>
  <c r="O13" i="8"/>
  <c r="O14" i="8"/>
  <c r="O28" i="8"/>
  <c r="O10" i="8"/>
  <c r="O20" i="8"/>
  <c r="O12" i="8"/>
  <c r="O29" i="8"/>
  <c r="O9" i="8"/>
  <c r="O32" i="8"/>
  <c r="O23" i="8"/>
  <c r="O24" i="8"/>
  <c r="O15" i="8"/>
  <c r="O16" i="8"/>
  <c r="M35" i="8"/>
  <c r="P6" i="9"/>
  <c r="P19" i="9"/>
  <c r="P21" i="9"/>
  <c r="P15" i="9"/>
  <c r="P12" i="9"/>
  <c r="P28" i="9"/>
  <c r="P34" i="9"/>
  <c r="P32" i="9"/>
  <c r="P24" i="9"/>
  <c r="P22" i="9"/>
  <c r="P27" i="9"/>
  <c r="P29" i="9"/>
  <c r="P23" i="9"/>
  <c r="P17" i="9"/>
  <c r="P30" i="9"/>
  <c r="P35" i="9"/>
  <c r="P9" i="9"/>
  <c r="P10" i="9"/>
  <c r="P31" i="9"/>
  <c r="P26" i="9"/>
  <c r="P18" i="9"/>
  <c r="P16" i="9"/>
  <c r="P11" i="9"/>
  <c r="P7" i="9"/>
  <c r="P33" i="9"/>
  <c r="P13" i="9"/>
  <c r="P25" i="9"/>
  <c r="I38" i="9"/>
  <c r="P14" i="9"/>
  <c r="P8" i="9"/>
  <c r="P20" i="9"/>
  <c r="N53" i="8"/>
  <c r="N46" i="8"/>
  <c r="N44" i="8"/>
  <c r="N41" i="8"/>
  <c r="N57" i="8"/>
  <c r="N50" i="8"/>
  <c r="N43" i="8"/>
  <c r="N48" i="8"/>
  <c r="N64" i="8"/>
  <c r="N51" i="8"/>
  <c r="N52" i="8"/>
  <c r="N62" i="8"/>
  <c r="N47" i="8"/>
  <c r="N63" i="8"/>
  <c r="N66" i="8"/>
  <c r="N60" i="8"/>
  <c r="N45" i="8"/>
  <c r="N61" i="8"/>
  <c r="N54" i="8"/>
  <c r="N55" i="8"/>
  <c r="J38" i="8"/>
  <c r="I36" i="8"/>
  <c r="N49" i="8"/>
  <c r="N65" i="8"/>
  <c r="N42" i="8"/>
  <c r="N58" i="8"/>
  <c r="N67" i="8"/>
  <c r="N56" i="8"/>
  <c r="N59" i="8"/>
  <c r="P17" i="6"/>
  <c r="P24" i="6"/>
  <c r="P27" i="6"/>
  <c r="P35" i="6"/>
  <c r="P31" i="6"/>
  <c r="P23" i="6"/>
  <c r="P16" i="6"/>
  <c r="P15" i="6"/>
  <c r="P20" i="6"/>
  <c r="P29" i="6"/>
  <c r="P28" i="6"/>
  <c r="P25" i="6"/>
  <c r="P19" i="6"/>
  <c r="P8" i="6"/>
  <c r="P12" i="6"/>
  <c r="P13" i="6"/>
  <c r="P21" i="6"/>
  <c r="P9" i="6"/>
  <c r="P6" i="6"/>
  <c r="P26" i="6"/>
  <c r="P33" i="6"/>
  <c r="N8" i="7"/>
  <c r="N42" i="7" s="1"/>
  <c r="N6" i="7"/>
  <c r="N7" i="7"/>
  <c r="N17" i="7"/>
  <c r="N35" i="7"/>
  <c r="N32" i="7"/>
  <c r="N29" i="7"/>
  <c r="N18" i="7"/>
  <c r="N34" i="7"/>
  <c r="N13" i="7"/>
  <c r="N9" i="7"/>
  <c r="N15" i="7"/>
  <c r="N21" i="7"/>
  <c r="N31" i="7"/>
  <c r="N12" i="7"/>
  <c r="N20" i="7"/>
  <c r="N28" i="7"/>
  <c r="I38" i="7"/>
  <c r="N11" i="7"/>
  <c r="N25" i="7"/>
  <c r="N16" i="7"/>
  <c r="N24" i="7"/>
  <c r="N23" i="7"/>
  <c r="N10" i="7"/>
  <c r="N26" i="7"/>
  <c r="N19" i="7"/>
  <c r="N27" i="7"/>
  <c r="N33" i="7"/>
  <c r="N14" i="7"/>
  <c r="N22" i="7"/>
  <c r="N30" i="7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38" i="1"/>
  <c r="AG68" i="1"/>
  <c r="AG67" i="1"/>
  <c r="AG66" i="1"/>
  <c r="AG65" i="1"/>
  <c r="AG64" i="1"/>
  <c r="AG63" i="1"/>
  <c r="AG62" i="1"/>
  <c r="AG61" i="1"/>
  <c r="AG60" i="1"/>
  <c r="AG59" i="1"/>
  <c r="AG58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C38" i="1"/>
  <c r="AB38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AA66" i="1" s="1"/>
  <c r="Z67" i="1"/>
  <c r="Z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G2" i="1"/>
  <c r="H2" i="1"/>
  <c r="M2" i="1" s="1"/>
  <c r="I2" i="1"/>
  <c r="J2" i="1"/>
  <c r="K2" i="1"/>
  <c r="P2" i="1" s="1"/>
  <c r="U2" i="1" s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N35" i="8" l="1"/>
  <c r="AA62" i="1"/>
  <c r="Z4" i="1"/>
  <c r="W39" i="1"/>
  <c r="AF37" i="1"/>
  <c r="AA40" i="1"/>
  <c r="AA39" i="1"/>
  <c r="X4" i="1"/>
  <c r="AB39" i="1" s="1"/>
  <c r="O8" i="7"/>
  <c r="N67" i="7"/>
  <c r="O33" i="7"/>
  <c r="N59" i="7"/>
  <c r="O25" i="7"/>
  <c r="N49" i="7"/>
  <c r="O15" i="7"/>
  <c r="N69" i="7"/>
  <c r="O35" i="7"/>
  <c r="N64" i="7"/>
  <c r="O30" i="7"/>
  <c r="N57" i="7"/>
  <c r="O23" i="7"/>
  <c r="N46" i="7"/>
  <c r="O12" i="7"/>
  <c r="N43" i="7"/>
  <c r="O9" i="7"/>
  <c r="N52" i="7"/>
  <c r="O18" i="7"/>
  <c r="N56" i="7"/>
  <c r="O22" i="7"/>
  <c r="N53" i="7"/>
  <c r="O19" i="7"/>
  <c r="N58" i="7"/>
  <c r="O24" i="7"/>
  <c r="N65" i="7"/>
  <c r="O31" i="7"/>
  <c r="N47" i="7"/>
  <c r="O13" i="7"/>
  <c r="N63" i="7"/>
  <c r="O29" i="7"/>
  <c r="N41" i="7"/>
  <c r="O7" i="7"/>
  <c r="N44" i="7"/>
  <c r="O10" i="7"/>
  <c r="N54" i="7"/>
  <c r="O20" i="7"/>
  <c r="N68" i="7"/>
  <c r="O34" i="7"/>
  <c r="N61" i="7"/>
  <c r="O27" i="7"/>
  <c r="N45" i="7"/>
  <c r="O11" i="7"/>
  <c r="N51" i="7"/>
  <c r="O17" i="7"/>
  <c r="N48" i="7"/>
  <c r="O14" i="7"/>
  <c r="N60" i="7"/>
  <c r="O26" i="7"/>
  <c r="N50" i="7"/>
  <c r="O16" i="7"/>
  <c r="N62" i="7"/>
  <c r="O28" i="7"/>
  <c r="N55" i="7"/>
  <c r="O21" i="7"/>
  <c r="N66" i="7"/>
  <c r="O32" i="7"/>
  <c r="N40" i="7"/>
  <c r="O6" i="7"/>
  <c r="AA54" i="1"/>
  <c r="AA46" i="1"/>
  <c r="AA65" i="1"/>
  <c r="AA61" i="1"/>
  <c r="AA57" i="1"/>
  <c r="AA53" i="1"/>
  <c r="AA49" i="1"/>
  <c r="AA45" i="1"/>
  <c r="AA41" i="1"/>
  <c r="W68" i="1"/>
  <c r="AA68" i="1"/>
  <c r="AA64" i="1"/>
  <c r="AA60" i="1"/>
  <c r="AA56" i="1"/>
  <c r="AA52" i="1"/>
  <c r="AA48" i="1"/>
  <c r="AA44" i="1"/>
  <c r="AA58" i="1"/>
  <c r="AA50" i="1"/>
  <c r="AA42" i="1"/>
  <c r="AA67" i="1"/>
  <c r="AA63" i="1"/>
  <c r="AA59" i="1"/>
  <c r="AA55" i="1"/>
  <c r="AA51" i="1"/>
  <c r="AA47" i="1"/>
  <c r="AA43" i="1"/>
  <c r="W40" i="1"/>
  <c r="W41" i="1"/>
  <c r="W43" i="1"/>
  <c r="W44" i="1"/>
  <c r="W46" i="1"/>
  <c r="W47" i="1"/>
  <c r="L2" i="1"/>
  <c r="W45" i="1"/>
  <c r="W53" i="1"/>
  <c r="W61" i="1"/>
  <c r="W42" i="1"/>
  <c r="W48" i="1"/>
  <c r="W49" i="1"/>
  <c r="W50" i="1"/>
  <c r="W51" i="1"/>
  <c r="W52" i="1"/>
  <c r="W54" i="1"/>
  <c r="W55" i="1"/>
  <c r="W56" i="1"/>
  <c r="W57" i="1"/>
  <c r="W58" i="1"/>
  <c r="W59" i="1"/>
  <c r="W60" i="1"/>
  <c r="W62" i="1"/>
  <c r="W63" i="1"/>
  <c r="W64" i="1"/>
  <c r="W65" i="1"/>
  <c r="W66" i="1"/>
  <c r="W67" i="1"/>
  <c r="Z14" i="1"/>
  <c r="Z22" i="1"/>
  <c r="Z29" i="1"/>
  <c r="Z30" i="1"/>
  <c r="Z6" i="1"/>
  <c r="X22" i="1"/>
  <c r="X29" i="1"/>
  <c r="X21" i="1"/>
  <c r="X13" i="1"/>
  <c r="X5" i="1"/>
  <c r="Z27" i="1"/>
  <c r="Z19" i="1"/>
  <c r="Z11" i="1"/>
  <c r="X15" i="1"/>
  <c r="X28" i="1"/>
  <c r="X20" i="1"/>
  <c r="X12" i="1"/>
  <c r="Z26" i="1"/>
  <c r="Z18" i="1"/>
  <c r="Z10" i="1"/>
  <c r="X31" i="1"/>
  <c r="X7" i="1"/>
  <c r="X14" i="1"/>
  <c r="X27" i="1"/>
  <c r="X19" i="1"/>
  <c r="X33" i="1"/>
  <c r="Z33" i="1"/>
  <c r="Z25" i="1"/>
  <c r="Z17" i="1"/>
  <c r="Z9" i="1"/>
  <c r="X30" i="1"/>
  <c r="X26" i="1"/>
  <c r="X18" i="1"/>
  <c r="X10" i="1"/>
  <c r="Z32" i="1"/>
  <c r="Z24" i="1"/>
  <c r="Z16" i="1"/>
  <c r="Z8" i="1"/>
  <c r="X23" i="1"/>
  <c r="X6" i="1"/>
  <c r="Z31" i="1"/>
  <c r="Z23" i="1"/>
  <c r="Z15" i="1"/>
  <c r="Z5" i="1"/>
  <c r="R2" i="1"/>
  <c r="X17" i="1"/>
  <c r="Z20" i="1"/>
  <c r="X25" i="1"/>
  <c r="Z12" i="1"/>
  <c r="X8" i="1"/>
  <c r="O2" i="1"/>
  <c r="T2" i="1" s="1"/>
  <c r="X9" i="1"/>
  <c r="X24" i="1"/>
  <c r="N2" i="1"/>
  <c r="S2" i="1" s="1"/>
  <c r="Z28" i="1"/>
  <c r="X11" i="1"/>
  <c r="Z7" i="1"/>
  <c r="Z21" i="1"/>
  <c r="Z13" i="1"/>
  <c r="X32" i="1"/>
  <c r="X16" i="1"/>
  <c r="N37" i="7" l="1"/>
  <c r="X44" i="1"/>
  <c r="X39" i="1"/>
  <c r="Y39" i="1" s="1"/>
  <c r="P26" i="7"/>
  <c r="P28" i="7"/>
  <c r="P8" i="7"/>
  <c r="P27" i="7"/>
  <c r="P7" i="7"/>
  <c r="P24" i="7"/>
  <c r="P22" i="7"/>
  <c r="P23" i="7"/>
  <c r="P25" i="7"/>
  <c r="P16" i="7"/>
  <c r="P14" i="7"/>
  <c r="P34" i="7"/>
  <c r="P10" i="7"/>
  <c r="P29" i="7"/>
  <c r="P31" i="7"/>
  <c r="P19" i="7"/>
  <c r="P18" i="7"/>
  <c r="P12" i="7"/>
  <c r="P30" i="7"/>
  <c r="P15" i="7"/>
  <c r="P33" i="7"/>
  <c r="P17" i="7"/>
  <c r="P20" i="7"/>
  <c r="P13" i="7"/>
  <c r="P9" i="7"/>
  <c r="P35" i="7"/>
  <c r="P6" i="7"/>
  <c r="P21" i="7"/>
  <c r="P11" i="7"/>
  <c r="P32" i="7"/>
  <c r="X64" i="1"/>
  <c r="Y64" i="1" s="1"/>
  <c r="X49" i="1"/>
  <c r="X53" i="1"/>
  <c r="Y53" i="1" s="1"/>
  <c r="X52" i="1"/>
  <c r="Y52" i="1" s="1"/>
  <c r="X59" i="1"/>
  <c r="Y59" i="1" s="1"/>
  <c r="X56" i="1"/>
  <c r="Y56" i="1" s="1"/>
  <c r="X55" i="1"/>
  <c r="Y55" i="1" s="1"/>
  <c r="X41" i="1"/>
  <c r="Y41" i="1" s="1"/>
  <c r="X61" i="1"/>
  <c r="Y61" i="1" s="1"/>
  <c r="X58" i="1"/>
  <c r="Y58" i="1" s="1"/>
  <c r="X42" i="1"/>
  <c r="Y42" i="1" s="1"/>
  <c r="X40" i="1"/>
  <c r="Y40" i="1" s="1"/>
  <c r="X68" i="1"/>
  <c r="Y68" i="1" s="1"/>
  <c r="X67" i="1"/>
  <c r="Y67" i="1" s="1"/>
  <c r="X57" i="1"/>
  <c r="Y57" i="1" s="1"/>
  <c r="X47" i="1"/>
  <c r="Y47" i="1" s="1"/>
  <c r="X62" i="1"/>
  <c r="X48" i="1"/>
  <c r="Y48" i="1" s="1"/>
  <c r="X66" i="1"/>
  <c r="Y66" i="1" s="1"/>
  <c r="X54" i="1"/>
  <c r="Y54" i="1" s="1"/>
  <c r="X65" i="1"/>
  <c r="Y65" i="1" s="1"/>
  <c r="X43" i="1"/>
  <c r="Y43" i="1" s="1"/>
  <c r="X60" i="1"/>
  <c r="Y60" i="1" s="1"/>
  <c r="X46" i="1"/>
  <c r="X50" i="1"/>
  <c r="Y50" i="1" s="1"/>
  <c r="X45" i="1"/>
  <c r="Y45" i="1" s="1"/>
  <c r="X63" i="1"/>
  <c r="Y63" i="1" s="1"/>
  <c r="X51" i="1"/>
  <c r="Y51" i="1" s="1"/>
  <c r="Y44" i="1"/>
  <c r="Q2" i="1"/>
  <c r="AA30" i="1" s="1"/>
  <c r="AB59" i="1"/>
  <c r="AB64" i="1"/>
  <c r="AB44" i="1"/>
  <c r="AB41" i="1"/>
  <c r="AB54" i="1"/>
  <c r="AB66" i="1"/>
  <c r="AB40" i="1"/>
  <c r="AB58" i="1"/>
  <c r="AB62" i="1"/>
  <c r="AB47" i="1"/>
  <c r="AB48" i="1"/>
  <c r="AB43" i="1"/>
  <c r="AB52" i="1"/>
  <c r="AB65" i="1"/>
  <c r="AB49" i="1"/>
  <c r="AB55" i="1"/>
  <c r="AB56" i="1"/>
  <c r="AB53" i="1"/>
  <c r="AB63" i="1"/>
  <c r="AB46" i="1"/>
  <c r="AB61" i="1"/>
  <c r="AB57" i="1"/>
  <c r="AB51" i="1"/>
  <c r="AB42" i="1"/>
  <c r="AB67" i="1"/>
  <c r="AB60" i="1"/>
  <c r="AB50" i="1"/>
  <c r="Y49" i="1"/>
  <c r="AB45" i="1"/>
  <c r="AB68" i="1"/>
  <c r="Y62" i="1"/>
  <c r="AA14" i="1"/>
  <c r="AA23" i="1"/>
  <c r="AA32" i="1"/>
  <c r="AA10" i="1"/>
  <c r="AA11" i="1" l="1"/>
  <c r="AA17" i="1"/>
  <c r="AA5" i="1"/>
  <c r="AA13" i="1"/>
  <c r="AA31" i="1"/>
  <c r="AA22" i="1"/>
  <c r="AA19" i="1"/>
  <c r="AA25" i="1"/>
  <c r="AA12" i="1"/>
  <c r="AA7" i="1"/>
  <c r="AA21" i="1"/>
  <c r="AA28" i="1"/>
  <c r="AA16" i="1"/>
  <c r="AA24" i="1"/>
  <c r="AA18" i="1"/>
  <c r="X37" i="1"/>
  <c r="Y46" i="1"/>
  <c r="AA9" i="1"/>
  <c r="AA26" i="1"/>
  <c r="AA20" i="1"/>
  <c r="AA6" i="1"/>
  <c r="AA29" i="1"/>
  <c r="AA33" i="1"/>
  <c r="AA15" i="1"/>
  <c r="AA27" i="1"/>
  <c r="AA8" i="1"/>
  <c r="AA4" i="1"/>
  <c r="AB20" i="1" l="1"/>
  <c r="AC20" i="1" s="1"/>
  <c r="AB29" i="1"/>
  <c r="AC29" i="1" s="1"/>
  <c r="AB6" i="1"/>
  <c r="AC6" i="1" s="1"/>
  <c r="AB22" i="1"/>
  <c r="AC22" i="1" s="1"/>
  <c r="AB13" i="1"/>
  <c r="AC13" i="1" s="1"/>
  <c r="AB5" i="1"/>
  <c r="AC5" i="1" s="1"/>
  <c r="AB16" i="1"/>
  <c r="AC16" i="1" s="1"/>
  <c r="AB33" i="1"/>
  <c r="AC33" i="1" s="1"/>
  <c r="AB26" i="1"/>
  <c r="AC26" i="1" s="1"/>
  <c r="AB8" i="1"/>
  <c r="AC8" i="1" s="1"/>
  <c r="AB9" i="1"/>
  <c r="AC9" i="1" s="1"/>
  <c r="AB32" i="1"/>
  <c r="AC32" i="1" s="1"/>
  <c r="AB14" i="1"/>
  <c r="AC14" i="1" s="1"/>
  <c r="AB11" i="1"/>
  <c r="AC11" i="1" s="1"/>
  <c r="AB19" i="1"/>
  <c r="AC19" i="1" s="1"/>
  <c r="AB21" i="1"/>
  <c r="AC21" i="1" s="1"/>
  <c r="AB12" i="1"/>
  <c r="AC12" i="1" s="1"/>
  <c r="AB28" i="1"/>
  <c r="AC28" i="1" s="1"/>
  <c r="AB27" i="1"/>
  <c r="AC27" i="1" s="1"/>
  <c r="AB7" i="1"/>
  <c r="AC7" i="1" s="1"/>
  <c r="AB17" i="1"/>
  <c r="AC17" i="1" s="1"/>
  <c r="AB15" i="1"/>
  <c r="AC15" i="1" s="1"/>
  <c r="AB25" i="1"/>
  <c r="AC25" i="1" s="1"/>
  <c r="AB31" i="1"/>
  <c r="AC31" i="1" s="1"/>
  <c r="AB10" i="1"/>
  <c r="AC10" i="1" s="1"/>
  <c r="AB23" i="1"/>
  <c r="AC23" i="1" s="1"/>
  <c r="AB24" i="1"/>
  <c r="AC24" i="1" s="1"/>
  <c r="AB4" i="1"/>
  <c r="AC4" i="1" s="1"/>
  <c r="AD4" i="1" s="1"/>
  <c r="AC39" i="1" s="1"/>
  <c r="AB18" i="1"/>
  <c r="AC18" i="1" s="1"/>
  <c r="AB30" i="1"/>
  <c r="AC30" i="1" s="1"/>
  <c r="AD18" i="1" l="1"/>
  <c r="AC53" i="1" s="1"/>
  <c r="AD10" i="1"/>
  <c r="AC45" i="1" s="1"/>
  <c r="AD17" i="1"/>
  <c r="AC52" i="1" s="1"/>
  <c r="AD12" i="1"/>
  <c r="AC47" i="1" s="1"/>
  <c r="AD14" i="1"/>
  <c r="AC49" i="1" s="1"/>
  <c r="AD26" i="1"/>
  <c r="AC61" i="1" s="1"/>
  <c r="AD21" i="1"/>
  <c r="AC56" i="1" s="1"/>
  <c r="AD23" i="1"/>
  <c r="AC58" i="1" s="1"/>
  <c r="AD27" i="1"/>
  <c r="AC62" i="1" s="1"/>
  <c r="AD31" i="1"/>
  <c r="AC66" i="1" s="1"/>
  <c r="AD24" i="1"/>
  <c r="AC59" i="1" s="1"/>
  <c r="AD32" i="1"/>
  <c r="AC67" i="1" s="1"/>
  <c r="AD22" i="1"/>
  <c r="AC57" i="1" s="1"/>
  <c r="AD15" i="1"/>
  <c r="AC50" i="1" s="1"/>
  <c r="AD29" i="1"/>
  <c r="AC64" i="1" s="1"/>
  <c r="AD16" i="1"/>
  <c r="AC51" i="1" s="1"/>
  <c r="AD6" i="1"/>
  <c r="AC41" i="1" s="1"/>
  <c r="AD25" i="1"/>
  <c r="AC60" i="1" s="1"/>
  <c r="AD28" i="1"/>
  <c r="AC63" i="1" s="1"/>
  <c r="AD30" i="1"/>
  <c r="AC65" i="1" s="1"/>
  <c r="AD7" i="1"/>
  <c r="AC42" i="1" s="1"/>
  <c r="AD5" i="1"/>
  <c r="AC40" i="1" s="1"/>
  <c r="AD13" i="1"/>
  <c r="AC48" i="1" s="1"/>
  <c r="AD19" i="1"/>
  <c r="AC54" i="1" s="1"/>
  <c r="AD9" i="1"/>
  <c r="AC44" i="1" s="1"/>
  <c r="AD20" i="1"/>
  <c r="AC55" i="1" s="1"/>
  <c r="AD33" i="1"/>
  <c r="AC68" i="1" s="1"/>
  <c r="AD11" i="1"/>
  <c r="AC46" i="1" s="1"/>
  <c r="AD8" i="1"/>
  <c r="AC43" i="1" s="1"/>
</calcChain>
</file>

<file path=xl/sharedStrings.xml><?xml version="1.0" encoding="utf-8"?>
<sst xmlns="http://schemas.openxmlformats.org/spreadsheetml/2006/main" count="2195" uniqueCount="287">
  <si>
    <t>OAM</t>
  </si>
  <si>
    <t>diak1</t>
  </si>
  <si>
    <t>diak2</t>
  </si>
  <si>
    <t>diak3</t>
  </si>
  <si>
    <t>diak4</t>
  </si>
  <si>
    <t>diak5</t>
  </si>
  <si>
    <t>diak6</t>
  </si>
  <si>
    <t>diak7</t>
  </si>
  <si>
    <t>diak8</t>
  </si>
  <si>
    <t>diak9</t>
  </si>
  <si>
    <t>diak10</t>
  </si>
  <si>
    <t>diak11</t>
  </si>
  <si>
    <t>diak12</t>
  </si>
  <si>
    <t>diak13</t>
  </si>
  <si>
    <t>diak14</t>
  </si>
  <si>
    <t>diak15</t>
  </si>
  <si>
    <t>diak16</t>
  </si>
  <si>
    <t>diak17</t>
  </si>
  <si>
    <t>diak18</t>
  </si>
  <si>
    <t>diak19</t>
  </si>
  <si>
    <t>diak20</t>
  </si>
  <si>
    <t>diak21</t>
  </si>
  <si>
    <t>diak22</t>
  </si>
  <si>
    <t>diak23</t>
  </si>
  <si>
    <t>diak24</t>
  </si>
  <si>
    <t>diak25</t>
  </si>
  <si>
    <t>diak26</t>
  </si>
  <si>
    <t>diak27</t>
  </si>
  <si>
    <t>diak28</t>
  </si>
  <si>
    <t>diak29</t>
  </si>
  <si>
    <t>diak30</t>
  </si>
  <si>
    <t>M</t>
  </si>
  <si>
    <t>I</t>
  </si>
  <si>
    <t>T</t>
  </si>
  <si>
    <t>S</t>
  </si>
  <si>
    <t>Z</t>
  </si>
  <si>
    <t>rangsor</t>
  </si>
  <si>
    <t>szórás=kiegyesúlyozottság</t>
  </si>
  <si>
    <t>irány</t>
  </si>
  <si>
    <t>trend=fejlődőképesség</t>
  </si>
  <si>
    <t>W&amp;Y&amp;AA</t>
  </si>
  <si>
    <t>érem</t>
  </si>
  <si>
    <t>delta</t>
  </si>
  <si>
    <t>naiv2</t>
  </si>
  <si>
    <t>naiv1</t>
  </si>
  <si>
    <t>kompozit1 (naiv)</t>
  </si>
  <si>
    <t>Y0</t>
  </si>
  <si>
    <t>Azonosító:</t>
  </si>
  <si>
    <t>Objektumok:</t>
  </si>
  <si>
    <t>Attribútumok:</t>
  </si>
  <si>
    <t>Lépcsôk:</t>
  </si>
  <si>
    <t>Eltolás:</t>
  </si>
  <si>
    <t>Leírás:</t>
  </si>
  <si>
    <t>COCO Y0: 3310542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</si>
  <si>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</si>
  <si>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</si>
  <si>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</si>
  <si>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</si>
  <si>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</si>
  <si>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</si>
  <si>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</si>
  <si>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</si>
  <si>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</si>
  <si>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</si>
  <si>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</si>
  <si>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X(A11)</t>
  </si>
  <si>
    <t>X(A12)</t>
  </si>
  <si>
    <t>X(A13)</t>
  </si>
  <si>
    <t>X(A14)</t>
  </si>
  <si>
    <t>X(A15)</t>
  </si>
  <si>
    <t>X(A16)</t>
  </si>
  <si>
    <t>X(A17)</t>
  </si>
  <si>
    <t>X(A18)</t>
  </si>
  <si>
    <t>X(A19)</t>
  </si>
  <si>
    <t>X(A20)</t>
  </si>
  <si>
    <t>Y(A21)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</si>
  <si>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</si>
  <si>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</si>
  <si>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</si>
  <si>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</si>
  <si>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</si>
  <si>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</si>
  <si>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</si>
  <si>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</si>
  <si>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</si>
  <si>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</si>
  <si>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</si>
  <si>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</si>
  <si>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</si>
  <si>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</si>
  <si>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</si>
  <si>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</si>
  <si>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</si>
  <si>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</si>
  <si>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</si>
  <si>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</si>
  <si>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</si>
  <si>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</si>
  <si>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</si>
  <si>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</si>
  <si>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</si>
  <si>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</si>
  <si>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</si>
  <si>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</si>
  <si>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</si>
  <si>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</si>
  <si>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>Lépcsôk(1)</t>
  </si>
  <si>
    <t>S1</t>
  </si>
  <si>
    <t>(30+32)/(2)=31</t>
  </si>
  <si>
    <t>(29+29)/(2)=29</t>
  </si>
  <si>
    <t>(48+38)/(2)=43</t>
  </si>
  <si>
    <t>(32+33)/(2)=32.5</t>
  </si>
  <si>
    <t>(35+33)/(2)=34</t>
  </si>
  <si>
    <t>(44+33)/(2)=38.5</t>
  </si>
  <si>
    <t>(37+35)/(2)=36</t>
  </si>
  <si>
    <t>(39+33)/(2)=36</t>
  </si>
  <si>
    <t>(30+33)/(2)=31.5</t>
  </si>
  <si>
    <t>(43+37)/(2)=40</t>
  </si>
  <si>
    <t>(36+29)/(2)=32.5</t>
  </si>
  <si>
    <t>(37+38)/(2)=37.5</t>
  </si>
  <si>
    <t>(34+29)/(2)=31.5</t>
  </si>
  <si>
    <t>(9999411.5+37)/(2)=4999724.25</t>
  </si>
  <si>
    <t>(37+29)/(2)=33</t>
  </si>
  <si>
    <t>(41+9999441.5)/(2)=4999741.25</t>
  </si>
  <si>
    <t>S2</t>
  </si>
  <si>
    <t>(28+28)/(2)=28</t>
  </si>
  <si>
    <t>(40+34)/(2)=37</t>
  </si>
  <si>
    <t>(28+31)/(2)=29.5</t>
  </si>
  <si>
    <t>(34+32)/(2)=33</t>
  </si>
  <si>
    <t>(36+34)/(2)=35</t>
  </si>
  <si>
    <t>(28+32)/(2)=30</t>
  </si>
  <si>
    <t>(29+28)/(2)=28.5</t>
  </si>
  <si>
    <t>(42+36)/(2)=39</t>
  </si>
  <si>
    <t>(34+28)/(2)=31</t>
  </si>
  <si>
    <t>(36+37)/(2)=36.5</t>
  </si>
  <si>
    <t>(33+28)/(2)=30.5</t>
  </si>
  <si>
    <t>(9999411.5+36)/(2)=4999723.75</t>
  </si>
  <si>
    <t>(37+9999441.5)/(2)=4999739.25</t>
  </si>
  <si>
    <t>S3</t>
  </si>
  <si>
    <t>(27+27)/(2)=27</t>
  </si>
  <si>
    <t>(27+30)/(2)=28.5</t>
  </si>
  <si>
    <t>(27+31)/(2)=29</t>
  </si>
  <si>
    <t>(28+27)/(2)=27.5</t>
  </si>
  <si>
    <t>(41+35)/(2)=38</t>
  </si>
  <si>
    <t>(35+36)/(2)=35.5</t>
  </si>
  <si>
    <t>(9999411.5+27)/(2)=4999719.25</t>
  </si>
  <si>
    <t>(36+9999441.5)/(2)=4999738.75</t>
  </si>
  <si>
    <t>S4</t>
  </si>
  <si>
    <t>(26+26)/(2)=26</t>
  </si>
  <si>
    <t>(9999411.5+26)/(2)=4999718.75</t>
  </si>
  <si>
    <t>(26+9999431.5)/(2)=4999728.75</t>
  </si>
  <si>
    <t>S5</t>
  </si>
  <si>
    <t>(25+25)/(2)=25</t>
  </si>
  <si>
    <t>S6</t>
  </si>
  <si>
    <t>(24+24)/(2)=24</t>
  </si>
  <si>
    <t>S7</t>
  </si>
  <si>
    <t>(23+23)/(2)=23</t>
  </si>
  <si>
    <t>S8</t>
  </si>
  <si>
    <t>(22+22)/(2)=22</t>
  </si>
  <si>
    <t>S9</t>
  </si>
  <si>
    <t>(21+21)/(2)=21</t>
  </si>
  <si>
    <t>S10</t>
  </si>
  <si>
    <t>(20+20)/(2)=20</t>
  </si>
  <si>
    <t>S11</t>
  </si>
  <si>
    <t>(19+19)/(2)=19</t>
  </si>
  <si>
    <t>S12</t>
  </si>
  <si>
    <t>(18+18)/(2)=18</t>
  </si>
  <si>
    <t>S13</t>
  </si>
  <si>
    <t>(17+17)/(2)=17</t>
  </si>
  <si>
    <t>S14</t>
  </si>
  <si>
    <t>(16+16)/(2)=16</t>
  </si>
  <si>
    <t>S15</t>
  </si>
  <si>
    <t>(15+15)/(2)=15</t>
  </si>
  <si>
    <t>S16</t>
  </si>
  <si>
    <t>(14+14)/(2)=14</t>
  </si>
  <si>
    <t>S17</t>
  </si>
  <si>
    <t>(13+13)/(2)=13</t>
  </si>
  <si>
    <t>S18</t>
  </si>
  <si>
    <t>(12+12)/(2)=12</t>
  </si>
  <si>
    <t>S19</t>
  </si>
  <si>
    <t>(11+11)/(2)=11</t>
  </si>
  <si>
    <t>S20</t>
  </si>
  <si>
    <t>(10+10)/(2)=10</t>
  </si>
  <si>
    <t>S21</t>
  </si>
  <si>
    <t>(9+9)/(2)=9</t>
  </si>
  <si>
    <t>S22</t>
  </si>
  <si>
    <t>(8+8)/(2)=8</t>
  </si>
  <si>
    <t>S23</t>
  </si>
  <si>
    <t>(7+7)/(2)=7</t>
  </si>
  <si>
    <t>S24</t>
  </si>
  <si>
    <t>(6+6)/(2)=6</t>
  </si>
  <si>
    <t>S25</t>
  </si>
  <si>
    <t>(5+5)/(2)=5</t>
  </si>
  <si>
    <t>S26</t>
  </si>
  <si>
    <t>(4+4)/(2)=4</t>
  </si>
  <si>
    <t>S27</t>
  </si>
  <si>
    <t>(3+3)/(2)=3</t>
  </si>
  <si>
    <t>S28</t>
  </si>
  <si>
    <t>(2+2)/(2)=2</t>
  </si>
  <si>
    <t>S29</t>
  </si>
  <si>
    <t>(1+1)/(2)=1</t>
  </si>
  <si>
    <t>S30</t>
  </si>
  <si>
    <t>(0+0)/(2)=0</t>
  </si>
  <si>
    <t>Lépcsôk(2)</t>
  </si>
  <si>
    <t>COCO:Y0</t>
  </si>
  <si>
    <t>Becslés</t>
  </si>
  <si>
    <t>Tény+0</t>
  </si>
  <si>
    <t>Delta</t>
  </si>
  <si>
    <t>Delta/Tény</t>
  </si>
  <si>
    <t>S1 összeg:</t>
  </si>
  <si>
    <t>S30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</si>
  <si>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</si>
  <si>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</si>
  <si>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</si>
  <si>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</si>
  <si>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</si>
  <si>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</si>
  <si>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</si>
  <si>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1.5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</si>
  <si>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0.36 mp (0.01 p)</t>
    </r>
  </si>
  <si>
    <t>ideális</t>
  </si>
  <si>
    <t>szürke</t>
  </si>
  <si>
    <t>inverz Y0</t>
  </si>
  <si>
    <t>COCO Y0: 5151829</t>
  </si>
  <si>
    <t>(32+30)/(2)=31</t>
  </si>
  <si>
    <t>(38+48)/(2)=43</t>
  </si>
  <si>
    <t>(33+32)/(2)=32.5</t>
  </si>
  <si>
    <t>(33+35)/(2)=34</t>
  </si>
  <si>
    <t>(33+44)/(2)=38.5</t>
  </si>
  <si>
    <t>(35+37)/(2)=36</t>
  </si>
  <si>
    <t>(33+39)/(2)=36</t>
  </si>
  <si>
    <t>(33+30)/(2)=31.5</t>
  </si>
  <si>
    <t>(999472.3+43)/(2)=499757.65</t>
  </si>
  <si>
    <t>(29+36)/(2)=32.5</t>
  </si>
  <si>
    <t>(38+37)/(2)=37.5</t>
  </si>
  <si>
    <t>(29+34)/(2)=31.5</t>
  </si>
  <si>
    <t>(37+999446.3)/(2)=499741.65</t>
  </si>
  <si>
    <t>(29+37)/(2)=33</t>
  </si>
  <si>
    <t>(37+41)/(2)=39</t>
  </si>
  <si>
    <t>(31+29)/(2)=30</t>
  </si>
  <si>
    <t>(37+47)/(2)=42</t>
  </si>
  <si>
    <t>(32+31)/(2)=31.5</t>
  </si>
  <si>
    <t>(32+34)/(2)=33</t>
  </si>
  <si>
    <t>(32+43)/(2)=37.5</t>
  </si>
  <si>
    <t>(34+36)/(2)=35</t>
  </si>
  <si>
    <t>(32+38)/(2)=35</t>
  </si>
  <si>
    <t>(32+29)/(2)=30.5</t>
  </si>
  <si>
    <t>(999471.3+42)/(2)=499756.65</t>
  </si>
  <si>
    <t>(28+35)/(2)=31.5</t>
  </si>
  <si>
    <t>(37+36)/(2)=36.5</t>
  </si>
  <si>
    <t>(28+33)/(2)=30.5</t>
  </si>
  <si>
    <t>(36+999445.3)/(2)=499740.65</t>
  </si>
  <si>
    <t>(28+36)/(2)=32</t>
  </si>
  <si>
    <t>(36+40)/(2)=38</t>
  </si>
  <si>
    <t>(30+28)/(2)=29</t>
  </si>
  <si>
    <t>(31+33)/(2)=32</t>
  </si>
  <si>
    <t>(28+30)/(2)=29</t>
  </si>
  <si>
    <t>(31+42)/(2)=36.5</t>
  </si>
  <si>
    <t>(27+37)/(2)=32</t>
  </si>
  <si>
    <t>(31+27)/(2)=29</t>
  </si>
  <si>
    <t>(999461.3+27)/(2)=499744.15</t>
  </si>
  <si>
    <t>(27+34)/(2)=30.5</t>
  </si>
  <si>
    <t>(27+32)/(2)=29.5</t>
  </si>
  <si>
    <t>(35+999441.3)/(2)=499738.15</t>
  </si>
  <si>
    <t>(27+35)/(2)=31</t>
  </si>
  <si>
    <t>(34+30)/(2)=32</t>
  </si>
  <si>
    <t>(29+27)/(2)=28</t>
  </si>
  <si>
    <t>(27+29)/(2)=28</t>
  </si>
  <si>
    <t>(30+41)/(2)=35.5</t>
  </si>
  <si>
    <t>(26+36)/(2)=31</t>
  </si>
  <si>
    <t>(30+26)/(2)=28</t>
  </si>
  <si>
    <t>(999460.3+26)/(2)=499743.15</t>
  </si>
  <si>
    <t>(26+27)/(2)=26.5</t>
  </si>
  <si>
    <t>(26+999440.3)/(2)=499733.15</t>
  </si>
  <si>
    <t>(26+34)/(2)=30</t>
  </si>
  <si>
    <t>(33+29)/(2)=31</t>
  </si>
  <si>
    <t>(999459.3+25)/(2)=499742.15</t>
  </si>
  <si>
    <t>(25+999439.3)/(2)=499732.15</t>
  </si>
  <si>
    <r>
      <t>A futtatás idôtartama: </t>
    </r>
    <r>
      <rPr>
        <b/>
        <sz val="7"/>
        <color rgb="FF333333"/>
        <rFont val="Verdana"/>
        <family val="2"/>
        <charset val="238"/>
      </rPr>
      <t>0.34 mp (0.01 p)</t>
    </r>
  </si>
  <si>
    <t>validitás</t>
  </si>
  <si>
    <r>
      <rPr>
        <b/>
        <sz val="11"/>
        <color theme="1"/>
        <rFont val="Aptos Narrow"/>
        <charset val="238"/>
        <scheme val="minor"/>
      </rPr>
      <t>M</t>
    </r>
    <r>
      <rPr>
        <sz val="11"/>
        <color theme="1"/>
        <rFont val="Aptos Narrow"/>
        <family val="2"/>
        <charset val="238"/>
        <scheme val="minor"/>
      </rPr>
      <t xml:space="preserve"> naiv1</t>
    </r>
  </si>
  <si>
    <r>
      <rPr>
        <b/>
        <sz val="11"/>
        <color theme="1"/>
        <rFont val="Aptos Narrow"/>
        <charset val="238"/>
        <scheme val="minor"/>
      </rPr>
      <t>I</t>
    </r>
    <r>
      <rPr>
        <sz val="11"/>
        <color theme="1"/>
        <rFont val="Aptos Narrow"/>
        <family val="2"/>
        <charset val="238"/>
        <scheme val="minor"/>
      </rPr>
      <t xml:space="preserve"> naiv1</t>
    </r>
  </si>
  <si>
    <t>becslés</t>
  </si>
  <si>
    <r>
      <rPr>
        <b/>
        <sz val="11"/>
        <color theme="1"/>
        <rFont val="Aptos Narrow"/>
        <charset val="238"/>
        <scheme val="minor"/>
      </rPr>
      <t>Z</t>
    </r>
    <r>
      <rPr>
        <sz val="11"/>
        <color theme="1"/>
        <rFont val="Aptos Narrow"/>
        <family val="2"/>
        <charset val="238"/>
        <scheme val="minor"/>
      </rPr>
      <t xml:space="preserve"> naiv1</t>
    </r>
  </si>
  <si>
    <t>korreláció</t>
  </si>
  <si>
    <t>norma-szerűek</t>
  </si>
  <si>
    <t>+/-1 (1000000)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</si>
</sst>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sz val="11"/>
      <color theme="1"/>
      <name val="Aptos Narrow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theme="4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lightUp">
        <fgColor rgb="FFFF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9" borderId="0"/>
    <xf numFmtId="0" fontId="1" fillId="7" borderId="0"/>
  </cellStyleXfs>
  <cellXfs count="121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3" borderId="2" xfId="0" applyFill="1" applyBorder="1"/>
    <xf numFmtId="2" fontId="0" fillId="0" borderId="2" xfId="0" applyNumberFormat="1" applyBorder="1"/>
    <xf numFmtId="0" fontId="0" fillId="4" borderId="2" xfId="0" applyFill="1" applyBorder="1"/>
    <xf numFmtId="0" fontId="0" fillId="4" borderId="3" xfId="0" applyFill="1" applyBorder="1"/>
    <xf numFmtId="0" fontId="4" fillId="0" borderId="0" xfId="0" applyFont="1"/>
    <xf numFmtId="164" fontId="4" fillId="0" borderId="0" xfId="0" applyNumberFormat="1" applyFont="1"/>
    <xf numFmtId="0" fontId="4" fillId="2" borderId="0" xfId="0" applyFont="1" applyFill="1"/>
    <xf numFmtId="0" fontId="4" fillId="3" borderId="0" xfId="0" applyFont="1" applyFill="1"/>
    <xf numFmtId="2" fontId="4" fillId="0" borderId="0" xfId="0" applyNumberFormat="1" applyFont="1"/>
    <xf numFmtId="0" fontId="4" fillId="4" borderId="0" xfId="0" applyFont="1" applyFill="1"/>
    <xf numFmtId="0" fontId="4" fillId="2" borderId="2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5" fillId="2" borderId="0" xfId="0" applyFont="1" applyFill="1"/>
    <xf numFmtId="0" fontId="5" fillId="3" borderId="0" xfId="0" applyFont="1" applyFill="1"/>
    <xf numFmtId="2" fontId="5" fillId="0" borderId="0" xfId="0" applyNumberFormat="1" applyFont="1"/>
    <xf numFmtId="0" fontId="5" fillId="4" borderId="0" xfId="0" applyFont="1" applyFill="1"/>
    <xf numFmtId="165" fontId="0" fillId="2" borderId="0" xfId="0" applyNumberFormat="1" applyFill="1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3" fillId="0" borderId="0" xfId="2"/>
    <xf numFmtId="0" fontId="12" fillId="0" borderId="0" xfId="0" applyFont="1"/>
    <xf numFmtId="0" fontId="0" fillId="0" borderId="3" xfId="0" applyBorder="1"/>
    <xf numFmtId="0" fontId="14" fillId="0" borderId="0" xfId="0" applyFont="1"/>
    <xf numFmtId="9" fontId="0" fillId="0" borderId="0" xfId="1" applyFon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6" xfId="0" applyBorder="1"/>
    <xf numFmtId="0" fontId="0" fillId="0" borderId="7" xfId="0" applyBorder="1"/>
    <xf numFmtId="0" fontId="0" fillId="9" borderId="7" xfId="0" applyFill="1" applyBorder="1"/>
    <xf numFmtId="0" fontId="0" fillId="0" borderId="8" xfId="0" applyBorder="1"/>
    <xf numFmtId="0" fontId="0" fillId="0" borderId="8" xfId="0" applyBorder="1" applyAlignment="1">
      <alignment wrapText="1"/>
    </xf>
    <xf numFmtId="0" fontId="5" fillId="0" borderId="8" xfId="0" applyFont="1" applyBorder="1"/>
    <xf numFmtId="2" fontId="5" fillId="0" borderId="8" xfId="0" applyNumberFormat="1" applyFont="1" applyBorder="1"/>
    <xf numFmtId="0" fontId="4" fillId="0" borderId="8" xfId="0" applyFont="1" applyBorder="1"/>
    <xf numFmtId="0" fontId="0" fillId="10" borderId="8" xfId="0" applyFill="1" applyBorder="1" applyAlignment="1">
      <alignment horizontal="right"/>
    </xf>
    <xf numFmtId="0" fontId="0" fillId="11" borderId="8" xfId="0" applyFill="1" applyBorder="1" applyAlignment="1">
      <alignment horizontal="right"/>
    </xf>
    <xf numFmtId="0" fontId="16" fillId="0" borderId="8" xfId="0" applyFont="1" applyBorder="1"/>
    <xf numFmtId="0" fontId="0" fillId="2" borderId="8" xfId="0" applyFill="1" applyBorder="1"/>
    <xf numFmtId="164" fontId="5" fillId="0" borderId="8" xfId="0" applyNumberFormat="1" applyFont="1" applyBorder="1"/>
    <xf numFmtId="0" fontId="5" fillId="2" borderId="8" xfId="0" applyFont="1" applyFill="1" applyBorder="1"/>
    <xf numFmtId="0" fontId="0" fillId="0" borderId="9" xfId="0" applyBorder="1"/>
    <xf numFmtId="0" fontId="0" fillId="0" borderId="10" xfId="0" applyBorder="1"/>
    <xf numFmtId="0" fontId="5" fillId="15" borderId="8" xfId="0" applyFont="1" applyFill="1" applyBorder="1"/>
    <xf numFmtId="0" fontId="0" fillId="15" borderId="8" xfId="0" applyFill="1" applyBorder="1"/>
    <xf numFmtId="164" fontId="17" fillId="12" borderId="8" xfId="3" applyNumberFormat="1" applyBorder="1"/>
    <xf numFmtId="0" fontId="17" fillId="12" borderId="8" xfId="3" applyBorder="1"/>
    <xf numFmtId="0" fontId="20" fillId="16" borderId="0" xfId="0" applyFont="1" applyFill="1"/>
    <xf numFmtId="0" fontId="0" fillId="0" borderId="13" xfId="0" applyBorder="1"/>
    <xf numFmtId="0" fontId="17" fillId="12" borderId="0" xfId="3" applyBorder="1"/>
    <xf numFmtId="0" fontId="17" fillId="12" borderId="0" xfId="3"/>
    <xf numFmtId="0" fontId="17" fillId="12" borderId="7" xfId="3" applyBorder="1"/>
    <xf numFmtId="0" fontId="21" fillId="15" borderId="8" xfId="4" applyFont="1" applyFill="1" applyBorder="1"/>
    <xf numFmtId="2" fontId="21" fillId="15" borderId="0" xfId="4" applyNumberFormat="1" applyFont="1" applyFill="1" applyBorder="1"/>
    <xf numFmtId="0" fontId="21" fillId="15" borderId="0" xfId="4" applyFont="1" applyFill="1"/>
    <xf numFmtId="164" fontId="21" fillId="15" borderId="8" xfId="4" applyNumberFormat="1" applyFont="1" applyFill="1" applyBorder="1"/>
    <xf numFmtId="0" fontId="16" fillId="17" borderId="8" xfId="0" applyFont="1" applyFill="1" applyBorder="1"/>
    <xf numFmtId="0" fontId="0" fillId="17" borderId="8" xfId="0" applyFill="1" applyBorder="1" applyAlignment="1">
      <alignment horizontal="right"/>
    </xf>
    <xf numFmtId="0" fontId="0" fillId="11" borderId="11" xfId="0" applyFill="1" applyBorder="1" applyAlignment="1">
      <alignment horizontal="right"/>
    </xf>
    <xf numFmtId="0" fontId="0" fillId="11" borderId="7" xfId="0" applyFill="1" applyBorder="1" applyAlignment="1">
      <alignment horizontal="right"/>
    </xf>
    <xf numFmtId="0" fontId="0" fillId="11" borderId="0" xfId="0" applyFill="1" applyAlignment="1">
      <alignment horizontal="right"/>
    </xf>
    <xf numFmtId="9" fontId="0" fillId="0" borderId="0" xfId="1" applyFont="1"/>
    <xf numFmtId="0" fontId="5" fillId="10" borderId="8" xfId="0" applyFont="1" applyFill="1" applyBorder="1" applyAlignment="1">
      <alignment horizontal="right"/>
    </xf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0" fontId="5" fillId="11" borderId="8" xfId="0" applyFont="1" applyFill="1" applyBorder="1" applyAlignment="1">
      <alignment horizontal="right"/>
    </xf>
    <xf numFmtId="0" fontId="5" fillId="0" borderId="8" xfId="0" applyFont="1" applyBorder="1" applyAlignment="1">
      <alignment horizontal="right"/>
    </xf>
    <xf numFmtId="1" fontId="0" fillId="0" borderId="0" xfId="0" applyNumberFormat="1"/>
    <xf numFmtId="0" fontId="0" fillId="0" borderId="14" xfId="0" applyBorder="1"/>
    <xf numFmtId="0" fontId="0" fillId="0" borderId="15" xfId="0" applyBorder="1"/>
    <xf numFmtId="0" fontId="0" fillId="11" borderId="10" xfId="0" applyFill="1" applyBorder="1" applyAlignment="1">
      <alignment horizontal="right"/>
    </xf>
    <xf numFmtId="0" fontId="17" fillId="12" borderId="10" xfId="3" applyBorder="1"/>
    <xf numFmtId="0" fontId="0" fillId="11" borderId="16" xfId="0" applyFill="1" applyBorder="1" applyAlignment="1">
      <alignment horizontal="right"/>
    </xf>
    <xf numFmtId="0" fontId="0" fillId="0" borderId="16" xfId="0" applyBorder="1"/>
    <xf numFmtId="0" fontId="17" fillId="12" borderId="16" xfId="3" applyBorder="1"/>
    <xf numFmtId="0" fontId="0" fillId="11" borderId="9" xfId="0" applyFill="1" applyBorder="1" applyAlignment="1">
      <alignment horizontal="right"/>
    </xf>
    <xf numFmtId="0" fontId="17" fillId="12" borderId="9" xfId="3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2" xfId="0" applyBorder="1"/>
    <xf numFmtId="0" fontId="19" fillId="14" borderId="28" xfId="5" applyBorder="1"/>
    <xf numFmtId="0" fontId="19" fillId="14" borderId="24" xfId="5" applyBorder="1"/>
    <xf numFmtId="0" fontId="19" fillId="14" borderId="2" xfId="5" applyBorder="1"/>
    <xf numFmtId="0" fontId="19" fillId="14" borderId="25" xfId="5" applyBorder="1"/>
    <xf numFmtId="0" fontId="19" fillId="14" borderId="26" xfId="5" applyBorder="1"/>
    <xf numFmtId="0" fontId="19" fillId="14" borderId="27" xfId="5" applyBorder="1"/>
    <xf numFmtId="0" fontId="19" fillId="14" borderId="1" xfId="5" applyBorder="1"/>
    <xf numFmtId="0" fontId="19" fillId="14" borderId="12" xfId="5" applyBorder="1"/>
    <xf numFmtId="164" fontId="17" fillId="12" borderId="16" xfId="3" applyNumberFormat="1" applyBorder="1"/>
    <xf numFmtId="0" fontId="5" fillId="0" borderId="14" xfId="0" applyFont="1" applyBorder="1"/>
    <xf numFmtId="0" fontId="5" fillId="0" borderId="15" xfId="0" applyFont="1" applyBorder="1"/>
    <xf numFmtId="9" fontId="0" fillId="8" borderId="0" xfId="1" applyFont="1" applyFill="1"/>
    <xf numFmtId="0" fontId="0" fillId="16" borderId="0" xfId="0" applyFill="1"/>
    <xf numFmtId="0" fontId="0" fillId="16" borderId="0" xfId="0" quotePrefix="1" applyFill="1"/>
    <xf numFmtId="0" fontId="1" fillId="9" borderId="0" xfId="6"/>
    <xf numFmtId="0" fontId="1" fillId="7" borderId="0" xfId="7"/>
    <xf numFmtId="2" fontId="0" fillId="0" borderId="8" xfId="0" applyNumberFormat="1" applyBorder="1"/>
    <xf numFmtId="0" fontId="0" fillId="11" borderId="0" xfId="0" applyFill="1"/>
    <xf numFmtId="0" fontId="0" fillId="11" borderId="8" xfId="0" applyFill="1" applyBorder="1"/>
  </cellXfs>
  <cellStyles count="8">
    <cellStyle name="Hivatkozás" xfId="2" builtinId="8"/>
    <cellStyle name="Jó" xfId="3" builtinId="26"/>
    <cellStyle name="Normál" xfId="0" builtinId="0"/>
    <cellStyle name="Rossz" xfId="4" builtinId="27"/>
    <cellStyle name="Semleges" xfId="5" builtinId="28"/>
    <cellStyle name="Stílus 1" xfId="6" xr:uid="{76DABA1D-1F94-4D97-BEDF-AF0AD5B1BE7E}"/>
    <cellStyle name="Stílus 2" xfId="7" xr:uid="{B0F025BF-7AC4-4A3F-A4F7-E317F414D997}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3641076115485566E-2"/>
                  <c:y val="-0.443740886555847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val>
            <c:numRef>
              <c:f>OAM!$B$4:$U$4</c:f>
              <c:numCache>
                <c:formatCode>General</c:formatCode>
                <c:ptCount val="20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5-409D-94E5-A73928B3C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89135"/>
        <c:axId val="10189615"/>
      </c:barChart>
      <c:catAx>
        <c:axId val="101891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189615"/>
        <c:crosses val="autoZero"/>
        <c:auto val="1"/>
        <c:lblAlgn val="ctr"/>
        <c:lblOffset val="100"/>
        <c:noMultiLvlLbl val="0"/>
      </c:catAx>
      <c:valAx>
        <c:axId val="10189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189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9300</xdr:colOff>
      <xdr:row>2</xdr:row>
      <xdr:rowOff>661273</xdr:rowOff>
    </xdr:from>
    <xdr:to>
      <xdr:col>36</xdr:col>
      <xdr:colOff>1072542</xdr:colOff>
      <xdr:row>19</xdr:row>
      <xdr:rowOff>161252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C07B41E-721D-1681-7496-D3C214034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5FB1613F-E988-0A0D-AB00-46E3E4209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0</xdr:row>
      <xdr:rowOff>0</xdr:rowOff>
    </xdr:from>
    <xdr:to>
      <xdr:col>29</xdr:col>
      <xdr:colOff>76200</xdr:colOff>
      <xdr:row>3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E4E493DA-CA3F-CE89-64DB-D696898D8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96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miau.my-x.hu/myx-free/coco/test/515182920251123081050.html" TargetMode="External"/><Relationship Id="rId1" Type="http://schemas.openxmlformats.org/officeDocument/2006/relationships/hyperlink" Target="https://miau.my-x.hu/myx-free/coco/test/33105422025112308025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1"/>
  <sheetViews>
    <sheetView tabSelected="1" topLeftCell="A32" zoomScale="70" zoomScaleNormal="70" workbookViewId="0">
      <selection activeCell="AH41" sqref="AH41"/>
    </sheetView>
  </sheetViews>
  <sheetFormatPr defaultRowHeight="14.5" x14ac:dyDescent="0.35"/>
  <cols>
    <col min="1" max="1" width="6.6328125" customWidth="1"/>
    <col min="2" max="6" width="3.36328125" customWidth="1"/>
    <col min="7" max="21" width="3.36328125" bestFit="1" customWidth="1"/>
    <col min="22" max="22" width="21.08984375" customWidth="1"/>
    <col min="23" max="23" width="8.90625" bestFit="1" customWidth="1"/>
    <col min="24" max="24" width="9.90625" bestFit="1" customWidth="1"/>
    <col min="25" max="25" width="9" bestFit="1" customWidth="1"/>
    <col min="26" max="26" width="11.36328125" bestFit="1" customWidth="1"/>
    <col min="27" max="27" width="9" bestFit="1" customWidth="1"/>
    <col min="28" max="28" width="7.453125" bestFit="1" customWidth="1"/>
    <col min="29" max="29" width="14.6328125" bestFit="1" customWidth="1"/>
    <col min="30" max="32" width="8.36328125" customWidth="1"/>
    <col min="33" max="33" width="9.7265625" customWidth="1"/>
    <col min="34" max="34" width="7.453125" customWidth="1"/>
    <col min="35" max="35" width="13.08984375" customWidth="1"/>
    <col min="36" max="36" width="12" customWidth="1"/>
    <col min="37" max="37" width="20" customWidth="1"/>
    <col min="38" max="38" width="14.453125" customWidth="1"/>
    <col min="39" max="39" width="17.6328125" customWidth="1"/>
    <col min="40" max="40" width="11.7265625" customWidth="1"/>
    <col min="41" max="41" width="16.7265625" customWidth="1"/>
    <col min="42" max="42" width="10.36328125" customWidth="1"/>
    <col min="43" max="43" width="15.36328125" customWidth="1"/>
    <col min="44" max="44" width="12.26953125" customWidth="1"/>
  </cols>
  <sheetData>
    <row r="1" spans="1:42" x14ac:dyDescent="0.35">
      <c r="A1" t="s">
        <v>38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>
        <v>0</v>
      </c>
      <c r="U1">
        <v>0</v>
      </c>
      <c r="W1">
        <v>0</v>
      </c>
      <c r="Y1">
        <v>1</v>
      </c>
      <c r="AA1">
        <v>0</v>
      </c>
      <c r="AG1">
        <v>1</v>
      </c>
      <c r="AH1">
        <v>1</v>
      </c>
      <c r="AI1">
        <v>1</v>
      </c>
      <c r="AJ1">
        <v>1</v>
      </c>
      <c r="AK1">
        <v>1</v>
      </c>
      <c r="AL1">
        <v>0</v>
      </c>
      <c r="AM1">
        <v>0</v>
      </c>
      <c r="AN1">
        <v>0</v>
      </c>
      <c r="AO1">
        <v>0</v>
      </c>
      <c r="AP1">
        <v>0</v>
      </c>
    </row>
    <row r="2" spans="1:42" ht="33" customHeight="1" x14ac:dyDescent="0.35">
      <c r="B2">
        <v>5</v>
      </c>
      <c r="C2">
        <v>5</v>
      </c>
      <c r="D2">
        <v>5</v>
      </c>
      <c r="E2">
        <v>5</v>
      </c>
      <c r="F2">
        <v>5</v>
      </c>
      <c r="G2">
        <f>B2+1</f>
        <v>6</v>
      </c>
      <c r="H2">
        <f t="shared" ref="H2:U2" si="0">C2+1</f>
        <v>6</v>
      </c>
      <c r="I2">
        <f t="shared" si="0"/>
        <v>6</v>
      </c>
      <c r="J2">
        <f t="shared" si="0"/>
        <v>6</v>
      </c>
      <c r="K2">
        <f t="shared" si="0"/>
        <v>6</v>
      </c>
      <c r="L2">
        <f t="shared" si="0"/>
        <v>7</v>
      </c>
      <c r="M2">
        <f t="shared" si="0"/>
        <v>7</v>
      </c>
      <c r="N2">
        <f t="shared" si="0"/>
        <v>7</v>
      </c>
      <c r="O2">
        <f t="shared" si="0"/>
        <v>7</v>
      </c>
      <c r="P2">
        <f t="shared" si="0"/>
        <v>7</v>
      </c>
      <c r="Q2">
        <f t="shared" si="0"/>
        <v>8</v>
      </c>
      <c r="R2">
        <f t="shared" si="0"/>
        <v>8</v>
      </c>
      <c r="S2">
        <f t="shared" si="0"/>
        <v>8</v>
      </c>
      <c r="T2">
        <f t="shared" si="0"/>
        <v>8</v>
      </c>
      <c r="U2">
        <f t="shared" si="0"/>
        <v>8</v>
      </c>
      <c r="AC2" t="s">
        <v>45</v>
      </c>
    </row>
    <row r="3" spans="1:42" ht="57.75" customHeight="1" x14ac:dyDescent="0.35">
      <c r="A3" t="s">
        <v>0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31</v>
      </c>
      <c r="H3" t="s">
        <v>32</v>
      </c>
      <c r="I3" t="s">
        <v>33</v>
      </c>
      <c r="J3" t="s">
        <v>34</v>
      </c>
      <c r="K3" t="s">
        <v>35</v>
      </c>
      <c r="L3" t="s">
        <v>31</v>
      </c>
      <c r="M3" t="s">
        <v>32</v>
      </c>
      <c r="N3" t="s">
        <v>33</v>
      </c>
      <c r="O3" t="s">
        <v>34</v>
      </c>
      <c r="P3" t="s">
        <v>35</v>
      </c>
      <c r="Q3" t="s">
        <v>31</v>
      </c>
      <c r="R3" t="s">
        <v>32</v>
      </c>
      <c r="S3" t="s">
        <v>33</v>
      </c>
      <c r="T3" t="s">
        <v>34</v>
      </c>
      <c r="U3" t="s">
        <v>35</v>
      </c>
      <c r="V3" t="s">
        <v>222</v>
      </c>
      <c r="W3" t="s">
        <v>44</v>
      </c>
      <c r="X3" s="4" t="s">
        <v>36</v>
      </c>
      <c r="Y3" s="3" t="s">
        <v>37</v>
      </c>
      <c r="Z3" s="5" t="s">
        <v>36</v>
      </c>
      <c r="AA3" s="3" t="s">
        <v>39</v>
      </c>
      <c r="AB3" s="6" t="s">
        <v>36</v>
      </c>
      <c r="AC3" t="s">
        <v>40</v>
      </c>
      <c r="AD3" s="6" t="s">
        <v>36</v>
      </c>
    </row>
    <row r="4" spans="1:42" x14ac:dyDescent="0.35">
      <c r="A4" s="21" t="s">
        <v>1</v>
      </c>
      <c r="B4" s="21">
        <v>5</v>
      </c>
      <c r="C4" s="21">
        <v>3</v>
      </c>
      <c r="D4" s="21">
        <v>4</v>
      </c>
      <c r="E4" s="21">
        <v>4</v>
      </c>
      <c r="F4" s="21">
        <v>5</v>
      </c>
      <c r="G4" s="21">
        <v>2</v>
      </c>
      <c r="H4" s="21">
        <v>4</v>
      </c>
      <c r="I4" s="21">
        <v>5</v>
      </c>
      <c r="J4" s="21">
        <v>2</v>
      </c>
      <c r="K4" s="21">
        <v>2</v>
      </c>
      <c r="L4" s="21">
        <v>2</v>
      </c>
      <c r="M4" s="21">
        <v>4</v>
      </c>
      <c r="N4" s="21">
        <v>5</v>
      </c>
      <c r="O4" s="21">
        <v>2</v>
      </c>
      <c r="P4" s="21">
        <v>4</v>
      </c>
      <c r="Q4" s="21">
        <v>3</v>
      </c>
      <c r="R4" s="21">
        <v>5</v>
      </c>
      <c r="S4" s="21">
        <v>4</v>
      </c>
      <c r="T4" s="21">
        <v>2</v>
      </c>
      <c r="U4" s="21">
        <v>2</v>
      </c>
      <c r="V4" s="21">
        <v>1000000</v>
      </c>
      <c r="W4" s="22">
        <f>AVERAGE(B4:U4)</f>
        <v>3.45</v>
      </c>
      <c r="X4" s="23">
        <f>RANK(W4,W$4:W$33,0)</f>
        <v>19</v>
      </c>
      <c r="Y4" s="22">
        <f>STDEV(B4:U4)</f>
        <v>1.2343760409722457</v>
      </c>
      <c r="Z4" s="24">
        <f>RANK(Y4,Y$4:Y$33,$AI$1)</f>
        <v>26</v>
      </c>
      <c r="AA4" s="25">
        <f>SLOPE(B4:U4,B$2:U$2)</f>
        <v>-0.26</v>
      </c>
      <c r="AB4" s="26">
        <f>RANK(AA4,AA$4:AA$33,$Y$1)</f>
        <v>3</v>
      </c>
      <c r="AC4" s="21">
        <f>X4+Z4+AB4</f>
        <v>48</v>
      </c>
      <c r="AD4" s="26">
        <f>RANK(AC4,AC$4:AC$33,$Y$1)</f>
        <v>18</v>
      </c>
      <c r="AF4" s="21"/>
    </row>
    <row r="5" spans="1:42" x14ac:dyDescent="0.35">
      <c r="A5" s="14" t="s">
        <v>2</v>
      </c>
      <c r="B5" s="14">
        <v>5</v>
      </c>
      <c r="C5" s="14">
        <v>2</v>
      </c>
      <c r="D5" s="14">
        <v>4</v>
      </c>
      <c r="E5" s="14">
        <v>5</v>
      </c>
      <c r="F5" s="14">
        <v>5</v>
      </c>
      <c r="G5" s="14">
        <v>4</v>
      </c>
      <c r="H5" s="14">
        <v>2</v>
      </c>
      <c r="I5" s="14">
        <v>4</v>
      </c>
      <c r="J5" s="14">
        <v>2</v>
      </c>
      <c r="K5" s="14">
        <v>5</v>
      </c>
      <c r="L5" s="14">
        <v>5</v>
      </c>
      <c r="M5" s="14">
        <v>2</v>
      </c>
      <c r="N5" s="14">
        <v>2</v>
      </c>
      <c r="O5" s="14">
        <v>5</v>
      </c>
      <c r="P5" s="14">
        <v>4</v>
      </c>
      <c r="Q5" s="14">
        <v>5</v>
      </c>
      <c r="R5" s="14">
        <v>4</v>
      </c>
      <c r="S5" s="14">
        <v>2</v>
      </c>
      <c r="T5" s="14">
        <v>2</v>
      </c>
      <c r="U5" s="14">
        <v>3</v>
      </c>
      <c r="V5" s="21">
        <v>1000000</v>
      </c>
      <c r="W5" s="15">
        <f t="shared" ref="W5:W33" si="1">AVERAGE(B5:U5)</f>
        <v>3.6</v>
      </c>
      <c r="X5" s="16">
        <f t="shared" ref="X5:X33" si="2">RANK(W5,W$4:W$33,0)</f>
        <v>8</v>
      </c>
      <c r="Y5" s="15">
        <f t="shared" ref="Y5:Y33" si="3">STDEV(B5:U5)</f>
        <v>1.3138933706635729</v>
      </c>
      <c r="Z5" s="17">
        <f t="shared" ref="Z5:AB33" si="4">RANK(Y5,Y$4:Y$33,$Y$1)</f>
        <v>30</v>
      </c>
      <c r="AA5" s="18">
        <f t="shared" ref="AA5:AA33" si="5">SLOPE(B5:U5,B$2:U$2)</f>
        <v>-0.28000000000000003</v>
      </c>
      <c r="AB5" s="19">
        <f t="shared" si="4"/>
        <v>2</v>
      </c>
      <c r="AC5" s="14">
        <f t="shared" ref="AC5:AC33" si="6">X5+Z5+AB5</f>
        <v>40</v>
      </c>
      <c r="AD5" s="19">
        <f t="shared" ref="AD5" si="7">RANK(AC5,AC$4:AC$33,$Y$1)</f>
        <v>13</v>
      </c>
      <c r="AF5" s="21"/>
    </row>
    <row r="6" spans="1:42" x14ac:dyDescent="0.35">
      <c r="A6" t="s">
        <v>3</v>
      </c>
      <c r="B6">
        <v>5</v>
      </c>
      <c r="C6">
        <v>2</v>
      </c>
      <c r="D6">
        <v>2</v>
      </c>
      <c r="E6">
        <v>3</v>
      </c>
      <c r="F6">
        <v>3</v>
      </c>
      <c r="G6">
        <v>2</v>
      </c>
      <c r="H6">
        <v>2</v>
      </c>
      <c r="I6">
        <v>5</v>
      </c>
      <c r="J6">
        <v>5</v>
      </c>
      <c r="K6">
        <v>4</v>
      </c>
      <c r="L6">
        <v>3</v>
      </c>
      <c r="M6">
        <v>3</v>
      </c>
      <c r="N6">
        <v>4</v>
      </c>
      <c r="O6">
        <v>2</v>
      </c>
      <c r="P6">
        <v>3</v>
      </c>
      <c r="Q6">
        <v>5</v>
      </c>
      <c r="R6">
        <v>3</v>
      </c>
      <c r="S6">
        <v>2</v>
      </c>
      <c r="T6">
        <v>3</v>
      </c>
      <c r="U6">
        <v>5</v>
      </c>
      <c r="V6" s="21">
        <v>1000000</v>
      </c>
      <c r="W6" s="1">
        <f t="shared" si="1"/>
        <v>3.3</v>
      </c>
      <c r="X6" s="4">
        <f t="shared" si="2"/>
        <v>25</v>
      </c>
      <c r="Y6" s="1">
        <f t="shared" si="3"/>
        <v>1.1742858972247994</v>
      </c>
      <c r="Z6" s="5">
        <f t="shared" si="4"/>
        <v>22</v>
      </c>
      <c r="AA6" s="2">
        <f t="shared" si="5"/>
        <v>0.12</v>
      </c>
      <c r="AB6" s="6">
        <f t="shared" si="4"/>
        <v>19</v>
      </c>
      <c r="AC6">
        <f t="shared" si="6"/>
        <v>66</v>
      </c>
      <c r="AD6" s="6">
        <f t="shared" ref="AD6" si="8">RANK(AC6,AC$4:AC$33,$Y$1)</f>
        <v>29</v>
      </c>
      <c r="AF6" s="21"/>
    </row>
    <row r="7" spans="1:42" x14ac:dyDescent="0.35">
      <c r="A7" s="14" t="s">
        <v>4</v>
      </c>
      <c r="B7" s="14">
        <v>5</v>
      </c>
      <c r="C7" s="14">
        <v>2</v>
      </c>
      <c r="D7" s="14">
        <v>5</v>
      </c>
      <c r="E7" s="14">
        <v>3</v>
      </c>
      <c r="F7" s="14">
        <v>2</v>
      </c>
      <c r="G7" s="14">
        <v>5</v>
      </c>
      <c r="H7" s="14">
        <v>4</v>
      </c>
      <c r="I7" s="14">
        <v>4</v>
      </c>
      <c r="J7" s="14">
        <v>4</v>
      </c>
      <c r="K7" s="14">
        <v>5</v>
      </c>
      <c r="L7" s="14">
        <v>3</v>
      </c>
      <c r="M7" s="14">
        <v>2</v>
      </c>
      <c r="N7" s="14">
        <v>2</v>
      </c>
      <c r="O7" s="14">
        <v>4</v>
      </c>
      <c r="P7" s="14">
        <v>2</v>
      </c>
      <c r="Q7" s="14">
        <v>5</v>
      </c>
      <c r="R7" s="14">
        <v>4</v>
      </c>
      <c r="S7" s="14">
        <v>4</v>
      </c>
      <c r="T7" s="14">
        <v>4</v>
      </c>
      <c r="U7" s="14">
        <v>3</v>
      </c>
      <c r="V7" s="21">
        <v>1000000</v>
      </c>
      <c r="W7" s="15">
        <f t="shared" si="1"/>
        <v>3.6</v>
      </c>
      <c r="X7" s="16">
        <f t="shared" si="2"/>
        <v>8</v>
      </c>
      <c r="Y7" s="15">
        <f t="shared" si="3"/>
        <v>1.1424811411549589</v>
      </c>
      <c r="Z7" s="17">
        <f t="shared" si="4"/>
        <v>20</v>
      </c>
      <c r="AA7" s="18">
        <f t="shared" si="5"/>
        <v>3.552713678800501E-17</v>
      </c>
      <c r="AB7" s="19">
        <f t="shared" si="4"/>
        <v>11</v>
      </c>
      <c r="AC7" s="14">
        <f t="shared" si="6"/>
        <v>39</v>
      </c>
      <c r="AD7" s="19">
        <f t="shared" ref="AD7" si="9">RANK(AC7,AC$4:AC$33,$Y$1)</f>
        <v>10</v>
      </c>
      <c r="AF7" s="21"/>
    </row>
    <row r="8" spans="1:42" x14ac:dyDescent="0.35">
      <c r="A8" t="s">
        <v>5</v>
      </c>
      <c r="B8">
        <v>2</v>
      </c>
      <c r="C8">
        <v>2</v>
      </c>
      <c r="D8">
        <v>3</v>
      </c>
      <c r="E8">
        <v>3</v>
      </c>
      <c r="F8">
        <v>3</v>
      </c>
      <c r="G8">
        <v>4</v>
      </c>
      <c r="H8">
        <v>2</v>
      </c>
      <c r="I8">
        <v>5</v>
      </c>
      <c r="J8">
        <v>2</v>
      </c>
      <c r="K8">
        <v>4</v>
      </c>
      <c r="L8">
        <v>2</v>
      </c>
      <c r="M8">
        <v>3</v>
      </c>
      <c r="N8">
        <v>3</v>
      </c>
      <c r="O8">
        <v>4</v>
      </c>
      <c r="P8">
        <v>4</v>
      </c>
      <c r="Q8">
        <v>4</v>
      </c>
      <c r="R8">
        <v>4</v>
      </c>
      <c r="S8">
        <v>3</v>
      </c>
      <c r="T8">
        <v>4</v>
      </c>
      <c r="U8">
        <v>4</v>
      </c>
      <c r="V8" s="21">
        <v>1000000</v>
      </c>
      <c r="W8" s="1">
        <f t="shared" si="1"/>
        <v>3.25</v>
      </c>
      <c r="X8" s="4">
        <f t="shared" si="2"/>
        <v>27</v>
      </c>
      <c r="Y8" s="1">
        <f t="shared" si="3"/>
        <v>0.91046546800032602</v>
      </c>
      <c r="Z8" s="5">
        <f t="shared" si="4"/>
        <v>2</v>
      </c>
      <c r="AA8" s="2">
        <f t="shared" si="5"/>
        <v>0.34</v>
      </c>
      <c r="AB8" s="6">
        <f t="shared" si="4"/>
        <v>29</v>
      </c>
      <c r="AC8">
        <f t="shared" si="6"/>
        <v>58</v>
      </c>
      <c r="AD8" s="6">
        <f t="shared" ref="AD8" si="10">RANK(AC8,AC$4:AC$33,$Y$1)</f>
        <v>25</v>
      </c>
      <c r="AF8" s="21"/>
    </row>
    <row r="9" spans="1:42" x14ac:dyDescent="0.35">
      <c r="A9" t="s">
        <v>6</v>
      </c>
      <c r="B9">
        <v>2</v>
      </c>
      <c r="C9">
        <v>3</v>
      </c>
      <c r="D9">
        <v>4</v>
      </c>
      <c r="E9">
        <v>4</v>
      </c>
      <c r="F9">
        <v>2</v>
      </c>
      <c r="G9">
        <v>3</v>
      </c>
      <c r="H9">
        <v>4</v>
      </c>
      <c r="I9">
        <v>2</v>
      </c>
      <c r="J9">
        <v>4</v>
      </c>
      <c r="K9">
        <v>2</v>
      </c>
      <c r="L9">
        <v>5</v>
      </c>
      <c r="M9">
        <v>4</v>
      </c>
      <c r="N9">
        <v>2</v>
      </c>
      <c r="O9">
        <v>5</v>
      </c>
      <c r="P9">
        <v>3</v>
      </c>
      <c r="Q9">
        <v>2</v>
      </c>
      <c r="R9">
        <v>5</v>
      </c>
      <c r="S9">
        <v>3</v>
      </c>
      <c r="T9">
        <v>3</v>
      </c>
      <c r="U9">
        <v>4</v>
      </c>
      <c r="V9" s="21">
        <v>1000000</v>
      </c>
      <c r="W9" s="1">
        <f t="shared" si="1"/>
        <v>3.3</v>
      </c>
      <c r="X9" s="4">
        <f t="shared" si="2"/>
        <v>25</v>
      </c>
      <c r="Y9" s="1">
        <f t="shared" si="3"/>
        <v>1.0809352675491619</v>
      </c>
      <c r="Z9" s="5">
        <f t="shared" si="4"/>
        <v>11</v>
      </c>
      <c r="AA9" s="2">
        <f t="shared" si="5"/>
        <v>0.19999999999999996</v>
      </c>
      <c r="AB9" s="6">
        <f t="shared" si="4"/>
        <v>23</v>
      </c>
      <c r="AC9">
        <f t="shared" si="6"/>
        <v>59</v>
      </c>
      <c r="AD9" s="6">
        <f t="shared" ref="AD9" si="11">RANK(AC9,AC$4:AC$33,$Y$1)</f>
        <v>26</v>
      </c>
      <c r="AF9" s="21"/>
    </row>
    <row r="10" spans="1:42" x14ac:dyDescent="0.35">
      <c r="A10" t="s">
        <v>7</v>
      </c>
      <c r="B10">
        <v>4</v>
      </c>
      <c r="C10">
        <v>5</v>
      </c>
      <c r="D10">
        <v>4</v>
      </c>
      <c r="E10">
        <v>5</v>
      </c>
      <c r="F10">
        <v>5</v>
      </c>
      <c r="G10">
        <v>3</v>
      </c>
      <c r="H10">
        <v>3</v>
      </c>
      <c r="I10">
        <v>4</v>
      </c>
      <c r="J10">
        <v>5</v>
      </c>
      <c r="K10">
        <v>4</v>
      </c>
      <c r="L10">
        <v>4</v>
      </c>
      <c r="M10">
        <v>5</v>
      </c>
      <c r="N10">
        <v>2</v>
      </c>
      <c r="O10">
        <v>5</v>
      </c>
      <c r="P10">
        <v>5</v>
      </c>
      <c r="Q10">
        <v>3</v>
      </c>
      <c r="R10">
        <v>4</v>
      </c>
      <c r="S10">
        <v>4</v>
      </c>
      <c r="T10">
        <v>3</v>
      </c>
      <c r="U10">
        <v>4</v>
      </c>
      <c r="V10" s="21">
        <v>1000000</v>
      </c>
      <c r="W10" s="1">
        <f t="shared" si="1"/>
        <v>4.05</v>
      </c>
      <c r="X10" s="4">
        <f t="shared" si="2"/>
        <v>1</v>
      </c>
      <c r="Y10" s="1">
        <f t="shared" si="3"/>
        <v>0.88704120832301658</v>
      </c>
      <c r="Z10" s="5">
        <f t="shared" si="4"/>
        <v>1</v>
      </c>
      <c r="AA10" s="2">
        <f t="shared" si="5"/>
        <v>-0.25999999999999995</v>
      </c>
      <c r="AB10" s="6">
        <f t="shared" si="4"/>
        <v>4</v>
      </c>
      <c r="AC10">
        <f t="shared" si="6"/>
        <v>6</v>
      </c>
      <c r="AD10" s="6">
        <f t="shared" ref="AD10" si="12">RANK(AC10,AC$4:AC$33,$Y$1)</f>
        <v>1</v>
      </c>
      <c r="AF10" s="21"/>
    </row>
    <row r="11" spans="1:42" x14ac:dyDescent="0.35">
      <c r="A11" t="s">
        <v>8</v>
      </c>
      <c r="B11">
        <v>3</v>
      </c>
      <c r="C11">
        <v>2</v>
      </c>
      <c r="D11">
        <v>3</v>
      </c>
      <c r="E11">
        <v>5</v>
      </c>
      <c r="F11">
        <v>4</v>
      </c>
      <c r="G11">
        <v>4</v>
      </c>
      <c r="H11">
        <v>3</v>
      </c>
      <c r="I11">
        <v>4</v>
      </c>
      <c r="J11">
        <v>5</v>
      </c>
      <c r="K11">
        <v>2</v>
      </c>
      <c r="L11">
        <v>2</v>
      </c>
      <c r="M11">
        <v>3</v>
      </c>
      <c r="N11">
        <v>4</v>
      </c>
      <c r="O11">
        <v>4</v>
      </c>
      <c r="P11">
        <v>4</v>
      </c>
      <c r="Q11">
        <v>3</v>
      </c>
      <c r="R11">
        <v>5</v>
      </c>
      <c r="S11">
        <v>5</v>
      </c>
      <c r="T11">
        <v>2</v>
      </c>
      <c r="U11">
        <v>4</v>
      </c>
      <c r="V11" s="21">
        <v>1000000</v>
      </c>
      <c r="W11" s="1">
        <f t="shared" si="1"/>
        <v>3.55</v>
      </c>
      <c r="X11" s="4">
        <f t="shared" si="2"/>
        <v>14</v>
      </c>
      <c r="Y11" s="1">
        <f t="shared" si="3"/>
        <v>1.0500626547722607</v>
      </c>
      <c r="Z11" s="5">
        <f t="shared" si="4"/>
        <v>7</v>
      </c>
      <c r="AA11" s="2">
        <f t="shared" si="5"/>
        <v>0.1</v>
      </c>
      <c r="AB11" s="6">
        <f t="shared" si="4"/>
        <v>16</v>
      </c>
      <c r="AC11">
        <f t="shared" si="6"/>
        <v>37</v>
      </c>
      <c r="AD11" s="6">
        <f t="shared" ref="AD11" si="13">RANK(AC11,AC$4:AC$33,$Y$1)</f>
        <v>8</v>
      </c>
      <c r="AF11" s="21"/>
    </row>
    <row r="12" spans="1:42" x14ac:dyDescent="0.35">
      <c r="A12" t="s">
        <v>9</v>
      </c>
      <c r="B12">
        <v>4</v>
      </c>
      <c r="C12">
        <v>3</v>
      </c>
      <c r="D12">
        <v>2</v>
      </c>
      <c r="E12">
        <v>3</v>
      </c>
      <c r="F12">
        <v>4</v>
      </c>
      <c r="G12">
        <v>4</v>
      </c>
      <c r="H12">
        <v>3</v>
      </c>
      <c r="I12">
        <v>5</v>
      </c>
      <c r="J12">
        <v>2</v>
      </c>
      <c r="K12">
        <v>5</v>
      </c>
      <c r="L12">
        <v>5</v>
      </c>
      <c r="M12">
        <v>2</v>
      </c>
      <c r="N12">
        <v>5</v>
      </c>
      <c r="O12">
        <v>5</v>
      </c>
      <c r="P12">
        <v>4</v>
      </c>
      <c r="Q12">
        <v>5</v>
      </c>
      <c r="R12">
        <v>5</v>
      </c>
      <c r="S12">
        <v>4</v>
      </c>
      <c r="T12">
        <v>3</v>
      </c>
      <c r="U12">
        <v>5</v>
      </c>
      <c r="V12" s="21">
        <v>1000000</v>
      </c>
      <c r="W12" s="1">
        <f t="shared" si="1"/>
        <v>3.9</v>
      </c>
      <c r="X12" s="4">
        <f t="shared" si="2"/>
        <v>2</v>
      </c>
      <c r="Y12" s="1">
        <f t="shared" si="3"/>
        <v>1.1192102478745309</v>
      </c>
      <c r="Z12" s="5">
        <f t="shared" si="4"/>
        <v>18</v>
      </c>
      <c r="AA12" s="2">
        <f t="shared" si="5"/>
        <v>0.4</v>
      </c>
      <c r="AB12" s="6">
        <f t="shared" si="4"/>
        <v>30</v>
      </c>
      <c r="AC12">
        <f t="shared" si="6"/>
        <v>50</v>
      </c>
      <c r="AD12" s="6">
        <f t="shared" ref="AD12" si="14">RANK(AC12,AC$4:AC$33,$Y$1)</f>
        <v>19</v>
      </c>
      <c r="AF12" s="21"/>
    </row>
    <row r="13" spans="1:42" x14ac:dyDescent="0.35">
      <c r="A13" t="s">
        <v>10</v>
      </c>
      <c r="B13">
        <v>5</v>
      </c>
      <c r="C13">
        <v>5</v>
      </c>
      <c r="D13">
        <v>5</v>
      </c>
      <c r="E13">
        <v>5</v>
      </c>
      <c r="F13">
        <v>2</v>
      </c>
      <c r="G13">
        <v>2</v>
      </c>
      <c r="H13">
        <v>4</v>
      </c>
      <c r="I13">
        <v>4</v>
      </c>
      <c r="J13">
        <v>4</v>
      </c>
      <c r="K13">
        <v>4</v>
      </c>
      <c r="L13">
        <v>5</v>
      </c>
      <c r="M13">
        <v>2</v>
      </c>
      <c r="N13">
        <v>2</v>
      </c>
      <c r="O13">
        <v>2</v>
      </c>
      <c r="P13">
        <v>4</v>
      </c>
      <c r="Q13">
        <v>5</v>
      </c>
      <c r="R13">
        <v>5</v>
      </c>
      <c r="S13">
        <v>2</v>
      </c>
      <c r="T13">
        <v>4</v>
      </c>
      <c r="U13">
        <v>3</v>
      </c>
      <c r="V13" s="21">
        <v>1000000</v>
      </c>
      <c r="W13" s="1">
        <f t="shared" si="1"/>
        <v>3.7</v>
      </c>
      <c r="X13" s="4">
        <f t="shared" si="2"/>
        <v>6</v>
      </c>
      <c r="Y13" s="1">
        <f t="shared" si="3"/>
        <v>1.2607433062326865</v>
      </c>
      <c r="Z13" s="5">
        <f t="shared" si="4"/>
        <v>28</v>
      </c>
      <c r="AA13" s="2">
        <f t="shared" si="5"/>
        <v>-0.24</v>
      </c>
      <c r="AB13" s="6">
        <f t="shared" si="4"/>
        <v>5</v>
      </c>
      <c r="AC13">
        <f t="shared" si="6"/>
        <v>39</v>
      </c>
      <c r="AD13" s="6">
        <f t="shared" ref="AD13" si="15">RANK(AC13,AC$4:AC$33,$Y$1)</f>
        <v>10</v>
      </c>
      <c r="AF13" s="21"/>
    </row>
    <row r="14" spans="1:42" x14ac:dyDescent="0.35">
      <c r="A14" t="s">
        <v>11</v>
      </c>
      <c r="B14">
        <v>2</v>
      </c>
      <c r="C14">
        <v>2</v>
      </c>
      <c r="D14">
        <v>5</v>
      </c>
      <c r="E14">
        <v>3</v>
      </c>
      <c r="F14">
        <v>3</v>
      </c>
      <c r="G14">
        <v>2</v>
      </c>
      <c r="H14">
        <v>2</v>
      </c>
      <c r="I14">
        <v>2</v>
      </c>
      <c r="J14">
        <v>3</v>
      </c>
      <c r="K14">
        <v>5</v>
      </c>
      <c r="L14">
        <v>3</v>
      </c>
      <c r="M14">
        <v>4</v>
      </c>
      <c r="N14">
        <v>3</v>
      </c>
      <c r="O14">
        <v>3</v>
      </c>
      <c r="P14">
        <v>5</v>
      </c>
      <c r="Q14">
        <v>4</v>
      </c>
      <c r="R14">
        <v>4</v>
      </c>
      <c r="S14">
        <v>3</v>
      </c>
      <c r="T14">
        <v>2</v>
      </c>
      <c r="U14">
        <v>3</v>
      </c>
      <c r="V14" s="21">
        <v>1000000</v>
      </c>
      <c r="W14" s="1">
        <f t="shared" si="1"/>
        <v>3.15</v>
      </c>
      <c r="X14" s="4">
        <f t="shared" si="2"/>
        <v>29</v>
      </c>
      <c r="Y14" s="1">
        <f t="shared" si="3"/>
        <v>1.039989878493258</v>
      </c>
      <c r="Z14" s="5">
        <f t="shared" si="4"/>
        <v>5</v>
      </c>
      <c r="AA14" s="2">
        <f t="shared" si="5"/>
        <v>0.14000000000000001</v>
      </c>
      <c r="AB14" s="6">
        <f t="shared" si="4"/>
        <v>21</v>
      </c>
      <c r="AC14">
        <f t="shared" si="6"/>
        <v>55</v>
      </c>
      <c r="AD14" s="6">
        <f t="shared" ref="AD14" si="16">RANK(AC14,AC$4:AC$33,$Y$1)</f>
        <v>22</v>
      </c>
      <c r="AF14" s="21"/>
    </row>
    <row r="15" spans="1:42" ht="15" thickBot="1" x14ac:dyDescent="0.4">
      <c r="A15" t="s">
        <v>12</v>
      </c>
      <c r="B15">
        <v>4</v>
      </c>
      <c r="C15">
        <v>3</v>
      </c>
      <c r="D15">
        <v>2</v>
      </c>
      <c r="E15">
        <v>2</v>
      </c>
      <c r="F15">
        <v>5</v>
      </c>
      <c r="G15">
        <v>2</v>
      </c>
      <c r="H15">
        <v>2</v>
      </c>
      <c r="I15">
        <v>3</v>
      </c>
      <c r="J15">
        <v>5</v>
      </c>
      <c r="K15">
        <v>3</v>
      </c>
      <c r="L15">
        <v>5</v>
      </c>
      <c r="M15">
        <v>3</v>
      </c>
      <c r="N15">
        <v>5</v>
      </c>
      <c r="O15">
        <v>2</v>
      </c>
      <c r="P15">
        <v>5</v>
      </c>
      <c r="Q15">
        <v>4</v>
      </c>
      <c r="R15">
        <v>4</v>
      </c>
      <c r="S15">
        <v>2</v>
      </c>
      <c r="T15">
        <v>2</v>
      </c>
      <c r="U15">
        <v>4</v>
      </c>
      <c r="V15" s="21">
        <v>1000000</v>
      </c>
      <c r="W15" s="1">
        <f t="shared" si="1"/>
        <v>3.35</v>
      </c>
      <c r="X15" s="4">
        <f t="shared" si="2"/>
        <v>22</v>
      </c>
      <c r="Y15" s="1">
        <f t="shared" si="3"/>
        <v>1.2258187382102499</v>
      </c>
      <c r="Z15" s="5">
        <f t="shared" si="4"/>
        <v>25</v>
      </c>
      <c r="AA15" s="2">
        <f t="shared" si="5"/>
        <v>0.1</v>
      </c>
      <c r="AB15" s="6">
        <f t="shared" si="4"/>
        <v>16</v>
      </c>
      <c r="AC15">
        <f t="shared" si="6"/>
        <v>63</v>
      </c>
      <c r="AD15" s="6">
        <f t="shared" ref="AD15" si="17">RANK(AC15,AC$4:AC$33,$Y$1)</f>
        <v>27</v>
      </c>
      <c r="AF15" s="21"/>
    </row>
    <row r="16" spans="1:42" ht="15" thickBot="1" x14ac:dyDescent="0.4">
      <c r="A16" s="7" t="s">
        <v>13</v>
      </c>
      <c r="B16" s="8">
        <v>4</v>
      </c>
      <c r="C16" s="8">
        <v>5</v>
      </c>
      <c r="D16" s="8">
        <v>2</v>
      </c>
      <c r="E16" s="8">
        <v>3</v>
      </c>
      <c r="F16" s="8">
        <v>3</v>
      </c>
      <c r="G16" s="8">
        <v>2</v>
      </c>
      <c r="H16" s="8">
        <v>4</v>
      </c>
      <c r="I16" s="8">
        <v>4</v>
      </c>
      <c r="J16" s="8">
        <v>5</v>
      </c>
      <c r="K16" s="8">
        <v>5</v>
      </c>
      <c r="L16" s="8">
        <v>5</v>
      </c>
      <c r="M16" s="8">
        <v>2</v>
      </c>
      <c r="N16" s="8">
        <v>5</v>
      </c>
      <c r="O16" s="8">
        <v>3</v>
      </c>
      <c r="P16" s="8">
        <v>4</v>
      </c>
      <c r="Q16" s="8">
        <v>3</v>
      </c>
      <c r="R16" s="8">
        <v>4</v>
      </c>
      <c r="S16" s="8">
        <v>4</v>
      </c>
      <c r="T16" s="8">
        <v>2</v>
      </c>
      <c r="U16" s="8">
        <v>3</v>
      </c>
      <c r="V16" s="21">
        <v>1000000</v>
      </c>
      <c r="W16" s="9">
        <f t="shared" si="1"/>
        <v>3.6</v>
      </c>
      <c r="X16" s="20">
        <f t="shared" si="2"/>
        <v>8</v>
      </c>
      <c r="Y16" s="9">
        <f t="shared" si="3"/>
        <v>1.0954451150103326</v>
      </c>
      <c r="Z16" s="10">
        <f t="shared" si="4"/>
        <v>13</v>
      </c>
      <c r="AA16" s="11">
        <f t="shared" si="5"/>
        <v>-7.9999999999999988E-2</v>
      </c>
      <c r="AB16" s="12">
        <f t="shared" si="4"/>
        <v>8</v>
      </c>
      <c r="AC16" s="8">
        <f t="shared" si="6"/>
        <v>29</v>
      </c>
      <c r="AD16" s="13">
        <f t="shared" ref="AD16" si="18">RANK(AC16,AC$4:AC$33,$Y$1)</f>
        <v>2</v>
      </c>
      <c r="AF16" s="21"/>
    </row>
    <row r="17" spans="1:32" x14ac:dyDescent="0.35">
      <c r="A17" t="s">
        <v>14</v>
      </c>
      <c r="B17">
        <v>2</v>
      </c>
      <c r="C17">
        <v>3</v>
      </c>
      <c r="D17">
        <v>3</v>
      </c>
      <c r="E17">
        <v>5</v>
      </c>
      <c r="F17">
        <v>2</v>
      </c>
      <c r="G17">
        <v>3</v>
      </c>
      <c r="H17">
        <v>5</v>
      </c>
      <c r="I17">
        <v>3</v>
      </c>
      <c r="J17">
        <v>4</v>
      </c>
      <c r="K17">
        <v>3</v>
      </c>
      <c r="L17">
        <v>2</v>
      </c>
      <c r="M17">
        <v>2</v>
      </c>
      <c r="N17">
        <v>2</v>
      </c>
      <c r="O17">
        <v>3</v>
      </c>
      <c r="P17">
        <v>3</v>
      </c>
      <c r="Q17">
        <v>2</v>
      </c>
      <c r="R17">
        <v>4</v>
      </c>
      <c r="S17">
        <v>2</v>
      </c>
      <c r="T17">
        <v>4</v>
      </c>
      <c r="U17">
        <v>5</v>
      </c>
      <c r="V17" s="21">
        <v>1000000</v>
      </c>
      <c r="W17" s="1">
        <f t="shared" si="1"/>
        <v>3.1</v>
      </c>
      <c r="X17" s="4">
        <f t="shared" si="2"/>
        <v>30</v>
      </c>
      <c r="Y17" s="1">
        <f t="shared" si="3"/>
        <v>1.0711528467275957</v>
      </c>
      <c r="Z17" s="5">
        <f t="shared" si="4"/>
        <v>10</v>
      </c>
      <c r="AA17" s="2">
        <f t="shared" si="5"/>
        <v>-3.552713678800501E-17</v>
      </c>
      <c r="AB17" s="6">
        <f t="shared" si="4"/>
        <v>10</v>
      </c>
      <c r="AC17">
        <f t="shared" si="6"/>
        <v>50</v>
      </c>
      <c r="AD17" s="6">
        <f t="shared" ref="AD17" si="19">RANK(AC17,AC$4:AC$33,$Y$1)</f>
        <v>19</v>
      </c>
      <c r="AF17" s="21"/>
    </row>
    <row r="18" spans="1:32" x14ac:dyDescent="0.35">
      <c r="A18" t="s">
        <v>15</v>
      </c>
      <c r="B18">
        <v>4</v>
      </c>
      <c r="C18">
        <v>3</v>
      </c>
      <c r="D18">
        <v>3</v>
      </c>
      <c r="E18">
        <v>3</v>
      </c>
      <c r="F18">
        <v>3</v>
      </c>
      <c r="G18">
        <v>4</v>
      </c>
      <c r="H18">
        <v>5</v>
      </c>
      <c r="I18">
        <v>2</v>
      </c>
      <c r="J18">
        <v>2</v>
      </c>
      <c r="K18">
        <v>5</v>
      </c>
      <c r="L18">
        <v>3</v>
      </c>
      <c r="M18">
        <v>5</v>
      </c>
      <c r="N18">
        <v>3</v>
      </c>
      <c r="O18">
        <v>2</v>
      </c>
      <c r="P18">
        <v>4</v>
      </c>
      <c r="Q18">
        <v>5</v>
      </c>
      <c r="R18">
        <v>5</v>
      </c>
      <c r="S18">
        <v>4</v>
      </c>
      <c r="T18">
        <v>2</v>
      </c>
      <c r="U18">
        <v>4</v>
      </c>
      <c r="V18" s="21">
        <v>1000000</v>
      </c>
      <c r="W18" s="1">
        <f t="shared" si="1"/>
        <v>3.55</v>
      </c>
      <c r="X18" s="4">
        <f t="shared" si="2"/>
        <v>14</v>
      </c>
      <c r="Y18" s="1">
        <f t="shared" si="3"/>
        <v>1.0990426455975695</v>
      </c>
      <c r="Z18" s="5">
        <f t="shared" si="4"/>
        <v>16</v>
      </c>
      <c r="AA18" s="2">
        <f t="shared" si="5"/>
        <v>0.22000000000000008</v>
      </c>
      <c r="AB18" s="6">
        <f t="shared" si="4"/>
        <v>25</v>
      </c>
      <c r="AC18">
        <f t="shared" si="6"/>
        <v>55</v>
      </c>
      <c r="AD18" s="6">
        <f t="shared" ref="AD18" si="20">RANK(AC18,AC$4:AC$33,$Y$1)</f>
        <v>22</v>
      </c>
      <c r="AF18" s="21"/>
    </row>
    <row r="19" spans="1:32" x14ac:dyDescent="0.35">
      <c r="A19" t="s">
        <v>16</v>
      </c>
      <c r="B19">
        <v>2</v>
      </c>
      <c r="C19">
        <v>4</v>
      </c>
      <c r="D19">
        <v>3</v>
      </c>
      <c r="E19">
        <v>4</v>
      </c>
      <c r="F19">
        <v>5</v>
      </c>
      <c r="G19">
        <v>4</v>
      </c>
      <c r="H19">
        <v>4</v>
      </c>
      <c r="I19">
        <v>3</v>
      </c>
      <c r="J19">
        <v>3</v>
      </c>
      <c r="K19">
        <v>2</v>
      </c>
      <c r="L19">
        <v>3</v>
      </c>
      <c r="M19">
        <v>4</v>
      </c>
      <c r="N19">
        <v>3</v>
      </c>
      <c r="O19">
        <v>5</v>
      </c>
      <c r="P19">
        <v>3</v>
      </c>
      <c r="Q19">
        <v>3</v>
      </c>
      <c r="R19">
        <v>4</v>
      </c>
      <c r="S19">
        <v>4</v>
      </c>
      <c r="T19">
        <v>2</v>
      </c>
      <c r="U19">
        <v>2</v>
      </c>
      <c r="V19" s="21">
        <v>1000000</v>
      </c>
      <c r="W19" s="1">
        <f t="shared" si="1"/>
        <v>3.35</v>
      </c>
      <c r="X19" s="4">
        <f t="shared" si="2"/>
        <v>22</v>
      </c>
      <c r="Y19" s="1">
        <f t="shared" si="3"/>
        <v>0.93330200448672984</v>
      </c>
      <c r="Z19" s="5">
        <f t="shared" si="4"/>
        <v>3</v>
      </c>
      <c r="AA19" s="2">
        <f t="shared" si="5"/>
        <v>-0.14000000000000001</v>
      </c>
      <c r="AB19" s="6">
        <f t="shared" si="4"/>
        <v>7</v>
      </c>
      <c r="AC19">
        <f t="shared" si="6"/>
        <v>32</v>
      </c>
      <c r="AD19" s="6">
        <f t="shared" ref="AD19" si="21">RANK(AC19,AC$4:AC$33,$Y$1)</f>
        <v>5</v>
      </c>
      <c r="AF19" s="21"/>
    </row>
    <row r="20" spans="1:32" x14ac:dyDescent="0.35">
      <c r="A20" s="14" t="s">
        <v>17</v>
      </c>
      <c r="B20" s="14">
        <v>2</v>
      </c>
      <c r="C20" s="14">
        <v>5</v>
      </c>
      <c r="D20" s="14">
        <v>3</v>
      </c>
      <c r="E20" s="14">
        <v>3</v>
      </c>
      <c r="F20" s="14">
        <v>3</v>
      </c>
      <c r="G20" s="14">
        <v>5</v>
      </c>
      <c r="H20" s="14">
        <v>2</v>
      </c>
      <c r="I20" s="14">
        <v>5</v>
      </c>
      <c r="J20" s="14">
        <v>3</v>
      </c>
      <c r="K20" s="14">
        <v>4</v>
      </c>
      <c r="L20" s="14">
        <v>5</v>
      </c>
      <c r="M20" s="14">
        <v>2</v>
      </c>
      <c r="N20" s="14">
        <v>3</v>
      </c>
      <c r="O20" s="14">
        <v>4</v>
      </c>
      <c r="P20" s="14">
        <v>2</v>
      </c>
      <c r="Q20" s="14">
        <v>4</v>
      </c>
      <c r="R20" s="14">
        <v>4</v>
      </c>
      <c r="S20" s="14">
        <v>5</v>
      </c>
      <c r="T20" s="14">
        <v>4</v>
      </c>
      <c r="U20" s="14">
        <v>4</v>
      </c>
      <c r="V20" s="21">
        <v>1000000</v>
      </c>
      <c r="W20" s="15">
        <f t="shared" si="1"/>
        <v>3.6</v>
      </c>
      <c r="X20" s="16">
        <f t="shared" si="2"/>
        <v>8</v>
      </c>
      <c r="Y20" s="15">
        <f t="shared" si="3"/>
        <v>1.0954451150103326</v>
      </c>
      <c r="Z20" s="17">
        <f t="shared" si="4"/>
        <v>13</v>
      </c>
      <c r="AA20" s="18">
        <f t="shared" si="5"/>
        <v>0.23999999999999996</v>
      </c>
      <c r="AB20" s="19">
        <f t="shared" si="4"/>
        <v>26</v>
      </c>
      <c r="AC20" s="14">
        <f t="shared" si="6"/>
        <v>47</v>
      </c>
      <c r="AD20" s="19">
        <f t="shared" ref="AD20" si="22">RANK(AC20,AC$4:AC$33,$Y$1)</f>
        <v>16</v>
      </c>
      <c r="AF20" s="21"/>
    </row>
    <row r="21" spans="1:32" x14ac:dyDescent="0.35">
      <c r="A21" t="s">
        <v>18</v>
      </c>
      <c r="B21">
        <v>2</v>
      </c>
      <c r="C21">
        <v>3</v>
      </c>
      <c r="D21">
        <v>4</v>
      </c>
      <c r="E21">
        <v>4</v>
      </c>
      <c r="F21">
        <v>2</v>
      </c>
      <c r="G21">
        <v>4</v>
      </c>
      <c r="H21">
        <v>5</v>
      </c>
      <c r="I21">
        <v>4</v>
      </c>
      <c r="J21">
        <v>3</v>
      </c>
      <c r="K21">
        <v>4</v>
      </c>
      <c r="L21">
        <v>4</v>
      </c>
      <c r="M21">
        <v>2</v>
      </c>
      <c r="N21">
        <v>4</v>
      </c>
      <c r="O21">
        <v>4</v>
      </c>
      <c r="P21">
        <v>5</v>
      </c>
      <c r="Q21">
        <v>5</v>
      </c>
      <c r="R21">
        <v>5</v>
      </c>
      <c r="S21">
        <v>5</v>
      </c>
      <c r="T21">
        <v>2</v>
      </c>
      <c r="U21">
        <v>3</v>
      </c>
      <c r="V21" s="21">
        <v>1000000</v>
      </c>
      <c r="W21" s="1">
        <f t="shared" si="1"/>
        <v>3.7</v>
      </c>
      <c r="X21" s="4">
        <f t="shared" si="2"/>
        <v>6</v>
      </c>
      <c r="Y21" s="1">
        <f t="shared" si="3"/>
        <v>1.0809352675491619</v>
      </c>
      <c r="Z21" s="5">
        <f t="shared" si="4"/>
        <v>11</v>
      </c>
      <c r="AA21" s="2">
        <f t="shared" si="5"/>
        <v>0.27999999999999986</v>
      </c>
      <c r="AB21" s="6">
        <f t="shared" si="4"/>
        <v>28</v>
      </c>
      <c r="AC21">
        <f t="shared" si="6"/>
        <v>45</v>
      </c>
      <c r="AD21" s="6">
        <f t="shared" ref="AD21" si="23">RANK(AC21,AC$4:AC$33,$Y$1)</f>
        <v>15</v>
      </c>
      <c r="AF21" s="21"/>
    </row>
    <row r="22" spans="1:32" x14ac:dyDescent="0.35">
      <c r="A22" t="s">
        <v>19</v>
      </c>
      <c r="B22">
        <v>5</v>
      </c>
      <c r="C22">
        <v>3</v>
      </c>
      <c r="D22">
        <v>5</v>
      </c>
      <c r="E22">
        <v>5</v>
      </c>
      <c r="F22">
        <v>2</v>
      </c>
      <c r="G22">
        <v>2</v>
      </c>
      <c r="H22">
        <v>4</v>
      </c>
      <c r="I22">
        <v>2</v>
      </c>
      <c r="J22">
        <v>4</v>
      </c>
      <c r="K22">
        <v>3</v>
      </c>
      <c r="L22">
        <v>5</v>
      </c>
      <c r="M22">
        <v>3</v>
      </c>
      <c r="N22">
        <v>4</v>
      </c>
      <c r="O22">
        <v>3</v>
      </c>
      <c r="P22">
        <v>2</v>
      </c>
      <c r="Q22">
        <v>2</v>
      </c>
      <c r="R22">
        <v>3</v>
      </c>
      <c r="S22">
        <v>5</v>
      </c>
      <c r="T22">
        <v>4</v>
      </c>
      <c r="U22">
        <v>2</v>
      </c>
      <c r="V22" s="21">
        <v>1000000</v>
      </c>
      <c r="W22" s="1">
        <f t="shared" si="1"/>
        <v>3.4</v>
      </c>
      <c r="X22" s="4">
        <f t="shared" si="2"/>
        <v>21</v>
      </c>
      <c r="Y22" s="1">
        <f t="shared" si="3"/>
        <v>1.1876558069531231</v>
      </c>
      <c r="Z22" s="5">
        <f t="shared" si="4"/>
        <v>23</v>
      </c>
      <c r="AA22" s="2">
        <f t="shared" si="5"/>
        <v>-0.2</v>
      </c>
      <c r="AB22" s="6">
        <f t="shared" si="4"/>
        <v>6</v>
      </c>
      <c r="AC22">
        <f t="shared" si="6"/>
        <v>50</v>
      </c>
      <c r="AD22" s="6">
        <f t="shared" ref="AD22" si="24">RANK(AC22,AC$4:AC$33,$Y$1)</f>
        <v>19</v>
      </c>
      <c r="AF22" s="21"/>
    </row>
    <row r="23" spans="1:32" x14ac:dyDescent="0.35">
      <c r="A23" t="s">
        <v>20</v>
      </c>
      <c r="B23">
        <v>5</v>
      </c>
      <c r="C23">
        <v>3</v>
      </c>
      <c r="D23">
        <v>2</v>
      </c>
      <c r="E23">
        <v>3</v>
      </c>
      <c r="F23">
        <v>3</v>
      </c>
      <c r="G23">
        <v>5</v>
      </c>
      <c r="H23">
        <v>5</v>
      </c>
      <c r="I23">
        <v>5</v>
      </c>
      <c r="J23">
        <v>5</v>
      </c>
      <c r="K23">
        <v>2</v>
      </c>
      <c r="L23">
        <v>2</v>
      </c>
      <c r="M23">
        <v>2</v>
      </c>
      <c r="N23">
        <v>4</v>
      </c>
      <c r="O23">
        <v>5</v>
      </c>
      <c r="P23">
        <v>5</v>
      </c>
      <c r="Q23">
        <v>5</v>
      </c>
      <c r="R23">
        <v>3</v>
      </c>
      <c r="S23">
        <v>3</v>
      </c>
      <c r="T23">
        <v>3</v>
      </c>
      <c r="U23">
        <v>5</v>
      </c>
      <c r="V23" s="21">
        <v>1000000</v>
      </c>
      <c r="W23" s="1">
        <f t="shared" si="1"/>
        <v>3.75</v>
      </c>
      <c r="X23" s="4">
        <f t="shared" si="2"/>
        <v>4</v>
      </c>
      <c r="Y23" s="1">
        <f t="shared" si="3"/>
        <v>1.2513150976809202</v>
      </c>
      <c r="Z23" s="5">
        <f t="shared" si="4"/>
        <v>27</v>
      </c>
      <c r="AA23" s="2">
        <f t="shared" si="5"/>
        <v>0.1</v>
      </c>
      <c r="AB23" s="6">
        <f t="shared" si="4"/>
        <v>16</v>
      </c>
      <c r="AC23">
        <f t="shared" si="6"/>
        <v>47</v>
      </c>
      <c r="AD23" s="6">
        <f t="shared" ref="AD23" si="25">RANK(AC23,AC$4:AC$33,$Y$1)</f>
        <v>16</v>
      </c>
      <c r="AF23" s="21"/>
    </row>
    <row r="24" spans="1:32" x14ac:dyDescent="0.35">
      <c r="A24" t="s">
        <v>21</v>
      </c>
      <c r="B24">
        <v>5</v>
      </c>
      <c r="C24">
        <v>5</v>
      </c>
      <c r="D24">
        <v>4</v>
      </c>
      <c r="E24">
        <v>5</v>
      </c>
      <c r="F24">
        <v>4</v>
      </c>
      <c r="G24">
        <v>3</v>
      </c>
      <c r="H24">
        <v>5</v>
      </c>
      <c r="I24">
        <v>3</v>
      </c>
      <c r="J24">
        <v>3</v>
      </c>
      <c r="K24">
        <v>5</v>
      </c>
      <c r="L24">
        <v>2</v>
      </c>
      <c r="M24">
        <v>2</v>
      </c>
      <c r="N24">
        <v>2</v>
      </c>
      <c r="O24">
        <v>2</v>
      </c>
      <c r="P24">
        <v>4</v>
      </c>
      <c r="Q24">
        <v>3</v>
      </c>
      <c r="R24">
        <v>2</v>
      </c>
      <c r="S24">
        <v>5</v>
      </c>
      <c r="T24">
        <v>4</v>
      </c>
      <c r="U24">
        <v>3</v>
      </c>
      <c r="V24" s="21">
        <v>1000000</v>
      </c>
      <c r="W24" s="1">
        <f t="shared" si="1"/>
        <v>3.55</v>
      </c>
      <c r="X24" s="4">
        <f t="shared" si="2"/>
        <v>14</v>
      </c>
      <c r="Y24" s="1">
        <f t="shared" si="3"/>
        <v>1.1909748329127607</v>
      </c>
      <c r="Z24" s="5">
        <f t="shared" si="4"/>
        <v>24</v>
      </c>
      <c r="AA24" s="2">
        <f t="shared" si="5"/>
        <v>-0.49999999999999994</v>
      </c>
      <c r="AB24" s="6">
        <f t="shared" si="4"/>
        <v>1</v>
      </c>
      <c r="AC24">
        <f t="shared" si="6"/>
        <v>39</v>
      </c>
      <c r="AD24" s="6">
        <f t="shared" ref="AD24" si="26">RANK(AC24,AC$4:AC$33,$Y$1)</f>
        <v>10</v>
      </c>
      <c r="AF24" s="21"/>
    </row>
    <row r="25" spans="1:32" x14ac:dyDescent="0.35">
      <c r="A25" t="s">
        <v>22</v>
      </c>
      <c r="B25">
        <v>3</v>
      </c>
      <c r="C25">
        <v>2</v>
      </c>
      <c r="D25">
        <v>4</v>
      </c>
      <c r="E25">
        <v>3</v>
      </c>
      <c r="F25">
        <v>4</v>
      </c>
      <c r="G25">
        <v>3</v>
      </c>
      <c r="H25">
        <v>3</v>
      </c>
      <c r="I25">
        <v>5</v>
      </c>
      <c r="J25">
        <v>2</v>
      </c>
      <c r="K25">
        <v>3</v>
      </c>
      <c r="L25">
        <v>4</v>
      </c>
      <c r="M25">
        <v>4</v>
      </c>
      <c r="N25">
        <v>2</v>
      </c>
      <c r="O25">
        <v>2</v>
      </c>
      <c r="P25">
        <v>2</v>
      </c>
      <c r="Q25">
        <v>2</v>
      </c>
      <c r="R25">
        <v>5</v>
      </c>
      <c r="S25">
        <v>5</v>
      </c>
      <c r="T25">
        <v>4</v>
      </c>
      <c r="U25">
        <v>5</v>
      </c>
      <c r="V25" s="21">
        <v>1000000</v>
      </c>
      <c r="W25" s="1">
        <f t="shared" si="1"/>
        <v>3.35</v>
      </c>
      <c r="X25" s="4">
        <f t="shared" si="2"/>
        <v>22</v>
      </c>
      <c r="Y25" s="1">
        <f t="shared" si="3"/>
        <v>1.1367080817685318</v>
      </c>
      <c r="Z25" s="5">
        <f t="shared" si="4"/>
        <v>19</v>
      </c>
      <c r="AA25" s="2">
        <f t="shared" si="5"/>
        <v>0.25999999999999995</v>
      </c>
      <c r="AB25" s="6">
        <f t="shared" si="4"/>
        <v>27</v>
      </c>
      <c r="AC25">
        <f t="shared" si="6"/>
        <v>68</v>
      </c>
      <c r="AD25" s="6">
        <f t="shared" ref="AD25" si="27">RANK(AC25,AC$4:AC$33,$Y$1)</f>
        <v>30</v>
      </c>
      <c r="AF25" s="21"/>
    </row>
    <row r="26" spans="1:32" x14ac:dyDescent="0.35">
      <c r="A26" t="s">
        <v>23</v>
      </c>
      <c r="B26">
        <v>2</v>
      </c>
      <c r="C26">
        <v>4</v>
      </c>
      <c r="D26">
        <v>4</v>
      </c>
      <c r="E26">
        <v>3</v>
      </c>
      <c r="F26">
        <v>3</v>
      </c>
      <c r="G26">
        <v>3</v>
      </c>
      <c r="H26">
        <v>3</v>
      </c>
      <c r="I26">
        <v>3</v>
      </c>
      <c r="J26">
        <v>5</v>
      </c>
      <c r="K26">
        <v>5</v>
      </c>
      <c r="L26">
        <v>3</v>
      </c>
      <c r="M26">
        <v>4</v>
      </c>
      <c r="N26">
        <v>5</v>
      </c>
      <c r="O26">
        <v>2</v>
      </c>
      <c r="P26">
        <v>5</v>
      </c>
      <c r="Q26">
        <v>5</v>
      </c>
      <c r="R26">
        <v>4</v>
      </c>
      <c r="S26">
        <v>3</v>
      </c>
      <c r="T26">
        <v>3</v>
      </c>
      <c r="U26">
        <v>2</v>
      </c>
      <c r="V26" s="21">
        <v>1000000</v>
      </c>
      <c r="W26" s="1">
        <f t="shared" si="1"/>
        <v>3.55</v>
      </c>
      <c r="X26" s="4">
        <f t="shared" si="2"/>
        <v>14</v>
      </c>
      <c r="Y26" s="1">
        <f t="shared" si="3"/>
        <v>1.0500626547722607</v>
      </c>
      <c r="Z26" s="5">
        <f t="shared" si="4"/>
        <v>7</v>
      </c>
      <c r="AA26" s="2">
        <f t="shared" si="5"/>
        <v>6.0000000000000032E-2</v>
      </c>
      <c r="AB26" s="6">
        <f t="shared" si="4"/>
        <v>14</v>
      </c>
      <c r="AC26">
        <f t="shared" si="6"/>
        <v>35</v>
      </c>
      <c r="AD26" s="6">
        <f t="shared" ref="AD26" si="28">RANK(AC26,AC$4:AC$33,$Y$1)</f>
        <v>7</v>
      </c>
      <c r="AF26" s="21"/>
    </row>
    <row r="27" spans="1:32" x14ac:dyDescent="0.35">
      <c r="A27" t="s">
        <v>24</v>
      </c>
      <c r="B27">
        <v>3</v>
      </c>
      <c r="C27">
        <v>2</v>
      </c>
      <c r="D27">
        <v>5</v>
      </c>
      <c r="E27">
        <v>2</v>
      </c>
      <c r="F27">
        <v>3</v>
      </c>
      <c r="G27">
        <v>3</v>
      </c>
      <c r="H27">
        <v>4</v>
      </c>
      <c r="I27">
        <v>2</v>
      </c>
      <c r="J27">
        <v>4</v>
      </c>
      <c r="K27">
        <v>2</v>
      </c>
      <c r="L27">
        <v>3</v>
      </c>
      <c r="M27">
        <v>4</v>
      </c>
      <c r="N27">
        <v>5</v>
      </c>
      <c r="O27">
        <v>2</v>
      </c>
      <c r="P27">
        <v>5</v>
      </c>
      <c r="Q27">
        <v>3</v>
      </c>
      <c r="R27">
        <v>2</v>
      </c>
      <c r="S27">
        <v>3</v>
      </c>
      <c r="T27">
        <v>2</v>
      </c>
      <c r="U27">
        <v>5</v>
      </c>
      <c r="V27" s="21">
        <v>1000000</v>
      </c>
      <c r="W27" s="1">
        <f t="shared" si="1"/>
        <v>3.2</v>
      </c>
      <c r="X27" s="4">
        <f t="shared" si="2"/>
        <v>28</v>
      </c>
      <c r="Y27" s="1">
        <f t="shared" si="3"/>
        <v>1.1516578439248715</v>
      </c>
      <c r="Z27" s="5">
        <f t="shared" si="4"/>
        <v>21</v>
      </c>
      <c r="AA27" s="2">
        <f t="shared" si="5"/>
        <v>0.08</v>
      </c>
      <c r="AB27" s="6">
        <f t="shared" si="4"/>
        <v>15</v>
      </c>
      <c r="AC27">
        <f t="shared" si="6"/>
        <v>64</v>
      </c>
      <c r="AD27" s="6">
        <f t="shared" ref="AD27" si="29">RANK(AC27,AC$4:AC$33,$Y$1)</f>
        <v>28</v>
      </c>
      <c r="AF27" s="21"/>
    </row>
    <row r="28" spans="1:32" x14ac:dyDescent="0.35">
      <c r="A28" t="s">
        <v>25</v>
      </c>
      <c r="B28">
        <v>5</v>
      </c>
      <c r="C28">
        <v>3</v>
      </c>
      <c r="D28">
        <v>4</v>
      </c>
      <c r="E28">
        <v>5</v>
      </c>
      <c r="F28">
        <v>4</v>
      </c>
      <c r="G28">
        <v>4</v>
      </c>
      <c r="H28">
        <v>3</v>
      </c>
      <c r="I28">
        <v>3</v>
      </c>
      <c r="J28">
        <v>2</v>
      </c>
      <c r="K28">
        <v>2</v>
      </c>
      <c r="L28">
        <v>5</v>
      </c>
      <c r="M28">
        <v>4</v>
      </c>
      <c r="N28">
        <v>3</v>
      </c>
      <c r="O28">
        <v>3</v>
      </c>
      <c r="P28">
        <v>5</v>
      </c>
      <c r="Q28">
        <v>5</v>
      </c>
      <c r="R28">
        <v>3</v>
      </c>
      <c r="S28">
        <v>3</v>
      </c>
      <c r="T28">
        <v>5</v>
      </c>
      <c r="U28">
        <v>5</v>
      </c>
      <c r="V28" s="21">
        <v>1000000</v>
      </c>
      <c r="W28" s="1">
        <f t="shared" si="1"/>
        <v>3.8</v>
      </c>
      <c r="X28" s="4">
        <f t="shared" si="2"/>
        <v>3</v>
      </c>
      <c r="Y28" s="1">
        <f t="shared" si="3"/>
        <v>1.0563093645728083</v>
      </c>
      <c r="Z28" s="5">
        <f t="shared" si="4"/>
        <v>9</v>
      </c>
      <c r="AA28" s="2">
        <f t="shared" si="5"/>
        <v>0.12</v>
      </c>
      <c r="AB28" s="6">
        <f t="shared" si="4"/>
        <v>19</v>
      </c>
      <c r="AC28">
        <f t="shared" si="6"/>
        <v>31</v>
      </c>
      <c r="AD28" s="6">
        <f t="shared" ref="AD28" si="30">RANK(AC28,AC$4:AC$33,$Y$1)</f>
        <v>3</v>
      </c>
      <c r="AF28" s="21"/>
    </row>
    <row r="29" spans="1:32" x14ac:dyDescent="0.35">
      <c r="A29" s="14" t="s">
        <v>26</v>
      </c>
      <c r="B29" s="14">
        <v>4</v>
      </c>
      <c r="C29" s="14">
        <v>2</v>
      </c>
      <c r="D29" s="14">
        <v>4</v>
      </c>
      <c r="E29" s="14">
        <v>2</v>
      </c>
      <c r="F29" s="14">
        <v>5</v>
      </c>
      <c r="G29" s="14">
        <v>5</v>
      </c>
      <c r="H29" s="14">
        <v>5</v>
      </c>
      <c r="I29" s="14">
        <v>2</v>
      </c>
      <c r="J29" s="14">
        <v>4</v>
      </c>
      <c r="K29" s="14">
        <v>3</v>
      </c>
      <c r="L29" s="14">
        <v>3</v>
      </c>
      <c r="M29" s="14">
        <v>3</v>
      </c>
      <c r="N29" s="14">
        <v>3</v>
      </c>
      <c r="O29" s="14">
        <v>4</v>
      </c>
      <c r="P29" s="14">
        <v>5</v>
      </c>
      <c r="Q29" s="14">
        <v>3</v>
      </c>
      <c r="R29" s="14">
        <v>2</v>
      </c>
      <c r="S29" s="14">
        <v>4</v>
      </c>
      <c r="T29" s="14">
        <v>5</v>
      </c>
      <c r="U29" s="14">
        <v>4</v>
      </c>
      <c r="V29" s="21">
        <v>1000000</v>
      </c>
      <c r="W29" s="15">
        <f t="shared" si="1"/>
        <v>3.6</v>
      </c>
      <c r="X29" s="16">
        <f t="shared" si="2"/>
        <v>8</v>
      </c>
      <c r="Y29" s="15">
        <f t="shared" si="3"/>
        <v>1.0954451150103326</v>
      </c>
      <c r="Z29" s="17">
        <f t="shared" si="4"/>
        <v>13</v>
      </c>
      <c r="AA29" s="18">
        <f t="shared" si="5"/>
        <v>4.0000000000000015E-2</v>
      </c>
      <c r="AB29" s="19">
        <f t="shared" si="4"/>
        <v>12</v>
      </c>
      <c r="AC29" s="14">
        <f t="shared" si="6"/>
        <v>33</v>
      </c>
      <c r="AD29" s="19">
        <f t="shared" ref="AD29" si="31">RANK(AC29,AC$4:AC$33,$Y$1)</f>
        <v>6</v>
      </c>
      <c r="AF29" s="21"/>
    </row>
    <row r="30" spans="1:32" x14ac:dyDescent="0.35">
      <c r="A30" t="s">
        <v>27</v>
      </c>
      <c r="B30">
        <v>4</v>
      </c>
      <c r="C30">
        <v>4</v>
      </c>
      <c r="D30">
        <v>4</v>
      </c>
      <c r="E30">
        <v>5</v>
      </c>
      <c r="F30">
        <v>3</v>
      </c>
      <c r="G30">
        <v>3</v>
      </c>
      <c r="H30">
        <v>3</v>
      </c>
      <c r="I30">
        <v>2</v>
      </c>
      <c r="J30">
        <v>4</v>
      </c>
      <c r="K30">
        <v>3</v>
      </c>
      <c r="L30">
        <v>2</v>
      </c>
      <c r="M30">
        <v>2</v>
      </c>
      <c r="N30">
        <v>4</v>
      </c>
      <c r="O30">
        <v>3</v>
      </c>
      <c r="P30">
        <v>4</v>
      </c>
      <c r="Q30">
        <v>4</v>
      </c>
      <c r="R30">
        <v>3</v>
      </c>
      <c r="S30">
        <v>5</v>
      </c>
      <c r="T30">
        <v>4</v>
      </c>
      <c r="U30">
        <v>5</v>
      </c>
      <c r="V30" s="21">
        <v>1000000</v>
      </c>
      <c r="W30" s="1">
        <f t="shared" si="1"/>
        <v>3.55</v>
      </c>
      <c r="X30" s="4">
        <f t="shared" si="2"/>
        <v>14</v>
      </c>
      <c r="Y30" s="1">
        <f t="shared" si="3"/>
        <v>0.94451324138833237</v>
      </c>
      <c r="Z30" s="5">
        <f t="shared" si="4"/>
        <v>4</v>
      </c>
      <c r="AA30" s="2">
        <f t="shared" si="5"/>
        <v>0.06</v>
      </c>
      <c r="AB30" s="6">
        <f t="shared" si="4"/>
        <v>13</v>
      </c>
      <c r="AC30">
        <f t="shared" si="6"/>
        <v>31</v>
      </c>
      <c r="AD30" s="6">
        <f t="shared" ref="AD30" si="32">RANK(AC30,AC$4:AC$33,$Y$1)</f>
        <v>3</v>
      </c>
      <c r="AF30" s="21"/>
    </row>
    <row r="31" spans="1:32" x14ac:dyDescent="0.35">
      <c r="A31" s="14" t="s">
        <v>28</v>
      </c>
      <c r="B31" s="14">
        <v>3</v>
      </c>
      <c r="C31" s="14">
        <v>4</v>
      </c>
      <c r="D31" s="14">
        <v>2</v>
      </c>
      <c r="E31" s="14">
        <v>4</v>
      </c>
      <c r="F31" s="14">
        <v>5</v>
      </c>
      <c r="G31" s="14">
        <v>2</v>
      </c>
      <c r="H31" s="14">
        <v>2</v>
      </c>
      <c r="I31" s="14">
        <v>3</v>
      </c>
      <c r="J31" s="14">
        <v>3</v>
      </c>
      <c r="K31" s="14">
        <v>4</v>
      </c>
      <c r="L31" s="14">
        <v>4</v>
      </c>
      <c r="M31" s="14">
        <v>4</v>
      </c>
      <c r="N31" s="14">
        <v>4</v>
      </c>
      <c r="O31" s="14">
        <v>4</v>
      </c>
      <c r="P31" s="14">
        <v>5</v>
      </c>
      <c r="Q31" s="14">
        <v>4</v>
      </c>
      <c r="R31" s="14">
        <v>3</v>
      </c>
      <c r="S31" s="14">
        <v>5</v>
      </c>
      <c r="T31" s="14">
        <v>2</v>
      </c>
      <c r="U31" s="14">
        <v>5</v>
      </c>
      <c r="V31" s="21">
        <v>1000000</v>
      </c>
      <c r="W31" s="15">
        <f t="shared" si="1"/>
        <v>3.6</v>
      </c>
      <c r="X31" s="16">
        <f t="shared" si="2"/>
        <v>8</v>
      </c>
      <c r="Y31" s="15">
        <f t="shared" si="3"/>
        <v>1.0462967275611941</v>
      </c>
      <c r="Z31" s="17">
        <f t="shared" si="4"/>
        <v>6</v>
      </c>
      <c r="AA31" s="18">
        <f t="shared" si="5"/>
        <v>0.2</v>
      </c>
      <c r="AB31" s="19">
        <f t="shared" si="4"/>
        <v>24</v>
      </c>
      <c r="AC31" s="14">
        <f t="shared" si="6"/>
        <v>38</v>
      </c>
      <c r="AD31" s="19">
        <f t="shared" ref="AD31" si="33">RANK(AC31,AC$4:AC$33,$Y$1)</f>
        <v>9</v>
      </c>
      <c r="AF31" s="21"/>
    </row>
    <row r="32" spans="1:32" x14ac:dyDescent="0.35">
      <c r="A32" t="s">
        <v>29</v>
      </c>
      <c r="B32">
        <v>3</v>
      </c>
      <c r="C32">
        <v>2</v>
      </c>
      <c r="D32">
        <v>5</v>
      </c>
      <c r="E32">
        <v>3</v>
      </c>
      <c r="F32">
        <v>5</v>
      </c>
      <c r="G32">
        <v>4</v>
      </c>
      <c r="H32">
        <v>2</v>
      </c>
      <c r="I32">
        <v>2</v>
      </c>
      <c r="J32">
        <v>4</v>
      </c>
      <c r="K32">
        <v>4</v>
      </c>
      <c r="L32">
        <v>5</v>
      </c>
      <c r="M32">
        <v>4</v>
      </c>
      <c r="N32">
        <v>3</v>
      </c>
      <c r="O32">
        <v>3</v>
      </c>
      <c r="P32">
        <v>4</v>
      </c>
      <c r="Q32">
        <v>2</v>
      </c>
      <c r="R32">
        <v>3</v>
      </c>
      <c r="S32">
        <v>2</v>
      </c>
      <c r="T32">
        <v>5</v>
      </c>
      <c r="U32">
        <v>4</v>
      </c>
      <c r="V32" s="21">
        <v>1000000</v>
      </c>
      <c r="W32" s="1">
        <f t="shared" si="1"/>
        <v>3.45</v>
      </c>
      <c r="X32" s="4">
        <f t="shared" si="2"/>
        <v>19</v>
      </c>
      <c r="Y32" s="1">
        <f t="shared" si="3"/>
        <v>1.0990426455975695</v>
      </c>
      <c r="Z32" s="5">
        <f t="shared" si="4"/>
        <v>16</v>
      </c>
      <c r="AA32" s="2">
        <f t="shared" si="5"/>
        <v>-0.06</v>
      </c>
      <c r="AB32" s="6">
        <f t="shared" si="4"/>
        <v>9</v>
      </c>
      <c r="AC32">
        <f t="shared" si="6"/>
        <v>44</v>
      </c>
      <c r="AD32" s="6">
        <f t="shared" ref="AD32" si="34">RANK(AC32,AC$4:AC$33,$Y$1)</f>
        <v>14</v>
      </c>
      <c r="AF32" s="21"/>
    </row>
    <row r="33" spans="1:34" x14ac:dyDescent="0.35">
      <c r="A33" t="s">
        <v>30</v>
      </c>
      <c r="B33">
        <v>2</v>
      </c>
      <c r="C33">
        <v>5</v>
      </c>
      <c r="D33">
        <v>3</v>
      </c>
      <c r="E33">
        <v>5</v>
      </c>
      <c r="F33">
        <v>4</v>
      </c>
      <c r="G33">
        <v>5</v>
      </c>
      <c r="H33">
        <v>2</v>
      </c>
      <c r="I33">
        <v>4</v>
      </c>
      <c r="J33">
        <v>3</v>
      </c>
      <c r="K33">
        <v>3</v>
      </c>
      <c r="L33">
        <v>2</v>
      </c>
      <c r="M33">
        <v>5</v>
      </c>
      <c r="N33">
        <v>3</v>
      </c>
      <c r="O33">
        <v>5</v>
      </c>
      <c r="P33">
        <v>2</v>
      </c>
      <c r="Q33">
        <v>2</v>
      </c>
      <c r="R33">
        <v>5</v>
      </c>
      <c r="S33">
        <v>5</v>
      </c>
      <c r="T33">
        <v>5</v>
      </c>
      <c r="U33">
        <v>5</v>
      </c>
      <c r="V33" s="21">
        <v>1000000</v>
      </c>
      <c r="W33" s="1">
        <f t="shared" si="1"/>
        <v>3.75</v>
      </c>
      <c r="X33" s="4">
        <f t="shared" si="2"/>
        <v>4</v>
      </c>
      <c r="Y33" s="1">
        <f t="shared" si="3"/>
        <v>1.292692009559488</v>
      </c>
      <c r="Z33" s="5">
        <f t="shared" si="4"/>
        <v>29</v>
      </c>
      <c r="AA33" s="2">
        <f t="shared" si="5"/>
        <v>0.18</v>
      </c>
      <c r="AB33" s="6">
        <f t="shared" si="4"/>
        <v>22</v>
      </c>
      <c r="AC33">
        <f t="shared" si="6"/>
        <v>55</v>
      </c>
      <c r="AD33" s="6">
        <f t="shared" ref="AD33" si="35">RANK(AC33,AC$4:AC$33,$Y$1)</f>
        <v>22</v>
      </c>
      <c r="AF33" s="21"/>
    </row>
    <row r="34" spans="1:34" x14ac:dyDescent="0.35">
      <c r="V34" s="21"/>
      <c r="W34" s="1"/>
      <c r="AF34" s="21"/>
    </row>
    <row r="35" spans="1:34" x14ac:dyDescent="0.35">
      <c r="V35" s="21"/>
      <c r="W35" s="1"/>
      <c r="AF35" s="21"/>
    </row>
    <row r="36" spans="1:34" ht="15" thickBot="1" x14ac:dyDescent="0.4">
      <c r="Z36" t="s">
        <v>284</v>
      </c>
      <c r="AA36" s="2">
        <f>CORREL($AA$39:$AA$68,AA39:AA68)</f>
        <v>1</v>
      </c>
      <c r="AB36" s="2">
        <f>CORREL($AA$39:$AA$68,AB39:AB68)</f>
        <v>0.43419974293658548</v>
      </c>
      <c r="AC36" s="2">
        <f>CORREL($AA$39:$AA$68,AC39:AC68)</f>
        <v>0.26005640808815561</v>
      </c>
      <c r="AF36" s="113">
        <f>29/30</f>
        <v>0.96666666666666667</v>
      </c>
    </row>
    <row r="37" spans="1:34" x14ac:dyDescent="0.35">
      <c r="A37" t="s">
        <v>41</v>
      </c>
      <c r="X37" s="27">
        <f>CORREL(X4:X33,X39:X68)</f>
        <v>0.99920416811251311</v>
      </c>
      <c r="AA37" s="44" t="s">
        <v>220</v>
      </c>
      <c r="AB37" t="s">
        <v>221</v>
      </c>
      <c r="AC37" t="str">
        <f>AC2</f>
        <v>kompozit1 (naiv)</v>
      </c>
      <c r="AF37" s="40">
        <f>SUM(AF39:AF68)/COUNT(AF39:AF68)</f>
        <v>0.73333333333333328</v>
      </c>
    </row>
    <row r="38" spans="1:34" x14ac:dyDescent="0.35">
      <c r="A38" t="str">
        <f>A3</f>
        <v>OAM</v>
      </c>
      <c r="B38" t="str">
        <f t="shared" ref="B38:U38" si="36">B3</f>
        <v>M</v>
      </c>
      <c r="C38" t="str">
        <f t="shared" si="36"/>
        <v>I</v>
      </c>
      <c r="D38" t="str">
        <f t="shared" si="36"/>
        <v>T</v>
      </c>
      <c r="E38" t="str">
        <f t="shared" si="36"/>
        <v>S</v>
      </c>
      <c r="F38" t="str">
        <f t="shared" si="36"/>
        <v>Z</v>
      </c>
      <c r="G38" t="str">
        <f t="shared" si="36"/>
        <v>M</v>
      </c>
      <c r="H38" t="str">
        <f t="shared" si="36"/>
        <v>I</v>
      </c>
      <c r="I38" t="str">
        <f t="shared" si="36"/>
        <v>T</v>
      </c>
      <c r="J38" t="str">
        <f t="shared" si="36"/>
        <v>S</v>
      </c>
      <c r="K38" t="str">
        <f t="shared" si="36"/>
        <v>Z</v>
      </c>
      <c r="L38" t="str">
        <f t="shared" si="36"/>
        <v>M</v>
      </c>
      <c r="M38" t="str">
        <f t="shared" si="36"/>
        <v>I</v>
      </c>
      <c r="N38" t="str">
        <f t="shared" si="36"/>
        <v>T</v>
      </c>
      <c r="O38" t="str">
        <f t="shared" si="36"/>
        <v>S</v>
      </c>
      <c r="P38" t="str">
        <f t="shared" si="36"/>
        <v>Z</v>
      </c>
      <c r="Q38" t="str">
        <f t="shared" si="36"/>
        <v>M</v>
      </c>
      <c r="R38" t="str">
        <f t="shared" si="36"/>
        <v>I</v>
      </c>
      <c r="S38" t="str">
        <f t="shared" si="36"/>
        <v>T</v>
      </c>
      <c r="T38" t="str">
        <f t="shared" si="36"/>
        <v>S</v>
      </c>
      <c r="U38" t="str">
        <f t="shared" si="36"/>
        <v>Z</v>
      </c>
      <c r="V38" t="s">
        <v>46</v>
      </c>
      <c r="W38" t="s">
        <v>43</v>
      </c>
      <c r="X38" t="s">
        <v>36</v>
      </c>
      <c r="Y38" t="s">
        <v>42</v>
      </c>
      <c r="Z38" t="str">
        <f>modellek!V103</f>
        <v>Becslés</v>
      </c>
      <c r="AA38" s="45" t="s">
        <v>36</v>
      </c>
      <c r="AB38" t="str">
        <f t="shared" ref="AB38:AB68" si="37">X3</f>
        <v>rangsor</v>
      </c>
      <c r="AC38" t="str">
        <f t="shared" ref="AC38" si="38">AC3</f>
        <v>W&amp;Y&amp;AA</v>
      </c>
      <c r="AF38" t="s">
        <v>279</v>
      </c>
      <c r="AG38" t="str">
        <f>modellek!X103</f>
        <v>Delta</v>
      </c>
      <c r="AH38" t="str">
        <f>modellek!AX103</f>
        <v>Delta</v>
      </c>
    </row>
    <row r="39" spans="1:34" x14ac:dyDescent="0.35">
      <c r="A39" t="str">
        <f t="shared" ref="A39" si="39">A4</f>
        <v>diak1</v>
      </c>
      <c r="B39">
        <f>6-B4</f>
        <v>1</v>
      </c>
      <c r="C39">
        <f t="shared" ref="C39:U39" si="40">6-C4</f>
        <v>3</v>
      </c>
      <c r="D39">
        <f t="shared" si="40"/>
        <v>2</v>
      </c>
      <c r="E39">
        <f t="shared" si="40"/>
        <v>2</v>
      </c>
      <c r="F39">
        <f t="shared" si="40"/>
        <v>1</v>
      </c>
      <c r="G39">
        <f t="shared" si="40"/>
        <v>4</v>
      </c>
      <c r="H39">
        <f t="shared" si="40"/>
        <v>2</v>
      </c>
      <c r="I39">
        <f t="shared" si="40"/>
        <v>1</v>
      </c>
      <c r="J39">
        <f t="shared" si="40"/>
        <v>4</v>
      </c>
      <c r="K39">
        <f t="shared" si="40"/>
        <v>4</v>
      </c>
      <c r="L39">
        <f t="shared" si="40"/>
        <v>4</v>
      </c>
      <c r="M39">
        <f t="shared" si="40"/>
        <v>2</v>
      </c>
      <c r="N39">
        <f t="shared" si="40"/>
        <v>1</v>
      </c>
      <c r="O39">
        <f t="shared" si="40"/>
        <v>4</v>
      </c>
      <c r="P39">
        <f t="shared" si="40"/>
        <v>2</v>
      </c>
      <c r="Q39">
        <f t="shared" si="40"/>
        <v>3</v>
      </c>
      <c r="R39">
        <f t="shared" si="40"/>
        <v>1</v>
      </c>
      <c r="S39">
        <f t="shared" si="40"/>
        <v>2</v>
      </c>
      <c r="T39">
        <f t="shared" si="40"/>
        <v>4</v>
      </c>
      <c r="U39">
        <f t="shared" si="40"/>
        <v>4</v>
      </c>
      <c r="V39">
        <v>10000000</v>
      </c>
      <c r="W39">
        <f>AVERAGE(B39:U39)</f>
        <v>2.5499999999999998</v>
      </c>
      <c r="X39">
        <f>RANK(W39,W$39:W$68,1)</f>
        <v>19</v>
      </c>
      <c r="Y39">
        <f t="shared" ref="Y39:Y68" si="41">X39-X4</f>
        <v>0</v>
      </c>
      <c r="Z39">
        <f>modellek!V104</f>
        <v>9999999</v>
      </c>
      <c r="AA39" s="46">
        <f>RANK(Z39,Z$39:Z$68,0)</f>
        <v>18</v>
      </c>
      <c r="AB39">
        <f t="shared" si="37"/>
        <v>19</v>
      </c>
      <c r="AC39">
        <f t="shared" ref="AC39:AC68" si="42">AD4</f>
        <v>18</v>
      </c>
      <c r="AF39" s="43">
        <f>IF(modellek!X104*modellek!AX104&lt;=0,1,0)</f>
        <v>0</v>
      </c>
      <c r="AG39">
        <f>modellek!X104</f>
        <v>1</v>
      </c>
      <c r="AH39">
        <f>modellek!AX104</f>
        <v>1.7</v>
      </c>
    </row>
    <row r="40" spans="1:34" x14ac:dyDescent="0.35">
      <c r="A40" t="str">
        <f t="shared" ref="A40" si="43">A5</f>
        <v>diak2</v>
      </c>
      <c r="B40">
        <f t="shared" ref="B40:U40" si="44">6-B5</f>
        <v>1</v>
      </c>
      <c r="C40">
        <f t="shared" si="44"/>
        <v>4</v>
      </c>
      <c r="D40">
        <f t="shared" si="44"/>
        <v>2</v>
      </c>
      <c r="E40">
        <f t="shared" si="44"/>
        <v>1</v>
      </c>
      <c r="F40">
        <f t="shared" si="44"/>
        <v>1</v>
      </c>
      <c r="G40">
        <f t="shared" si="44"/>
        <v>2</v>
      </c>
      <c r="H40">
        <f t="shared" si="44"/>
        <v>4</v>
      </c>
      <c r="I40">
        <f t="shared" si="44"/>
        <v>2</v>
      </c>
      <c r="J40">
        <f t="shared" si="44"/>
        <v>4</v>
      </c>
      <c r="K40">
        <f t="shared" si="44"/>
        <v>1</v>
      </c>
      <c r="L40">
        <f t="shared" si="44"/>
        <v>1</v>
      </c>
      <c r="M40">
        <f t="shared" si="44"/>
        <v>4</v>
      </c>
      <c r="N40">
        <f t="shared" si="44"/>
        <v>4</v>
      </c>
      <c r="O40">
        <f t="shared" si="44"/>
        <v>1</v>
      </c>
      <c r="P40">
        <f t="shared" si="44"/>
        <v>2</v>
      </c>
      <c r="Q40">
        <f t="shared" si="44"/>
        <v>1</v>
      </c>
      <c r="R40">
        <f t="shared" si="44"/>
        <v>2</v>
      </c>
      <c r="S40">
        <f t="shared" si="44"/>
        <v>4</v>
      </c>
      <c r="T40">
        <f t="shared" si="44"/>
        <v>4</v>
      </c>
      <c r="U40">
        <f t="shared" si="44"/>
        <v>3</v>
      </c>
      <c r="V40">
        <v>10000000</v>
      </c>
      <c r="W40">
        <f t="shared" ref="W40:W67" si="45">AVERAGE(B40:U40)</f>
        <v>2.4</v>
      </c>
      <c r="X40">
        <f t="shared" ref="X40:X68" si="46">RANK(W40,W$39:W$67,1)</f>
        <v>7</v>
      </c>
      <c r="Y40">
        <f t="shared" si="41"/>
        <v>-1</v>
      </c>
      <c r="Z40">
        <f>modellek!V105</f>
        <v>9999994.5</v>
      </c>
      <c r="AA40" s="45">
        <f>RANK(Z40,Z$39:Z$68,0)</f>
        <v>26</v>
      </c>
      <c r="AB40">
        <f t="shared" si="37"/>
        <v>8</v>
      </c>
      <c r="AC40">
        <f t="shared" si="42"/>
        <v>13</v>
      </c>
      <c r="AF40">
        <f>IF(modellek!X105*modellek!AX105&lt;=0,1,0)</f>
        <v>1</v>
      </c>
      <c r="AG40">
        <f>modellek!X105</f>
        <v>5.5</v>
      </c>
      <c r="AH40">
        <f>modellek!AX105</f>
        <v>-7.8</v>
      </c>
    </row>
    <row r="41" spans="1:34" x14ac:dyDescent="0.35">
      <c r="A41" t="str">
        <f t="shared" ref="A41" si="47">A6</f>
        <v>diak3</v>
      </c>
      <c r="B41">
        <f t="shared" ref="B41:U41" si="48">6-B6</f>
        <v>1</v>
      </c>
      <c r="C41">
        <f t="shared" si="48"/>
        <v>4</v>
      </c>
      <c r="D41">
        <f t="shared" si="48"/>
        <v>4</v>
      </c>
      <c r="E41">
        <f t="shared" si="48"/>
        <v>3</v>
      </c>
      <c r="F41">
        <f t="shared" si="48"/>
        <v>3</v>
      </c>
      <c r="G41">
        <f t="shared" si="48"/>
        <v>4</v>
      </c>
      <c r="H41">
        <f t="shared" si="48"/>
        <v>4</v>
      </c>
      <c r="I41">
        <f t="shared" si="48"/>
        <v>1</v>
      </c>
      <c r="J41">
        <f t="shared" si="48"/>
        <v>1</v>
      </c>
      <c r="K41">
        <f t="shared" si="48"/>
        <v>2</v>
      </c>
      <c r="L41">
        <f t="shared" si="48"/>
        <v>3</v>
      </c>
      <c r="M41">
        <f t="shared" si="48"/>
        <v>3</v>
      </c>
      <c r="N41">
        <f t="shared" si="48"/>
        <v>2</v>
      </c>
      <c r="O41">
        <f t="shared" si="48"/>
        <v>4</v>
      </c>
      <c r="P41">
        <f t="shared" si="48"/>
        <v>3</v>
      </c>
      <c r="Q41">
        <f t="shared" si="48"/>
        <v>1</v>
      </c>
      <c r="R41">
        <f t="shared" si="48"/>
        <v>3</v>
      </c>
      <c r="S41">
        <f t="shared" si="48"/>
        <v>4</v>
      </c>
      <c r="T41">
        <f t="shared" si="48"/>
        <v>3</v>
      </c>
      <c r="U41">
        <f t="shared" si="48"/>
        <v>1</v>
      </c>
      <c r="V41">
        <v>10000000</v>
      </c>
      <c r="W41">
        <f t="shared" si="45"/>
        <v>2.7</v>
      </c>
      <c r="X41">
        <f t="shared" si="46"/>
        <v>24</v>
      </c>
      <c r="Y41">
        <f t="shared" si="41"/>
        <v>-1</v>
      </c>
      <c r="Z41">
        <f>modellek!V106</f>
        <v>9999998</v>
      </c>
      <c r="AA41" s="45">
        <f t="shared" ref="AA41:AA68" si="49">RANK(Z41,Z$39:Z$68,0)</f>
        <v>22</v>
      </c>
      <c r="AB41">
        <f t="shared" si="37"/>
        <v>25</v>
      </c>
      <c r="AC41">
        <f t="shared" si="42"/>
        <v>29</v>
      </c>
      <c r="AF41" s="42">
        <f>IF(modellek!X106*modellek!AX106&lt;=0,1,0)</f>
        <v>0</v>
      </c>
      <c r="AG41">
        <f>modellek!X106</f>
        <v>2</v>
      </c>
      <c r="AH41" s="41">
        <f>modellek!AX106</f>
        <v>0.2</v>
      </c>
    </row>
    <row r="42" spans="1:34" x14ac:dyDescent="0.35">
      <c r="A42" t="str">
        <f t="shared" ref="A42" si="50">A7</f>
        <v>diak4</v>
      </c>
      <c r="B42">
        <f t="shared" ref="B42:U42" si="51">6-B7</f>
        <v>1</v>
      </c>
      <c r="C42">
        <f t="shared" si="51"/>
        <v>4</v>
      </c>
      <c r="D42">
        <f t="shared" si="51"/>
        <v>1</v>
      </c>
      <c r="E42">
        <f t="shared" si="51"/>
        <v>3</v>
      </c>
      <c r="F42">
        <f t="shared" si="51"/>
        <v>4</v>
      </c>
      <c r="G42">
        <f t="shared" si="51"/>
        <v>1</v>
      </c>
      <c r="H42">
        <f t="shared" si="51"/>
        <v>2</v>
      </c>
      <c r="I42">
        <f t="shared" si="51"/>
        <v>2</v>
      </c>
      <c r="J42">
        <f t="shared" si="51"/>
        <v>2</v>
      </c>
      <c r="K42">
        <f t="shared" si="51"/>
        <v>1</v>
      </c>
      <c r="L42">
        <f t="shared" si="51"/>
        <v>3</v>
      </c>
      <c r="M42">
        <f t="shared" si="51"/>
        <v>4</v>
      </c>
      <c r="N42">
        <f t="shared" si="51"/>
        <v>4</v>
      </c>
      <c r="O42">
        <f t="shared" si="51"/>
        <v>2</v>
      </c>
      <c r="P42">
        <f t="shared" si="51"/>
        <v>4</v>
      </c>
      <c r="Q42">
        <f t="shared" si="51"/>
        <v>1</v>
      </c>
      <c r="R42">
        <f t="shared" si="51"/>
        <v>2</v>
      </c>
      <c r="S42">
        <f t="shared" si="51"/>
        <v>2</v>
      </c>
      <c r="T42">
        <f t="shared" si="51"/>
        <v>2</v>
      </c>
      <c r="U42">
        <f t="shared" si="51"/>
        <v>3</v>
      </c>
      <c r="V42">
        <v>10000000</v>
      </c>
      <c r="W42">
        <f t="shared" si="45"/>
        <v>2.4</v>
      </c>
      <c r="X42">
        <f t="shared" si="46"/>
        <v>7</v>
      </c>
      <c r="Y42">
        <f t="shared" si="41"/>
        <v>-1</v>
      </c>
      <c r="Z42">
        <f>modellek!V107</f>
        <v>10000002.5</v>
      </c>
      <c r="AA42" s="45">
        <f t="shared" si="49"/>
        <v>6</v>
      </c>
      <c r="AB42">
        <f t="shared" si="37"/>
        <v>8</v>
      </c>
      <c r="AC42">
        <f t="shared" si="42"/>
        <v>10</v>
      </c>
      <c r="AF42">
        <f>IF(modellek!X107*modellek!AX107&lt;=0,1,0)</f>
        <v>1</v>
      </c>
      <c r="AG42">
        <f>modellek!X107</f>
        <v>-2.5</v>
      </c>
      <c r="AH42">
        <f>modellek!AX107</f>
        <v>0.2</v>
      </c>
    </row>
    <row r="43" spans="1:34" x14ac:dyDescent="0.35">
      <c r="A43" t="str">
        <f t="shared" ref="A43" si="52">A8</f>
        <v>diak5</v>
      </c>
      <c r="B43">
        <f t="shared" ref="B43:U43" si="53">6-B8</f>
        <v>4</v>
      </c>
      <c r="C43">
        <f t="shared" si="53"/>
        <v>4</v>
      </c>
      <c r="D43">
        <f t="shared" si="53"/>
        <v>3</v>
      </c>
      <c r="E43">
        <f t="shared" si="53"/>
        <v>3</v>
      </c>
      <c r="F43">
        <f t="shared" si="53"/>
        <v>3</v>
      </c>
      <c r="G43">
        <f t="shared" si="53"/>
        <v>2</v>
      </c>
      <c r="H43">
        <f t="shared" si="53"/>
        <v>4</v>
      </c>
      <c r="I43">
        <f t="shared" si="53"/>
        <v>1</v>
      </c>
      <c r="J43">
        <f t="shared" si="53"/>
        <v>4</v>
      </c>
      <c r="K43">
        <f t="shared" si="53"/>
        <v>2</v>
      </c>
      <c r="L43">
        <f t="shared" si="53"/>
        <v>4</v>
      </c>
      <c r="M43">
        <f t="shared" si="53"/>
        <v>3</v>
      </c>
      <c r="N43">
        <f t="shared" si="53"/>
        <v>3</v>
      </c>
      <c r="O43">
        <f t="shared" si="53"/>
        <v>2</v>
      </c>
      <c r="P43">
        <f t="shared" si="53"/>
        <v>2</v>
      </c>
      <c r="Q43">
        <f t="shared" si="53"/>
        <v>2</v>
      </c>
      <c r="R43">
        <f t="shared" si="53"/>
        <v>2</v>
      </c>
      <c r="S43">
        <f t="shared" si="53"/>
        <v>3</v>
      </c>
      <c r="T43">
        <f t="shared" si="53"/>
        <v>2</v>
      </c>
      <c r="U43">
        <f t="shared" si="53"/>
        <v>2</v>
      </c>
      <c r="V43">
        <v>10000000</v>
      </c>
      <c r="W43">
        <f t="shared" si="45"/>
        <v>2.75</v>
      </c>
      <c r="X43">
        <f t="shared" si="46"/>
        <v>26</v>
      </c>
      <c r="Y43">
        <f t="shared" si="41"/>
        <v>-1</v>
      </c>
      <c r="Z43">
        <f>modellek!V108</f>
        <v>10000001</v>
      </c>
      <c r="AA43" s="45">
        <f t="shared" si="49"/>
        <v>14</v>
      </c>
      <c r="AB43">
        <f t="shared" si="37"/>
        <v>27</v>
      </c>
      <c r="AC43">
        <f t="shared" si="42"/>
        <v>25</v>
      </c>
      <c r="AF43" s="42">
        <f>IF(modellek!X108*modellek!AX108&lt;=0,1,0)</f>
        <v>0</v>
      </c>
      <c r="AG43">
        <f>modellek!X108</f>
        <v>-1</v>
      </c>
      <c r="AH43" s="41">
        <f>modellek!AX108</f>
        <v>-0.3</v>
      </c>
    </row>
    <row r="44" spans="1:34" x14ac:dyDescent="0.35">
      <c r="A44" t="str">
        <f t="shared" ref="A44" si="54">A9</f>
        <v>diak6</v>
      </c>
      <c r="B44">
        <f t="shared" ref="B44:U44" si="55">6-B9</f>
        <v>4</v>
      </c>
      <c r="C44">
        <f t="shared" si="55"/>
        <v>3</v>
      </c>
      <c r="D44">
        <f t="shared" si="55"/>
        <v>2</v>
      </c>
      <c r="E44">
        <f t="shared" si="55"/>
        <v>2</v>
      </c>
      <c r="F44">
        <f t="shared" si="55"/>
        <v>4</v>
      </c>
      <c r="G44">
        <f t="shared" si="55"/>
        <v>3</v>
      </c>
      <c r="H44">
        <f t="shared" si="55"/>
        <v>2</v>
      </c>
      <c r="I44">
        <f t="shared" si="55"/>
        <v>4</v>
      </c>
      <c r="J44">
        <f t="shared" si="55"/>
        <v>2</v>
      </c>
      <c r="K44">
        <f t="shared" si="55"/>
        <v>4</v>
      </c>
      <c r="L44">
        <f t="shared" si="55"/>
        <v>1</v>
      </c>
      <c r="M44">
        <f t="shared" si="55"/>
        <v>2</v>
      </c>
      <c r="N44">
        <f t="shared" si="55"/>
        <v>4</v>
      </c>
      <c r="O44">
        <f t="shared" si="55"/>
        <v>1</v>
      </c>
      <c r="P44">
        <f t="shared" si="55"/>
        <v>3</v>
      </c>
      <c r="Q44">
        <f t="shared" si="55"/>
        <v>4</v>
      </c>
      <c r="R44">
        <f t="shared" si="55"/>
        <v>1</v>
      </c>
      <c r="S44">
        <f t="shared" si="55"/>
        <v>3</v>
      </c>
      <c r="T44">
        <f t="shared" si="55"/>
        <v>3</v>
      </c>
      <c r="U44">
        <f t="shared" si="55"/>
        <v>2</v>
      </c>
      <c r="V44">
        <v>10000000</v>
      </c>
      <c r="W44">
        <f t="shared" si="45"/>
        <v>2.7</v>
      </c>
      <c r="X44">
        <f t="shared" si="46"/>
        <v>24</v>
      </c>
      <c r="Y44">
        <f t="shared" si="41"/>
        <v>-1</v>
      </c>
      <c r="Z44">
        <f>modellek!V109</f>
        <v>9999995.5</v>
      </c>
      <c r="AA44" s="45">
        <f t="shared" si="49"/>
        <v>25</v>
      </c>
      <c r="AB44">
        <f t="shared" si="37"/>
        <v>25</v>
      </c>
      <c r="AC44">
        <f t="shared" si="42"/>
        <v>26</v>
      </c>
      <c r="AF44">
        <f>IF(modellek!X109*modellek!AX109&lt;=0,1,0)</f>
        <v>1</v>
      </c>
      <c r="AG44">
        <f>modellek!X109</f>
        <v>4.5</v>
      </c>
      <c r="AH44">
        <f>modellek!AX109</f>
        <v>-5.3</v>
      </c>
    </row>
    <row r="45" spans="1:34" x14ac:dyDescent="0.35">
      <c r="A45" t="str">
        <f t="shared" ref="A45" si="56">A10</f>
        <v>diak7</v>
      </c>
      <c r="B45">
        <f t="shared" ref="B45:U45" si="57">6-B10</f>
        <v>2</v>
      </c>
      <c r="C45">
        <f t="shared" si="57"/>
        <v>1</v>
      </c>
      <c r="D45">
        <f t="shared" si="57"/>
        <v>2</v>
      </c>
      <c r="E45">
        <f t="shared" si="57"/>
        <v>1</v>
      </c>
      <c r="F45">
        <f t="shared" si="57"/>
        <v>1</v>
      </c>
      <c r="G45">
        <f t="shared" si="57"/>
        <v>3</v>
      </c>
      <c r="H45">
        <f t="shared" si="57"/>
        <v>3</v>
      </c>
      <c r="I45">
        <f t="shared" si="57"/>
        <v>2</v>
      </c>
      <c r="J45">
        <f t="shared" si="57"/>
        <v>1</v>
      </c>
      <c r="K45">
        <f t="shared" si="57"/>
        <v>2</v>
      </c>
      <c r="L45">
        <f t="shared" si="57"/>
        <v>2</v>
      </c>
      <c r="M45">
        <f t="shared" si="57"/>
        <v>1</v>
      </c>
      <c r="N45">
        <f t="shared" si="57"/>
        <v>4</v>
      </c>
      <c r="O45">
        <f t="shared" si="57"/>
        <v>1</v>
      </c>
      <c r="P45">
        <f t="shared" si="57"/>
        <v>1</v>
      </c>
      <c r="Q45">
        <f t="shared" si="57"/>
        <v>3</v>
      </c>
      <c r="R45">
        <f t="shared" si="57"/>
        <v>2</v>
      </c>
      <c r="S45">
        <f t="shared" si="57"/>
        <v>2</v>
      </c>
      <c r="T45">
        <f t="shared" si="57"/>
        <v>3</v>
      </c>
      <c r="U45">
        <f t="shared" si="57"/>
        <v>2</v>
      </c>
      <c r="V45">
        <v>10000000</v>
      </c>
      <c r="W45">
        <f t="shared" si="45"/>
        <v>1.95</v>
      </c>
      <c r="X45">
        <f t="shared" si="46"/>
        <v>1</v>
      </c>
      <c r="Y45">
        <f t="shared" si="41"/>
        <v>0</v>
      </c>
      <c r="Z45">
        <f>modellek!V110</f>
        <v>10000009.5</v>
      </c>
      <c r="AA45">
        <f t="shared" si="49"/>
        <v>1</v>
      </c>
      <c r="AB45">
        <f t="shared" si="37"/>
        <v>1</v>
      </c>
      <c r="AC45">
        <f t="shared" si="42"/>
        <v>1</v>
      </c>
      <c r="AF45">
        <f>IF(modellek!X110*modellek!AX110&lt;=0,1,0)</f>
        <v>1</v>
      </c>
      <c r="AG45">
        <f>modellek!X110</f>
        <v>-9.5</v>
      </c>
      <c r="AH45">
        <f>modellek!AX110</f>
        <v>8.1999999999999993</v>
      </c>
    </row>
    <row r="46" spans="1:34" x14ac:dyDescent="0.35">
      <c r="A46" t="str">
        <f t="shared" ref="A46" si="58">A11</f>
        <v>diak8</v>
      </c>
      <c r="B46">
        <f t="shared" ref="B46:U46" si="59">6-B11</f>
        <v>3</v>
      </c>
      <c r="C46">
        <f t="shared" si="59"/>
        <v>4</v>
      </c>
      <c r="D46">
        <f t="shared" si="59"/>
        <v>3</v>
      </c>
      <c r="E46">
        <f t="shared" si="59"/>
        <v>1</v>
      </c>
      <c r="F46">
        <f t="shared" si="59"/>
        <v>2</v>
      </c>
      <c r="G46">
        <f t="shared" si="59"/>
        <v>2</v>
      </c>
      <c r="H46">
        <f t="shared" si="59"/>
        <v>3</v>
      </c>
      <c r="I46">
        <f t="shared" si="59"/>
        <v>2</v>
      </c>
      <c r="J46">
        <f t="shared" si="59"/>
        <v>1</v>
      </c>
      <c r="K46">
        <f t="shared" si="59"/>
        <v>4</v>
      </c>
      <c r="L46">
        <f t="shared" si="59"/>
        <v>4</v>
      </c>
      <c r="M46">
        <f t="shared" si="59"/>
        <v>3</v>
      </c>
      <c r="N46">
        <f t="shared" si="59"/>
        <v>2</v>
      </c>
      <c r="O46">
        <f t="shared" si="59"/>
        <v>2</v>
      </c>
      <c r="P46">
        <f t="shared" si="59"/>
        <v>2</v>
      </c>
      <c r="Q46">
        <f t="shared" si="59"/>
        <v>3</v>
      </c>
      <c r="R46">
        <f t="shared" si="59"/>
        <v>1</v>
      </c>
      <c r="S46">
        <f t="shared" si="59"/>
        <v>1</v>
      </c>
      <c r="T46">
        <f t="shared" si="59"/>
        <v>4</v>
      </c>
      <c r="U46">
        <f t="shared" si="59"/>
        <v>2</v>
      </c>
      <c r="V46">
        <v>10000000</v>
      </c>
      <c r="W46">
        <f t="shared" si="45"/>
        <v>2.4500000000000002</v>
      </c>
      <c r="X46">
        <f t="shared" si="46"/>
        <v>13</v>
      </c>
      <c r="Y46">
        <f t="shared" si="41"/>
        <v>-1</v>
      </c>
      <c r="Z46">
        <f>modellek!V111</f>
        <v>10000001.5</v>
      </c>
      <c r="AA46" s="45">
        <f t="shared" si="49"/>
        <v>13</v>
      </c>
      <c r="AB46">
        <f t="shared" si="37"/>
        <v>14</v>
      </c>
      <c r="AC46">
        <f t="shared" si="42"/>
        <v>8</v>
      </c>
      <c r="AF46">
        <f>IF(modellek!X111*modellek!AX111&lt;=0,1,0)</f>
        <v>1</v>
      </c>
      <c r="AG46">
        <f>modellek!X111</f>
        <v>-1.5</v>
      </c>
      <c r="AH46">
        <f>modellek!AX111</f>
        <v>0.7</v>
      </c>
    </row>
    <row r="47" spans="1:34" x14ac:dyDescent="0.35">
      <c r="A47" t="str">
        <f t="shared" ref="A47" si="60">A12</f>
        <v>diak9</v>
      </c>
      <c r="B47">
        <f t="shared" ref="B47:U47" si="61">6-B12</f>
        <v>2</v>
      </c>
      <c r="C47">
        <f t="shared" si="61"/>
        <v>3</v>
      </c>
      <c r="D47">
        <f t="shared" si="61"/>
        <v>4</v>
      </c>
      <c r="E47">
        <f t="shared" si="61"/>
        <v>3</v>
      </c>
      <c r="F47">
        <f t="shared" si="61"/>
        <v>2</v>
      </c>
      <c r="G47">
        <f t="shared" si="61"/>
        <v>2</v>
      </c>
      <c r="H47">
        <f t="shared" si="61"/>
        <v>3</v>
      </c>
      <c r="I47">
        <f t="shared" si="61"/>
        <v>1</v>
      </c>
      <c r="J47">
        <f t="shared" si="61"/>
        <v>4</v>
      </c>
      <c r="K47">
        <f t="shared" si="61"/>
        <v>1</v>
      </c>
      <c r="L47">
        <f t="shared" si="61"/>
        <v>1</v>
      </c>
      <c r="M47">
        <f t="shared" si="61"/>
        <v>4</v>
      </c>
      <c r="N47">
        <f t="shared" si="61"/>
        <v>1</v>
      </c>
      <c r="O47">
        <f t="shared" si="61"/>
        <v>1</v>
      </c>
      <c r="P47">
        <f t="shared" si="61"/>
        <v>2</v>
      </c>
      <c r="Q47">
        <f t="shared" si="61"/>
        <v>1</v>
      </c>
      <c r="R47">
        <f t="shared" si="61"/>
        <v>1</v>
      </c>
      <c r="S47">
        <f t="shared" si="61"/>
        <v>2</v>
      </c>
      <c r="T47">
        <f t="shared" si="61"/>
        <v>3</v>
      </c>
      <c r="U47">
        <f t="shared" si="61"/>
        <v>1</v>
      </c>
      <c r="V47">
        <v>10000000</v>
      </c>
      <c r="W47">
        <f t="shared" si="45"/>
        <v>2.1</v>
      </c>
      <c r="X47">
        <f t="shared" si="46"/>
        <v>2</v>
      </c>
      <c r="Y47">
        <f t="shared" si="41"/>
        <v>0</v>
      </c>
      <c r="Z47">
        <f>modellek!V112</f>
        <v>10000000.5</v>
      </c>
      <c r="AA47" s="45">
        <f t="shared" si="49"/>
        <v>15</v>
      </c>
      <c r="AB47">
        <f t="shared" si="37"/>
        <v>2</v>
      </c>
      <c r="AC47">
        <f t="shared" si="42"/>
        <v>19</v>
      </c>
      <c r="AF47">
        <f>IF(modellek!X112*modellek!AX112&lt;=0,1,0)</f>
        <v>1</v>
      </c>
      <c r="AG47">
        <f>modellek!X112</f>
        <v>-0.5</v>
      </c>
      <c r="AH47">
        <f>modellek!AX112</f>
        <v>3.2</v>
      </c>
    </row>
    <row r="48" spans="1:34" x14ac:dyDescent="0.35">
      <c r="A48" s="39" t="str">
        <f t="shared" ref="A48" si="62">A13</f>
        <v>diak10</v>
      </c>
      <c r="B48" s="39">
        <f t="shared" ref="B48:U48" si="63">6-B13</f>
        <v>1</v>
      </c>
      <c r="C48" s="39">
        <f t="shared" si="63"/>
        <v>1</v>
      </c>
      <c r="D48" s="39">
        <f t="shared" si="63"/>
        <v>1</v>
      </c>
      <c r="E48" s="39">
        <f t="shared" si="63"/>
        <v>1</v>
      </c>
      <c r="F48" s="39">
        <f t="shared" si="63"/>
        <v>4</v>
      </c>
      <c r="G48" s="39">
        <f t="shared" si="63"/>
        <v>4</v>
      </c>
      <c r="H48" s="39">
        <f t="shared" si="63"/>
        <v>2</v>
      </c>
      <c r="I48" s="39">
        <f t="shared" si="63"/>
        <v>2</v>
      </c>
      <c r="J48" s="39">
        <f t="shared" si="63"/>
        <v>2</v>
      </c>
      <c r="K48" s="39">
        <f t="shared" si="63"/>
        <v>2</v>
      </c>
      <c r="L48" s="39">
        <f t="shared" si="63"/>
        <v>1</v>
      </c>
      <c r="M48" s="39">
        <f t="shared" si="63"/>
        <v>4</v>
      </c>
      <c r="N48" s="39">
        <f t="shared" si="63"/>
        <v>4</v>
      </c>
      <c r="O48" s="39">
        <f t="shared" si="63"/>
        <v>4</v>
      </c>
      <c r="P48" s="39">
        <f t="shared" si="63"/>
        <v>2</v>
      </c>
      <c r="Q48" s="39">
        <f t="shared" si="63"/>
        <v>1</v>
      </c>
      <c r="R48" s="39">
        <f t="shared" si="63"/>
        <v>1</v>
      </c>
      <c r="S48" s="39">
        <f t="shared" si="63"/>
        <v>4</v>
      </c>
      <c r="T48" s="39">
        <f t="shared" si="63"/>
        <v>2</v>
      </c>
      <c r="U48" s="39">
        <f t="shared" si="63"/>
        <v>3</v>
      </c>
      <c r="V48" s="39">
        <v>10000000</v>
      </c>
      <c r="W48" s="39">
        <f t="shared" si="45"/>
        <v>2.2999999999999998</v>
      </c>
      <c r="X48" s="39">
        <f t="shared" si="46"/>
        <v>5</v>
      </c>
      <c r="Y48" s="39">
        <f t="shared" si="41"/>
        <v>-1</v>
      </c>
      <c r="Z48" s="39">
        <f>modellek!V113</f>
        <v>10000009.5</v>
      </c>
      <c r="AA48" s="45">
        <f t="shared" si="49"/>
        <v>1</v>
      </c>
      <c r="AB48" s="39">
        <f t="shared" si="37"/>
        <v>6</v>
      </c>
      <c r="AC48" s="39">
        <f t="shared" si="42"/>
        <v>10</v>
      </c>
      <c r="AF48">
        <f>IF(modellek!X113*modellek!AX113&lt;=0,1,0)</f>
        <v>1</v>
      </c>
      <c r="AG48">
        <f>modellek!X113</f>
        <v>-9.5</v>
      </c>
      <c r="AH48">
        <f>modellek!AX113</f>
        <v>7.7</v>
      </c>
    </row>
    <row r="49" spans="1:34" x14ac:dyDescent="0.35">
      <c r="A49" t="str">
        <f t="shared" ref="A49" si="64">A14</f>
        <v>diak11</v>
      </c>
      <c r="B49">
        <f t="shared" ref="B49:U49" si="65">6-B14</f>
        <v>4</v>
      </c>
      <c r="C49">
        <f t="shared" si="65"/>
        <v>4</v>
      </c>
      <c r="D49">
        <f t="shared" si="65"/>
        <v>1</v>
      </c>
      <c r="E49">
        <f t="shared" si="65"/>
        <v>3</v>
      </c>
      <c r="F49">
        <f t="shared" si="65"/>
        <v>3</v>
      </c>
      <c r="G49">
        <f t="shared" si="65"/>
        <v>4</v>
      </c>
      <c r="H49">
        <f t="shared" si="65"/>
        <v>4</v>
      </c>
      <c r="I49">
        <f t="shared" si="65"/>
        <v>4</v>
      </c>
      <c r="J49">
        <f t="shared" si="65"/>
        <v>3</v>
      </c>
      <c r="K49">
        <f t="shared" si="65"/>
        <v>1</v>
      </c>
      <c r="L49">
        <f t="shared" si="65"/>
        <v>3</v>
      </c>
      <c r="M49">
        <f t="shared" si="65"/>
        <v>2</v>
      </c>
      <c r="N49">
        <f t="shared" si="65"/>
        <v>3</v>
      </c>
      <c r="O49">
        <f t="shared" si="65"/>
        <v>3</v>
      </c>
      <c r="P49">
        <f t="shared" si="65"/>
        <v>1</v>
      </c>
      <c r="Q49">
        <f t="shared" si="65"/>
        <v>2</v>
      </c>
      <c r="R49">
        <f t="shared" si="65"/>
        <v>2</v>
      </c>
      <c r="S49">
        <f t="shared" si="65"/>
        <v>3</v>
      </c>
      <c r="T49">
        <f t="shared" si="65"/>
        <v>4</v>
      </c>
      <c r="U49">
        <f t="shared" si="65"/>
        <v>3</v>
      </c>
      <c r="V49">
        <v>10000000</v>
      </c>
      <c r="W49">
        <f t="shared" si="45"/>
        <v>2.85</v>
      </c>
      <c r="X49">
        <f t="shared" si="46"/>
        <v>28</v>
      </c>
      <c r="Y49">
        <f t="shared" si="41"/>
        <v>-1</v>
      </c>
      <c r="Z49">
        <f>modellek!V114</f>
        <v>10000002.5</v>
      </c>
      <c r="AA49" s="45">
        <f t="shared" si="49"/>
        <v>6</v>
      </c>
      <c r="AB49">
        <f t="shared" si="37"/>
        <v>29</v>
      </c>
      <c r="AC49">
        <f t="shared" si="42"/>
        <v>22</v>
      </c>
      <c r="AF49">
        <f>IF(modellek!X114*modellek!AX114&lt;=0,1,0)</f>
        <v>1</v>
      </c>
      <c r="AG49">
        <f>modellek!X114</f>
        <v>-2.5</v>
      </c>
      <c r="AH49">
        <f>modellek!AX114</f>
        <v>0.7</v>
      </c>
    </row>
    <row r="50" spans="1:34" ht="15" thickBot="1" x14ac:dyDescent="0.4">
      <c r="A50" t="str">
        <f t="shared" ref="A50" si="66">A15</f>
        <v>diak12</v>
      </c>
      <c r="B50">
        <f t="shared" ref="B50:U50" si="67">6-B15</f>
        <v>2</v>
      </c>
      <c r="C50">
        <f t="shared" si="67"/>
        <v>3</v>
      </c>
      <c r="D50">
        <f t="shared" si="67"/>
        <v>4</v>
      </c>
      <c r="E50">
        <f t="shared" si="67"/>
        <v>4</v>
      </c>
      <c r="F50">
        <f t="shared" si="67"/>
        <v>1</v>
      </c>
      <c r="G50">
        <f t="shared" si="67"/>
        <v>4</v>
      </c>
      <c r="H50">
        <f t="shared" si="67"/>
        <v>4</v>
      </c>
      <c r="I50">
        <f t="shared" si="67"/>
        <v>3</v>
      </c>
      <c r="J50">
        <f t="shared" si="67"/>
        <v>1</v>
      </c>
      <c r="K50">
        <f t="shared" si="67"/>
        <v>3</v>
      </c>
      <c r="L50">
        <f t="shared" si="67"/>
        <v>1</v>
      </c>
      <c r="M50">
        <f t="shared" si="67"/>
        <v>3</v>
      </c>
      <c r="N50">
        <f t="shared" si="67"/>
        <v>1</v>
      </c>
      <c r="O50">
        <f t="shared" si="67"/>
        <v>4</v>
      </c>
      <c r="P50">
        <f t="shared" si="67"/>
        <v>1</v>
      </c>
      <c r="Q50">
        <f t="shared" si="67"/>
        <v>2</v>
      </c>
      <c r="R50">
        <f t="shared" si="67"/>
        <v>2</v>
      </c>
      <c r="S50">
        <f t="shared" si="67"/>
        <v>4</v>
      </c>
      <c r="T50">
        <f t="shared" si="67"/>
        <v>4</v>
      </c>
      <c r="U50">
        <f t="shared" si="67"/>
        <v>2</v>
      </c>
      <c r="V50">
        <v>10000000</v>
      </c>
      <c r="W50">
        <f t="shared" si="45"/>
        <v>2.65</v>
      </c>
      <c r="X50">
        <f t="shared" si="46"/>
        <v>21</v>
      </c>
      <c r="Y50">
        <f t="shared" si="41"/>
        <v>-1</v>
      </c>
      <c r="Z50">
        <f>modellek!V115</f>
        <v>9999994.5</v>
      </c>
      <c r="AA50" s="45">
        <f t="shared" si="49"/>
        <v>26</v>
      </c>
      <c r="AB50">
        <f t="shared" si="37"/>
        <v>22</v>
      </c>
      <c r="AC50">
        <f t="shared" si="42"/>
        <v>27</v>
      </c>
      <c r="AF50">
        <f>IF(modellek!X115*modellek!AX115&lt;=0,1,0)</f>
        <v>1</v>
      </c>
      <c r="AG50">
        <f>modellek!X115</f>
        <v>5.5</v>
      </c>
      <c r="AH50">
        <f>modellek!AX115</f>
        <v>-6.8</v>
      </c>
    </row>
    <row r="51" spans="1:34" ht="15" thickBot="1" x14ac:dyDescent="0.4">
      <c r="A51" s="7" t="str">
        <f t="shared" ref="A51" si="68">A16</f>
        <v>diak13</v>
      </c>
      <c r="B51" s="8">
        <f t="shared" ref="B51:U51" si="69">6-B16</f>
        <v>2</v>
      </c>
      <c r="C51" s="8">
        <f t="shared" si="69"/>
        <v>1</v>
      </c>
      <c r="D51" s="8">
        <f t="shared" si="69"/>
        <v>4</v>
      </c>
      <c r="E51" s="8">
        <f t="shared" si="69"/>
        <v>3</v>
      </c>
      <c r="F51" s="8">
        <f t="shared" si="69"/>
        <v>3</v>
      </c>
      <c r="G51" s="8">
        <f t="shared" si="69"/>
        <v>4</v>
      </c>
      <c r="H51" s="8">
        <f t="shared" si="69"/>
        <v>2</v>
      </c>
      <c r="I51" s="8">
        <f t="shared" si="69"/>
        <v>2</v>
      </c>
      <c r="J51" s="8">
        <f t="shared" si="69"/>
        <v>1</v>
      </c>
      <c r="K51" s="8">
        <f t="shared" si="69"/>
        <v>1</v>
      </c>
      <c r="L51" s="8">
        <f t="shared" si="69"/>
        <v>1</v>
      </c>
      <c r="M51" s="8">
        <f t="shared" si="69"/>
        <v>4</v>
      </c>
      <c r="N51" s="8">
        <f t="shared" si="69"/>
        <v>1</v>
      </c>
      <c r="O51" s="8">
        <f t="shared" si="69"/>
        <v>3</v>
      </c>
      <c r="P51" s="8">
        <f t="shared" si="69"/>
        <v>2</v>
      </c>
      <c r="Q51" s="8">
        <f t="shared" si="69"/>
        <v>3</v>
      </c>
      <c r="R51" s="8">
        <f t="shared" si="69"/>
        <v>2</v>
      </c>
      <c r="S51" s="8">
        <f t="shared" si="69"/>
        <v>2</v>
      </c>
      <c r="T51" s="8">
        <f t="shared" si="69"/>
        <v>4</v>
      </c>
      <c r="U51" s="8">
        <f t="shared" si="69"/>
        <v>3</v>
      </c>
      <c r="V51" s="8">
        <v>10000000</v>
      </c>
      <c r="W51" s="8">
        <f t="shared" si="45"/>
        <v>2.4</v>
      </c>
      <c r="X51" s="8">
        <f t="shared" si="46"/>
        <v>7</v>
      </c>
      <c r="Y51" s="8">
        <f t="shared" si="41"/>
        <v>-1</v>
      </c>
      <c r="Z51" s="8">
        <f>modellek!V116</f>
        <v>9999994.5</v>
      </c>
      <c r="AA51" s="45">
        <f t="shared" si="49"/>
        <v>26</v>
      </c>
      <c r="AB51" s="8">
        <f t="shared" si="37"/>
        <v>8</v>
      </c>
      <c r="AC51" s="38">
        <f t="shared" si="42"/>
        <v>2</v>
      </c>
      <c r="AF51">
        <f>IF(modellek!X116*modellek!AX116&lt;=0,1,0)</f>
        <v>1</v>
      </c>
      <c r="AG51">
        <f>modellek!X116</f>
        <v>5.5</v>
      </c>
      <c r="AH51">
        <f>modellek!AX116</f>
        <v>-7.8</v>
      </c>
    </row>
    <row r="52" spans="1:34" x14ac:dyDescent="0.35">
      <c r="A52" t="str">
        <f t="shared" ref="A52" si="70">A17</f>
        <v>diak14</v>
      </c>
      <c r="B52">
        <f t="shared" ref="B52:U52" si="71">6-B17</f>
        <v>4</v>
      </c>
      <c r="C52">
        <f t="shared" si="71"/>
        <v>3</v>
      </c>
      <c r="D52">
        <f t="shared" si="71"/>
        <v>3</v>
      </c>
      <c r="E52">
        <f t="shared" si="71"/>
        <v>1</v>
      </c>
      <c r="F52">
        <f t="shared" si="71"/>
        <v>4</v>
      </c>
      <c r="G52">
        <f t="shared" si="71"/>
        <v>3</v>
      </c>
      <c r="H52">
        <f t="shared" si="71"/>
        <v>1</v>
      </c>
      <c r="I52">
        <f t="shared" si="71"/>
        <v>3</v>
      </c>
      <c r="J52">
        <f t="shared" si="71"/>
        <v>2</v>
      </c>
      <c r="K52">
        <f t="shared" si="71"/>
        <v>3</v>
      </c>
      <c r="L52">
        <f t="shared" si="71"/>
        <v>4</v>
      </c>
      <c r="M52">
        <f t="shared" si="71"/>
        <v>4</v>
      </c>
      <c r="N52">
        <f t="shared" si="71"/>
        <v>4</v>
      </c>
      <c r="O52">
        <f t="shared" si="71"/>
        <v>3</v>
      </c>
      <c r="P52">
        <f t="shared" si="71"/>
        <v>3</v>
      </c>
      <c r="Q52">
        <f t="shared" si="71"/>
        <v>4</v>
      </c>
      <c r="R52">
        <f t="shared" si="71"/>
        <v>2</v>
      </c>
      <c r="S52">
        <f t="shared" si="71"/>
        <v>4</v>
      </c>
      <c r="T52">
        <f t="shared" si="71"/>
        <v>2</v>
      </c>
      <c r="U52">
        <f t="shared" si="71"/>
        <v>1</v>
      </c>
      <c r="V52">
        <v>10000000</v>
      </c>
      <c r="W52">
        <f t="shared" si="45"/>
        <v>2.9</v>
      </c>
      <c r="X52">
        <f t="shared" si="46"/>
        <v>29</v>
      </c>
      <c r="Y52">
        <f t="shared" si="41"/>
        <v>-1</v>
      </c>
      <c r="Z52">
        <f>modellek!V117</f>
        <v>9999986.5</v>
      </c>
      <c r="AA52" s="45">
        <f t="shared" si="49"/>
        <v>30</v>
      </c>
      <c r="AB52">
        <f t="shared" si="37"/>
        <v>30</v>
      </c>
      <c r="AC52">
        <f t="shared" si="42"/>
        <v>19</v>
      </c>
      <c r="AF52">
        <f>IF(modellek!X117*modellek!AX117&lt;=0,1,0)</f>
        <v>1</v>
      </c>
      <c r="AG52">
        <f>modellek!X117</f>
        <v>13.5</v>
      </c>
      <c r="AH52">
        <f>modellek!AX117</f>
        <v>-11.3</v>
      </c>
    </row>
    <row r="53" spans="1:34" x14ac:dyDescent="0.35">
      <c r="A53" t="str">
        <f t="shared" ref="A53" si="72">A18</f>
        <v>diak15</v>
      </c>
      <c r="B53">
        <f t="shared" ref="B53:U53" si="73">6-B18</f>
        <v>2</v>
      </c>
      <c r="C53">
        <f t="shared" si="73"/>
        <v>3</v>
      </c>
      <c r="D53">
        <f t="shared" si="73"/>
        <v>3</v>
      </c>
      <c r="E53">
        <f t="shared" si="73"/>
        <v>3</v>
      </c>
      <c r="F53">
        <f t="shared" si="73"/>
        <v>3</v>
      </c>
      <c r="G53">
        <f t="shared" si="73"/>
        <v>2</v>
      </c>
      <c r="H53">
        <f t="shared" si="73"/>
        <v>1</v>
      </c>
      <c r="I53">
        <f t="shared" si="73"/>
        <v>4</v>
      </c>
      <c r="J53">
        <f t="shared" si="73"/>
        <v>4</v>
      </c>
      <c r="K53">
        <f t="shared" si="73"/>
        <v>1</v>
      </c>
      <c r="L53">
        <f t="shared" si="73"/>
        <v>3</v>
      </c>
      <c r="M53">
        <f t="shared" si="73"/>
        <v>1</v>
      </c>
      <c r="N53">
        <f t="shared" si="73"/>
        <v>3</v>
      </c>
      <c r="O53">
        <f t="shared" si="73"/>
        <v>4</v>
      </c>
      <c r="P53">
        <f t="shared" si="73"/>
        <v>2</v>
      </c>
      <c r="Q53">
        <f t="shared" si="73"/>
        <v>1</v>
      </c>
      <c r="R53">
        <f t="shared" si="73"/>
        <v>1</v>
      </c>
      <c r="S53">
        <f t="shared" si="73"/>
        <v>2</v>
      </c>
      <c r="T53">
        <f t="shared" si="73"/>
        <v>4</v>
      </c>
      <c r="U53">
        <f t="shared" si="73"/>
        <v>2</v>
      </c>
      <c r="V53">
        <v>10000000</v>
      </c>
      <c r="W53">
        <f t="shared" si="45"/>
        <v>2.4500000000000002</v>
      </c>
      <c r="X53">
        <f t="shared" si="46"/>
        <v>13</v>
      </c>
      <c r="Y53">
        <f t="shared" si="41"/>
        <v>-1</v>
      </c>
      <c r="Z53">
        <f>modellek!V118</f>
        <v>10000002.5</v>
      </c>
      <c r="AA53" s="45">
        <f t="shared" si="49"/>
        <v>6</v>
      </c>
      <c r="AB53">
        <f t="shared" si="37"/>
        <v>14</v>
      </c>
      <c r="AC53">
        <f t="shared" si="42"/>
        <v>22</v>
      </c>
      <c r="AF53">
        <f>IF(modellek!X118*modellek!AX118&lt;=0,1,0)</f>
        <v>1</v>
      </c>
      <c r="AG53">
        <f>modellek!X118</f>
        <v>-2.5</v>
      </c>
      <c r="AH53">
        <f>modellek!AX118</f>
        <v>1.7</v>
      </c>
    </row>
    <row r="54" spans="1:34" x14ac:dyDescent="0.35">
      <c r="A54" t="str">
        <f t="shared" ref="A54" si="74">A19</f>
        <v>diak16</v>
      </c>
      <c r="B54">
        <f t="shared" ref="B54:U54" si="75">6-B19</f>
        <v>4</v>
      </c>
      <c r="C54">
        <f t="shared" si="75"/>
        <v>2</v>
      </c>
      <c r="D54">
        <f t="shared" si="75"/>
        <v>3</v>
      </c>
      <c r="E54">
        <f t="shared" si="75"/>
        <v>2</v>
      </c>
      <c r="F54">
        <f t="shared" si="75"/>
        <v>1</v>
      </c>
      <c r="G54">
        <f t="shared" si="75"/>
        <v>2</v>
      </c>
      <c r="H54">
        <f t="shared" si="75"/>
        <v>2</v>
      </c>
      <c r="I54">
        <f t="shared" si="75"/>
        <v>3</v>
      </c>
      <c r="J54">
        <f t="shared" si="75"/>
        <v>3</v>
      </c>
      <c r="K54">
        <f t="shared" si="75"/>
        <v>4</v>
      </c>
      <c r="L54">
        <f t="shared" si="75"/>
        <v>3</v>
      </c>
      <c r="M54">
        <f t="shared" si="75"/>
        <v>2</v>
      </c>
      <c r="N54">
        <f t="shared" si="75"/>
        <v>3</v>
      </c>
      <c r="O54">
        <f t="shared" si="75"/>
        <v>1</v>
      </c>
      <c r="P54">
        <f t="shared" si="75"/>
        <v>3</v>
      </c>
      <c r="Q54">
        <f t="shared" si="75"/>
        <v>3</v>
      </c>
      <c r="R54">
        <f t="shared" si="75"/>
        <v>2</v>
      </c>
      <c r="S54">
        <f t="shared" si="75"/>
        <v>2</v>
      </c>
      <c r="T54">
        <f t="shared" si="75"/>
        <v>4</v>
      </c>
      <c r="U54">
        <f t="shared" si="75"/>
        <v>4</v>
      </c>
      <c r="V54">
        <v>10000000</v>
      </c>
      <c r="W54">
        <f t="shared" si="45"/>
        <v>2.65</v>
      </c>
      <c r="X54">
        <f t="shared" si="46"/>
        <v>21</v>
      </c>
      <c r="Y54">
        <f t="shared" si="41"/>
        <v>-1</v>
      </c>
      <c r="Z54">
        <f>modellek!V119</f>
        <v>9999990</v>
      </c>
      <c r="AA54" s="45">
        <f t="shared" si="49"/>
        <v>29</v>
      </c>
      <c r="AB54">
        <f t="shared" si="37"/>
        <v>22</v>
      </c>
      <c r="AC54">
        <f t="shared" si="42"/>
        <v>5</v>
      </c>
      <c r="AF54">
        <f>IF(modellek!X119*modellek!AX119&lt;=0,1,0)</f>
        <v>1</v>
      </c>
      <c r="AG54">
        <f>modellek!X119</f>
        <v>10</v>
      </c>
      <c r="AH54">
        <f>modellek!AX119</f>
        <v>-7.8</v>
      </c>
    </row>
    <row r="55" spans="1:34" x14ac:dyDescent="0.35">
      <c r="A55" t="str">
        <f t="shared" ref="A55" si="76">A20</f>
        <v>diak17</v>
      </c>
      <c r="B55">
        <f t="shared" ref="B55:U55" si="77">6-B20</f>
        <v>4</v>
      </c>
      <c r="C55">
        <f t="shared" si="77"/>
        <v>1</v>
      </c>
      <c r="D55">
        <f t="shared" si="77"/>
        <v>3</v>
      </c>
      <c r="E55">
        <f t="shared" si="77"/>
        <v>3</v>
      </c>
      <c r="F55">
        <f t="shared" si="77"/>
        <v>3</v>
      </c>
      <c r="G55">
        <f t="shared" si="77"/>
        <v>1</v>
      </c>
      <c r="H55">
        <f t="shared" si="77"/>
        <v>4</v>
      </c>
      <c r="I55">
        <f t="shared" si="77"/>
        <v>1</v>
      </c>
      <c r="J55">
        <f t="shared" si="77"/>
        <v>3</v>
      </c>
      <c r="K55">
        <f t="shared" si="77"/>
        <v>2</v>
      </c>
      <c r="L55">
        <f t="shared" si="77"/>
        <v>1</v>
      </c>
      <c r="M55">
        <f t="shared" si="77"/>
        <v>4</v>
      </c>
      <c r="N55">
        <f t="shared" si="77"/>
        <v>3</v>
      </c>
      <c r="O55">
        <f t="shared" si="77"/>
        <v>2</v>
      </c>
      <c r="P55">
        <f t="shared" si="77"/>
        <v>4</v>
      </c>
      <c r="Q55">
        <f t="shared" si="77"/>
        <v>2</v>
      </c>
      <c r="R55">
        <f t="shared" si="77"/>
        <v>2</v>
      </c>
      <c r="S55">
        <f t="shared" si="77"/>
        <v>1</v>
      </c>
      <c r="T55">
        <f t="shared" si="77"/>
        <v>2</v>
      </c>
      <c r="U55">
        <f t="shared" si="77"/>
        <v>2</v>
      </c>
      <c r="V55">
        <v>10000000</v>
      </c>
      <c r="W55">
        <f t="shared" si="45"/>
        <v>2.4</v>
      </c>
      <c r="X55">
        <f t="shared" si="46"/>
        <v>7</v>
      </c>
      <c r="Y55">
        <f t="shared" si="41"/>
        <v>-1</v>
      </c>
      <c r="Z55">
        <f>modellek!V120</f>
        <v>10000002</v>
      </c>
      <c r="AA55" s="45">
        <f t="shared" si="49"/>
        <v>11</v>
      </c>
      <c r="AB55">
        <f t="shared" si="37"/>
        <v>8</v>
      </c>
      <c r="AC55">
        <f t="shared" si="42"/>
        <v>16</v>
      </c>
      <c r="AF55">
        <f>IF(modellek!X120*modellek!AX120&lt;=0,1,0)</f>
        <v>1</v>
      </c>
      <c r="AG55">
        <f>modellek!X120</f>
        <v>-2</v>
      </c>
      <c r="AH55">
        <f>modellek!AX120</f>
        <v>0.2</v>
      </c>
    </row>
    <row r="56" spans="1:34" x14ac:dyDescent="0.35">
      <c r="A56" t="str">
        <f t="shared" ref="A56" si="78">A21</f>
        <v>diak18</v>
      </c>
      <c r="B56">
        <f t="shared" ref="B56:U56" si="79">6-B21</f>
        <v>4</v>
      </c>
      <c r="C56">
        <f t="shared" si="79"/>
        <v>3</v>
      </c>
      <c r="D56">
        <f t="shared" si="79"/>
        <v>2</v>
      </c>
      <c r="E56">
        <f t="shared" si="79"/>
        <v>2</v>
      </c>
      <c r="F56">
        <f t="shared" si="79"/>
        <v>4</v>
      </c>
      <c r="G56">
        <f t="shared" si="79"/>
        <v>2</v>
      </c>
      <c r="H56">
        <f t="shared" si="79"/>
        <v>1</v>
      </c>
      <c r="I56">
        <f t="shared" si="79"/>
        <v>2</v>
      </c>
      <c r="J56">
        <f t="shared" si="79"/>
        <v>3</v>
      </c>
      <c r="K56">
        <f t="shared" si="79"/>
        <v>2</v>
      </c>
      <c r="L56">
        <f t="shared" si="79"/>
        <v>2</v>
      </c>
      <c r="M56">
        <f t="shared" si="79"/>
        <v>4</v>
      </c>
      <c r="N56">
        <f t="shared" si="79"/>
        <v>2</v>
      </c>
      <c r="O56">
        <f t="shared" si="79"/>
        <v>2</v>
      </c>
      <c r="P56">
        <f t="shared" si="79"/>
        <v>1</v>
      </c>
      <c r="Q56">
        <f t="shared" si="79"/>
        <v>1</v>
      </c>
      <c r="R56">
        <f t="shared" si="79"/>
        <v>1</v>
      </c>
      <c r="S56">
        <f t="shared" si="79"/>
        <v>1</v>
      </c>
      <c r="T56">
        <f t="shared" si="79"/>
        <v>4</v>
      </c>
      <c r="U56">
        <f t="shared" si="79"/>
        <v>3</v>
      </c>
      <c r="V56">
        <v>10000000</v>
      </c>
      <c r="W56">
        <f t="shared" si="45"/>
        <v>2.2999999999999998</v>
      </c>
      <c r="X56">
        <f t="shared" si="46"/>
        <v>5</v>
      </c>
      <c r="Y56">
        <f t="shared" si="41"/>
        <v>-1</v>
      </c>
      <c r="Z56">
        <f>modellek!V121</f>
        <v>10000002.5</v>
      </c>
      <c r="AA56" s="45">
        <f t="shared" si="49"/>
        <v>6</v>
      </c>
      <c r="AB56">
        <f t="shared" si="37"/>
        <v>6</v>
      </c>
      <c r="AC56">
        <f t="shared" si="42"/>
        <v>15</v>
      </c>
      <c r="AF56">
        <f>IF(modellek!X121*modellek!AX121&lt;=0,1,0)</f>
        <v>1</v>
      </c>
      <c r="AG56">
        <f>modellek!X121</f>
        <v>-2.5</v>
      </c>
      <c r="AH56">
        <f>modellek!AX121</f>
        <v>0.7</v>
      </c>
    </row>
    <row r="57" spans="1:34" x14ac:dyDescent="0.35">
      <c r="A57" t="str">
        <f t="shared" ref="A57" si="80">A22</f>
        <v>diak19</v>
      </c>
      <c r="B57">
        <f t="shared" ref="B57:U57" si="81">6-B22</f>
        <v>1</v>
      </c>
      <c r="C57">
        <f t="shared" si="81"/>
        <v>3</v>
      </c>
      <c r="D57">
        <f t="shared" si="81"/>
        <v>1</v>
      </c>
      <c r="E57">
        <f t="shared" si="81"/>
        <v>1</v>
      </c>
      <c r="F57">
        <f t="shared" si="81"/>
        <v>4</v>
      </c>
      <c r="G57">
        <f t="shared" si="81"/>
        <v>4</v>
      </c>
      <c r="H57">
        <f t="shared" si="81"/>
        <v>2</v>
      </c>
      <c r="I57">
        <f t="shared" si="81"/>
        <v>4</v>
      </c>
      <c r="J57">
        <f t="shared" si="81"/>
        <v>2</v>
      </c>
      <c r="K57">
        <f t="shared" si="81"/>
        <v>3</v>
      </c>
      <c r="L57">
        <f t="shared" si="81"/>
        <v>1</v>
      </c>
      <c r="M57">
        <f t="shared" si="81"/>
        <v>3</v>
      </c>
      <c r="N57">
        <f t="shared" si="81"/>
        <v>2</v>
      </c>
      <c r="O57">
        <f t="shared" si="81"/>
        <v>3</v>
      </c>
      <c r="P57">
        <f t="shared" si="81"/>
        <v>4</v>
      </c>
      <c r="Q57">
        <f t="shared" si="81"/>
        <v>4</v>
      </c>
      <c r="R57">
        <f t="shared" si="81"/>
        <v>3</v>
      </c>
      <c r="S57">
        <f t="shared" si="81"/>
        <v>1</v>
      </c>
      <c r="T57">
        <f t="shared" si="81"/>
        <v>2</v>
      </c>
      <c r="U57">
        <f t="shared" si="81"/>
        <v>4</v>
      </c>
      <c r="V57">
        <v>10000000</v>
      </c>
      <c r="W57">
        <f t="shared" si="45"/>
        <v>2.6</v>
      </c>
      <c r="X57">
        <f t="shared" si="46"/>
        <v>20</v>
      </c>
      <c r="Y57">
        <f t="shared" si="41"/>
        <v>-1</v>
      </c>
      <c r="Z57">
        <f>modellek!V122</f>
        <v>9999998.5</v>
      </c>
      <c r="AA57" s="45">
        <f t="shared" si="49"/>
        <v>19</v>
      </c>
      <c r="AB57">
        <f t="shared" si="37"/>
        <v>21</v>
      </c>
      <c r="AC57">
        <f t="shared" si="42"/>
        <v>19</v>
      </c>
      <c r="AF57" s="42">
        <f>IF(modellek!X122*modellek!AX122&lt;=0,1,0)</f>
        <v>0</v>
      </c>
      <c r="AG57">
        <f>modellek!X122</f>
        <v>1.5</v>
      </c>
      <c r="AH57" s="41">
        <f>modellek!AX122</f>
        <v>0.2</v>
      </c>
    </row>
    <row r="58" spans="1:34" x14ac:dyDescent="0.35">
      <c r="A58" t="str">
        <f t="shared" ref="A58" si="82">A23</f>
        <v>diak20</v>
      </c>
      <c r="B58">
        <f t="shared" ref="B58:U58" si="83">6-B23</f>
        <v>1</v>
      </c>
      <c r="C58">
        <f t="shared" si="83"/>
        <v>3</v>
      </c>
      <c r="D58">
        <f t="shared" si="83"/>
        <v>4</v>
      </c>
      <c r="E58">
        <f t="shared" si="83"/>
        <v>3</v>
      </c>
      <c r="F58">
        <f t="shared" si="83"/>
        <v>3</v>
      </c>
      <c r="G58">
        <f t="shared" si="83"/>
        <v>1</v>
      </c>
      <c r="H58">
        <f t="shared" si="83"/>
        <v>1</v>
      </c>
      <c r="I58">
        <f t="shared" si="83"/>
        <v>1</v>
      </c>
      <c r="J58">
        <f t="shared" si="83"/>
        <v>1</v>
      </c>
      <c r="K58">
        <f t="shared" si="83"/>
        <v>4</v>
      </c>
      <c r="L58">
        <f t="shared" si="83"/>
        <v>4</v>
      </c>
      <c r="M58">
        <f t="shared" si="83"/>
        <v>4</v>
      </c>
      <c r="N58">
        <f t="shared" si="83"/>
        <v>2</v>
      </c>
      <c r="O58">
        <f t="shared" si="83"/>
        <v>1</v>
      </c>
      <c r="P58">
        <f t="shared" si="83"/>
        <v>1</v>
      </c>
      <c r="Q58">
        <f t="shared" si="83"/>
        <v>1</v>
      </c>
      <c r="R58">
        <f t="shared" si="83"/>
        <v>3</v>
      </c>
      <c r="S58">
        <f t="shared" si="83"/>
        <v>3</v>
      </c>
      <c r="T58">
        <f t="shared" si="83"/>
        <v>3</v>
      </c>
      <c r="U58">
        <f t="shared" si="83"/>
        <v>1</v>
      </c>
      <c r="V58">
        <v>10000000</v>
      </c>
      <c r="W58">
        <f t="shared" si="45"/>
        <v>2.25</v>
      </c>
      <c r="X58">
        <f t="shared" si="46"/>
        <v>4</v>
      </c>
      <c r="Y58">
        <f t="shared" si="41"/>
        <v>0</v>
      </c>
      <c r="Z58">
        <f>modellek!V123</f>
        <v>9999998.5</v>
      </c>
      <c r="AA58" s="45">
        <f t="shared" si="49"/>
        <v>19</v>
      </c>
      <c r="AB58">
        <f t="shared" si="37"/>
        <v>4</v>
      </c>
      <c r="AC58">
        <f t="shared" si="42"/>
        <v>16</v>
      </c>
      <c r="AF58" s="42">
        <f>IF(modellek!X123*modellek!AX123&lt;=0,1,0)</f>
        <v>0</v>
      </c>
      <c r="AG58">
        <f>modellek!X123</f>
        <v>1.5</v>
      </c>
      <c r="AH58" s="41">
        <f>modellek!AX123</f>
        <v>0.2</v>
      </c>
    </row>
    <row r="59" spans="1:34" x14ac:dyDescent="0.35">
      <c r="A59" t="str">
        <f t="shared" ref="A59" si="84">A24</f>
        <v>diak21</v>
      </c>
      <c r="B59">
        <f t="shared" ref="B59:U59" si="85">6-B24</f>
        <v>1</v>
      </c>
      <c r="C59">
        <f t="shared" si="85"/>
        <v>1</v>
      </c>
      <c r="D59">
        <f t="shared" si="85"/>
        <v>2</v>
      </c>
      <c r="E59">
        <f t="shared" si="85"/>
        <v>1</v>
      </c>
      <c r="F59">
        <f t="shared" si="85"/>
        <v>2</v>
      </c>
      <c r="G59">
        <f t="shared" si="85"/>
        <v>3</v>
      </c>
      <c r="H59">
        <f t="shared" si="85"/>
        <v>1</v>
      </c>
      <c r="I59">
        <f t="shared" si="85"/>
        <v>3</v>
      </c>
      <c r="J59">
        <f t="shared" si="85"/>
        <v>3</v>
      </c>
      <c r="K59">
        <f t="shared" si="85"/>
        <v>1</v>
      </c>
      <c r="L59">
        <f t="shared" si="85"/>
        <v>4</v>
      </c>
      <c r="M59">
        <f t="shared" si="85"/>
        <v>4</v>
      </c>
      <c r="N59">
        <f t="shared" si="85"/>
        <v>4</v>
      </c>
      <c r="O59">
        <f t="shared" si="85"/>
        <v>4</v>
      </c>
      <c r="P59">
        <f t="shared" si="85"/>
        <v>2</v>
      </c>
      <c r="Q59">
        <f t="shared" si="85"/>
        <v>3</v>
      </c>
      <c r="R59">
        <f t="shared" si="85"/>
        <v>4</v>
      </c>
      <c r="S59">
        <f t="shared" si="85"/>
        <v>1</v>
      </c>
      <c r="T59">
        <f t="shared" si="85"/>
        <v>2</v>
      </c>
      <c r="U59">
        <f t="shared" si="85"/>
        <v>3</v>
      </c>
      <c r="V59">
        <v>10000000</v>
      </c>
      <c r="W59">
        <f t="shared" si="45"/>
        <v>2.4500000000000002</v>
      </c>
      <c r="X59">
        <f t="shared" si="46"/>
        <v>13</v>
      </c>
      <c r="Y59">
        <f t="shared" si="41"/>
        <v>-1</v>
      </c>
      <c r="Z59">
        <f>modellek!V124</f>
        <v>10000004.5</v>
      </c>
      <c r="AA59" s="45">
        <f t="shared" si="49"/>
        <v>5</v>
      </c>
      <c r="AB59">
        <f t="shared" si="37"/>
        <v>14</v>
      </c>
      <c r="AC59">
        <f t="shared" si="42"/>
        <v>10</v>
      </c>
      <c r="AF59" s="42">
        <f>IF(modellek!X124*modellek!AX124&lt;=0,1,0)</f>
        <v>0</v>
      </c>
      <c r="AG59">
        <f>modellek!X124</f>
        <v>-4.5</v>
      </c>
      <c r="AH59" s="41">
        <f>modellek!AX124</f>
        <v>-0.3</v>
      </c>
    </row>
    <row r="60" spans="1:34" x14ac:dyDescent="0.35">
      <c r="A60" t="str">
        <f t="shared" ref="A60" si="86">A25</f>
        <v>diak22</v>
      </c>
      <c r="B60">
        <f t="shared" ref="B60:U60" si="87">6-B25</f>
        <v>3</v>
      </c>
      <c r="C60">
        <f t="shared" si="87"/>
        <v>4</v>
      </c>
      <c r="D60">
        <f t="shared" si="87"/>
        <v>2</v>
      </c>
      <c r="E60">
        <f t="shared" si="87"/>
        <v>3</v>
      </c>
      <c r="F60">
        <f t="shared" si="87"/>
        <v>2</v>
      </c>
      <c r="G60">
        <f t="shared" si="87"/>
        <v>3</v>
      </c>
      <c r="H60">
        <f t="shared" si="87"/>
        <v>3</v>
      </c>
      <c r="I60">
        <f t="shared" si="87"/>
        <v>1</v>
      </c>
      <c r="J60">
        <f t="shared" si="87"/>
        <v>4</v>
      </c>
      <c r="K60">
        <f t="shared" si="87"/>
        <v>3</v>
      </c>
      <c r="L60">
        <f t="shared" si="87"/>
        <v>2</v>
      </c>
      <c r="M60">
        <f t="shared" si="87"/>
        <v>2</v>
      </c>
      <c r="N60">
        <f t="shared" si="87"/>
        <v>4</v>
      </c>
      <c r="O60">
        <f t="shared" si="87"/>
        <v>4</v>
      </c>
      <c r="P60">
        <f t="shared" si="87"/>
        <v>4</v>
      </c>
      <c r="Q60">
        <f t="shared" si="87"/>
        <v>4</v>
      </c>
      <c r="R60">
        <f t="shared" si="87"/>
        <v>1</v>
      </c>
      <c r="S60">
        <f t="shared" si="87"/>
        <v>1</v>
      </c>
      <c r="T60">
        <f t="shared" si="87"/>
        <v>2</v>
      </c>
      <c r="U60">
        <f t="shared" si="87"/>
        <v>1</v>
      </c>
      <c r="V60">
        <v>10000000</v>
      </c>
      <c r="W60">
        <f t="shared" si="45"/>
        <v>2.65</v>
      </c>
      <c r="X60">
        <f t="shared" si="46"/>
        <v>21</v>
      </c>
      <c r="Y60">
        <f t="shared" si="41"/>
        <v>-1</v>
      </c>
      <c r="Z60">
        <f>modellek!V125</f>
        <v>9999997</v>
      </c>
      <c r="AA60" s="45">
        <f t="shared" si="49"/>
        <v>24</v>
      </c>
      <c r="AB60">
        <f t="shared" si="37"/>
        <v>22</v>
      </c>
      <c r="AC60">
        <f t="shared" si="42"/>
        <v>30</v>
      </c>
      <c r="AF60" s="42">
        <f>IF(modellek!X125*modellek!AX125&lt;=0,1,0)</f>
        <v>0</v>
      </c>
      <c r="AG60">
        <f>modellek!X125</f>
        <v>3</v>
      </c>
      <c r="AH60" s="41">
        <f>modellek!AX125</f>
        <v>0.2</v>
      </c>
    </row>
    <row r="61" spans="1:34" x14ac:dyDescent="0.35">
      <c r="A61" t="str">
        <f t="shared" ref="A61" si="88">A26</f>
        <v>diak23</v>
      </c>
      <c r="B61">
        <f t="shared" ref="B61:U61" si="89">6-B26</f>
        <v>4</v>
      </c>
      <c r="C61">
        <f t="shared" si="89"/>
        <v>2</v>
      </c>
      <c r="D61">
        <f t="shared" si="89"/>
        <v>2</v>
      </c>
      <c r="E61">
        <f t="shared" si="89"/>
        <v>3</v>
      </c>
      <c r="F61">
        <f t="shared" si="89"/>
        <v>3</v>
      </c>
      <c r="G61">
        <f t="shared" si="89"/>
        <v>3</v>
      </c>
      <c r="H61">
        <f t="shared" si="89"/>
        <v>3</v>
      </c>
      <c r="I61">
        <f t="shared" si="89"/>
        <v>3</v>
      </c>
      <c r="J61">
        <f t="shared" si="89"/>
        <v>1</v>
      </c>
      <c r="K61">
        <f t="shared" si="89"/>
        <v>1</v>
      </c>
      <c r="L61">
        <f t="shared" si="89"/>
        <v>3</v>
      </c>
      <c r="M61">
        <f t="shared" si="89"/>
        <v>2</v>
      </c>
      <c r="N61">
        <f t="shared" si="89"/>
        <v>1</v>
      </c>
      <c r="O61">
        <f t="shared" si="89"/>
        <v>4</v>
      </c>
      <c r="P61">
        <f t="shared" si="89"/>
        <v>1</v>
      </c>
      <c r="Q61">
        <f t="shared" si="89"/>
        <v>1</v>
      </c>
      <c r="R61">
        <f t="shared" si="89"/>
        <v>2</v>
      </c>
      <c r="S61">
        <f t="shared" si="89"/>
        <v>3</v>
      </c>
      <c r="T61">
        <f t="shared" si="89"/>
        <v>3</v>
      </c>
      <c r="U61">
        <f t="shared" si="89"/>
        <v>4</v>
      </c>
      <c r="V61">
        <v>10000000</v>
      </c>
      <c r="W61">
        <f t="shared" si="45"/>
        <v>2.4500000000000002</v>
      </c>
      <c r="X61">
        <f t="shared" si="46"/>
        <v>13</v>
      </c>
      <c r="Y61">
        <f t="shared" si="41"/>
        <v>-1</v>
      </c>
      <c r="Z61">
        <f>modellek!V126</f>
        <v>10000000</v>
      </c>
      <c r="AA61" s="45">
        <f t="shared" si="49"/>
        <v>16</v>
      </c>
      <c r="AB61">
        <f t="shared" si="37"/>
        <v>14</v>
      </c>
      <c r="AC61">
        <f t="shared" si="42"/>
        <v>7</v>
      </c>
      <c r="AF61">
        <f>IF(modellek!X126*modellek!AX126&lt;=0,1,0)</f>
        <v>1</v>
      </c>
      <c r="AG61">
        <f>modellek!X126</f>
        <v>0</v>
      </c>
      <c r="AH61">
        <f>modellek!AX126</f>
        <v>2.2000000000000002</v>
      </c>
    </row>
    <row r="62" spans="1:34" x14ac:dyDescent="0.35">
      <c r="A62" t="str">
        <f t="shared" ref="A62" si="90">A27</f>
        <v>diak24</v>
      </c>
      <c r="B62">
        <f t="shared" ref="B62:U62" si="91">6-B27</f>
        <v>3</v>
      </c>
      <c r="C62">
        <f t="shared" si="91"/>
        <v>4</v>
      </c>
      <c r="D62">
        <f t="shared" si="91"/>
        <v>1</v>
      </c>
      <c r="E62">
        <f t="shared" si="91"/>
        <v>4</v>
      </c>
      <c r="F62">
        <f t="shared" si="91"/>
        <v>3</v>
      </c>
      <c r="G62">
        <f t="shared" si="91"/>
        <v>3</v>
      </c>
      <c r="H62">
        <f t="shared" si="91"/>
        <v>2</v>
      </c>
      <c r="I62">
        <f t="shared" si="91"/>
        <v>4</v>
      </c>
      <c r="J62">
        <f t="shared" si="91"/>
        <v>2</v>
      </c>
      <c r="K62">
        <f t="shared" si="91"/>
        <v>4</v>
      </c>
      <c r="L62">
        <f t="shared" si="91"/>
        <v>3</v>
      </c>
      <c r="M62">
        <f t="shared" si="91"/>
        <v>2</v>
      </c>
      <c r="N62">
        <f t="shared" si="91"/>
        <v>1</v>
      </c>
      <c r="O62">
        <f t="shared" si="91"/>
        <v>4</v>
      </c>
      <c r="P62">
        <f t="shared" si="91"/>
        <v>1</v>
      </c>
      <c r="Q62">
        <f t="shared" si="91"/>
        <v>3</v>
      </c>
      <c r="R62">
        <f t="shared" si="91"/>
        <v>4</v>
      </c>
      <c r="S62">
        <f t="shared" si="91"/>
        <v>3</v>
      </c>
      <c r="T62">
        <f t="shared" si="91"/>
        <v>4</v>
      </c>
      <c r="U62">
        <f t="shared" si="91"/>
        <v>1</v>
      </c>
      <c r="V62">
        <v>10000000</v>
      </c>
      <c r="W62">
        <f t="shared" si="45"/>
        <v>2.8</v>
      </c>
      <c r="X62">
        <f t="shared" si="46"/>
        <v>27</v>
      </c>
      <c r="Y62">
        <f t="shared" si="41"/>
        <v>-1</v>
      </c>
      <c r="Z62">
        <f>modellek!V127</f>
        <v>10000000</v>
      </c>
      <c r="AA62" s="45">
        <f t="shared" si="49"/>
        <v>16</v>
      </c>
      <c r="AB62">
        <f t="shared" si="37"/>
        <v>28</v>
      </c>
      <c r="AC62">
        <f t="shared" si="42"/>
        <v>28</v>
      </c>
      <c r="AF62">
        <f>IF(modellek!X127*modellek!AX127&lt;=0,1,0)</f>
        <v>1</v>
      </c>
      <c r="AG62">
        <f>modellek!X127</f>
        <v>0</v>
      </c>
      <c r="AH62">
        <f>modellek!AX127</f>
        <v>0.2</v>
      </c>
    </row>
    <row r="63" spans="1:34" x14ac:dyDescent="0.35">
      <c r="A63" t="str">
        <f t="shared" ref="A63" si="92">A28</f>
        <v>diak25</v>
      </c>
      <c r="B63">
        <f t="shared" ref="B63:U63" si="93">6-B28</f>
        <v>1</v>
      </c>
      <c r="C63">
        <f t="shared" si="93"/>
        <v>3</v>
      </c>
      <c r="D63">
        <f t="shared" si="93"/>
        <v>2</v>
      </c>
      <c r="E63">
        <f t="shared" si="93"/>
        <v>1</v>
      </c>
      <c r="F63">
        <f t="shared" si="93"/>
        <v>2</v>
      </c>
      <c r="G63">
        <f t="shared" si="93"/>
        <v>2</v>
      </c>
      <c r="H63">
        <f t="shared" si="93"/>
        <v>3</v>
      </c>
      <c r="I63">
        <f t="shared" si="93"/>
        <v>3</v>
      </c>
      <c r="J63">
        <f t="shared" si="93"/>
        <v>4</v>
      </c>
      <c r="K63">
        <f t="shared" si="93"/>
        <v>4</v>
      </c>
      <c r="L63">
        <f t="shared" si="93"/>
        <v>1</v>
      </c>
      <c r="M63">
        <f t="shared" si="93"/>
        <v>2</v>
      </c>
      <c r="N63">
        <f t="shared" si="93"/>
        <v>3</v>
      </c>
      <c r="O63">
        <f t="shared" si="93"/>
        <v>3</v>
      </c>
      <c r="P63">
        <f t="shared" si="93"/>
        <v>1</v>
      </c>
      <c r="Q63">
        <f t="shared" si="93"/>
        <v>1</v>
      </c>
      <c r="R63">
        <f t="shared" si="93"/>
        <v>3</v>
      </c>
      <c r="S63">
        <f t="shared" si="93"/>
        <v>3</v>
      </c>
      <c r="T63">
        <f t="shared" si="93"/>
        <v>1</v>
      </c>
      <c r="U63">
        <f t="shared" si="93"/>
        <v>1</v>
      </c>
      <c r="V63">
        <v>10000000</v>
      </c>
      <c r="W63">
        <f t="shared" si="45"/>
        <v>2.2000000000000002</v>
      </c>
      <c r="X63">
        <f t="shared" si="46"/>
        <v>3</v>
      </c>
      <c r="Y63">
        <f t="shared" si="41"/>
        <v>0</v>
      </c>
      <c r="Z63">
        <f>modellek!V128</f>
        <v>10000002.5</v>
      </c>
      <c r="AA63" s="45">
        <f t="shared" si="49"/>
        <v>6</v>
      </c>
      <c r="AB63">
        <f t="shared" si="37"/>
        <v>3</v>
      </c>
      <c r="AC63">
        <f t="shared" si="42"/>
        <v>3</v>
      </c>
      <c r="AF63">
        <f>IF(modellek!X128*modellek!AX128&lt;=0,1,0)</f>
        <v>1</v>
      </c>
      <c r="AG63">
        <f>modellek!X128</f>
        <v>-2.5</v>
      </c>
      <c r="AH63">
        <f>modellek!AX128</f>
        <v>4.7</v>
      </c>
    </row>
    <row r="64" spans="1:34" x14ac:dyDescent="0.35">
      <c r="A64" t="str">
        <f t="shared" ref="A64" si="94">A29</f>
        <v>diak26</v>
      </c>
      <c r="B64">
        <f t="shared" ref="B64:U64" si="95">6-B29</f>
        <v>2</v>
      </c>
      <c r="C64">
        <f t="shared" si="95"/>
        <v>4</v>
      </c>
      <c r="D64">
        <f t="shared" si="95"/>
        <v>2</v>
      </c>
      <c r="E64">
        <f t="shared" si="95"/>
        <v>4</v>
      </c>
      <c r="F64">
        <f t="shared" si="95"/>
        <v>1</v>
      </c>
      <c r="G64">
        <f t="shared" si="95"/>
        <v>1</v>
      </c>
      <c r="H64">
        <f t="shared" si="95"/>
        <v>1</v>
      </c>
      <c r="I64">
        <f t="shared" si="95"/>
        <v>4</v>
      </c>
      <c r="J64">
        <f t="shared" si="95"/>
        <v>2</v>
      </c>
      <c r="K64">
        <f t="shared" si="95"/>
        <v>3</v>
      </c>
      <c r="L64">
        <f t="shared" si="95"/>
        <v>3</v>
      </c>
      <c r="M64">
        <f t="shared" si="95"/>
        <v>3</v>
      </c>
      <c r="N64">
        <f t="shared" si="95"/>
        <v>3</v>
      </c>
      <c r="O64">
        <f t="shared" si="95"/>
        <v>2</v>
      </c>
      <c r="P64">
        <f t="shared" si="95"/>
        <v>1</v>
      </c>
      <c r="Q64">
        <f t="shared" si="95"/>
        <v>3</v>
      </c>
      <c r="R64">
        <f t="shared" si="95"/>
        <v>4</v>
      </c>
      <c r="S64">
        <f t="shared" si="95"/>
        <v>2</v>
      </c>
      <c r="T64">
        <f t="shared" si="95"/>
        <v>1</v>
      </c>
      <c r="U64">
        <f t="shared" si="95"/>
        <v>2</v>
      </c>
      <c r="V64">
        <v>10000000</v>
      </c>
      <c r="W64">
        <f t="shared" si="45"/>
        <v>2.4</v>
      </c>
      <c r="X64">
        <f t="shared" si="46"/>
        <v>7</v>
      </c>
      <c r="Y64">
        <f t="shared" si="41"/>
        <v>-1</v>
      </c>
      <c r="Z64">
        <f>modellek!V129</f>
        <v>10000007.5</v>
      </c>
      <c r="AA64" s="45">
        <f t="shared" si="49"/>
        <v>3</v>
      </c>
      <c r="AB64">
        <f t="shared" si="37"/>
        <v>8</v>
      </c>
      <c r="AC64">
        <f t="shared" si="42"/>
        <v>6</v>
      </c>
      <c r="AF64">
        <f>IF(modellek!X129*modellek!AX129&lt;=0,1,0)</f>
        <v>1</v>
      </c>
      <c r="AG64">
        <f>modellek!X129</f>
        <v>-7.5</v>
      </c>
      <c r="AH64">
        <f>modellek!AX129</f>
        <v>3.7</v>
      </c>
    </row>
    <row r="65" spans="1:34" x14ac:dyDescent="0.35">
      <c r="A65" t="str">
        <f t="shared" ref="A65" si="96">A30</f>
        <v>diak27</v>
      </c>
      <c r="B65">
        <f t="shared" ref="B65:U65" si="97">6-B30</f>
        <v>2</v>
      </c>
      <c r="C65">
        <f t="shared" si="97"/>
        <v>2</v>
      </c>
      <c r="D65">
        <f t="shared" si="97"/>
        <v>2</v>
      </c>
      <c r="E65">
        <f t="shared" si="97"/>
        <v>1</v>
      </c>
      <c r="F65">
        <f t="shared" si="97"/>
        <v>3</v>
      </c>
      <c r="G65">
        <f t="shared" si="97"/>
        <v>3</v>
      </c>
      <c r="H65">
        <f t="shared" si="97"/>
        <v>3</v>
      </c>
      <c r="I65">
        <f t="shared" si="97"/>
        <v>4</v>
      </c>
      <c r="J65">
        <f t="shared" si="97"/>
        <v>2</v>
      </c>
      <c r="K65">
        <f t="shared" si="97"/>
        <v>3</v>
      </c>
      <c r="L65">
        <f t="shared" si="97"/>
        <v>4</v>
      </c>
      <c r="M65">
        <f t="shared" si="97"/>
        <v>4</v>
      </c>
      <c r="N65">
        <f t="shared" si="97"/>
        <v>2</v>
      </c>
      <c r="O65">
        <f t="shared" si="97"/>
        <v>3</v>
      </c>
      <c r="P65">
        <f t="shared" si="97"/>
        <v>2</v>
      </c>
      <c r="Q65">
        <f t="shared" si="97"/>
        <v>2</v>
      </c>
      <c r="R65">
        <f t="shared" si="97"/>
        <v>3</v>
      </c>
      <c r="S65">
        <f t="shared" si="97"/>
        <v>1</v>
      </c>
      <c r="T65">
        <f t="shared" si="97"/>
        <v>2</v>
      </c>
      <c r="U65">
        <f t="shared" si="97"/>
        <v>1</v>
      </c>
      <c r="V65">
        <v>10000000</v>
      </c>
      <c r="W65">
        <f t="shared" si="45"/>
        <v>2.4500000000000002</v>
      </c>
      <c r="X65">
        <f t="shared" si="46"/>
        <v>13</v>
      </c>
      <c r="Y65">
        <f t="shared" si="41"/>
        <v>-1</v>
      </c>
      <c r="Z65">
        <f>modellek!V130</f>
        <v>9999998</v>
      </c>
      <c r="AA65" s="45">
        <f t="shared" si="49"/>
        <v>22</v>
      </c>
      <c r="AB65">
        <f t="shared" si="37"/>
        <v>14</v>
      </c>
      <c r="AC65">
        <f t="shared" si="42"/>
        <v>3</v>
      </c>
      <c r="AF65">
        <f>IF(modellek!X130*modellek!AX130&lt;=0,1,0)</f>
        <v>1</v>
      </c>
      <c r="AG65">
        <f>modellek!X130</f>
        <v>2</v>
      </c>
      <c r="AH65">
        <f>modellek!AX130</f>
        <v>-0.3</v>
      </c>
    </row>
    <row r="66" spans="1:34" x14ac:dyDescent="0.35">
      <c r="A66" t="str">
        <f t="shared" ref="A66" si="98">A31</f>
        <v>diak28</v>
      </c>
      <c r="B66">
        <f t="shared" ref="B66:U66" si="99">6-B31</f>
        <v>3</v>
      </c>
      <c r="C66">
        <f t="shared" si="99"/>
        <v>2</v>
      </c>
      <c r="D66">
        <f t="shared" si="99"/>
        <v>4</v>
      </c>
      <c r="E66">
        <f t="shared" si="99"/>
        <v>2</v>
      </c>
      <c r="F66">
        <f t="shared" si="99"/>
        <v>1</v>
      </c>
      <c r="G66">
        <f t="shared" si="99"/>
        <v>4</v>
      </c>
      <c r="H66">
        <f t="shared" si="99"/>
        <v>4</v>
      </c>
      <c r="I66">
        <f t="shared" si="99"/>
        <v>3</v>
      </c>
      <c r="J66">
        <f t="shared" si="99"/>
        <v>3</v>
      </c>
      <c r="K66">
        <f t="shared" si="99"/>
        <v>2</v>
      </c>
      <c r="L66">
        <f t="shared" si="99"/>
        <v>2</v>
      </c>
      <c r="M66">
        <f t="shared" si="99"/>
        <v>2</v>
      </c>
      <c r="N66">
        <f t="shared" si="99"/>
        <v>2</v>
      </c>
      <c r="O66">
        <f t="shared" si="99"/>
        <v>2</v>
      </c>
      <c r="P66">
        <f t="shared" si="99"/>
        <v>1</v>
      </c>
      <c r="Q66">
        <f t="shared" si="99"/>
        <v>2</v>
      </c>
      <c r="R66">
        <f t="shared" si="99"/>
        <v>3</v>
      </c>
      <c r="S66">
        <f t="shared" si="99"/>
        <v>1</v>
      </c>
      <c r="T66">
        <f t="shared" si="99"/>
        <v>4</v>
      </c>
      <c r="U66">
        <f t="shared" si="99"/>
        <v>1</v>
      </c>
      <c r="V66">
        <v>10000000</v>
      </c>
      <c r="W66">
        <f t="shared" si="45"/>
        <v>2.4</v>
      </c>
      <c r="X66">
        <f t="shared" si="46"/>
        <v>7</v>
      </c>
      <c r="Y66">
        <f t="shared" si="41"/>
        <v>-1</v>
      </c>
      <c r="Z66">
        <f>modellek!V131</f>
        <v>9999998.5</v>
      </c>
      <c r="AA66" s="45">
        <f t="shared" si="49"/>
        <v>19</v>
      </c>
      <c r="AB66">
        <f t="shared" si="37"/>
        <v>8</v>
      </c>
      <c r="AC66">
        <f t="shared" si="42"/>
        <v>9</v>
      </c>
      <c r="AF66" s="42">
        <f>IF(modellek!X131*modellek!AX131&lt;=0,1,0)</f>
        <v>0</v>
      </c>
      <c r="AG66">
        <f>modellek!X131</f>
        <v>1.5</v>
      </c>
      <c r="AH66" s="41">
        <f>modellek!AX131</f>
        <v>0.7</v>
      </c>
    </row>
    <row r="67" spans="1:34" x14ac:dyDescent="0.35">
      <c r="A67" t="str">
        <f>A32</f>
        <v>diak29</v>
      </c>
      <c r="B67">
        <f t="shared" ref="B67:U67" si="100">6-B32</f>
        <v>3</v>
      </c>
      <c r="C67">
        <f t="shared" si="100"/>
        <v>4</v>
      </c>
      <c r="D67">
        <f t="shared" si="100"/>
        <v>1</v>
      </c>
      <c r="E67">
        <f t="shared" si="100"/>
        <v>3</v>
      </c>
      <c r="F67">
        <f t="shared" si="100"/>
        <v>1</v>
      </c>
      <c r="G67">
        <f t="shared" si="100"/>
        <v>2</v>
      </c>
      <c r="H67">
        <f t="shared" si="100"/>
        <v>4</v>
      </c>
      <c r="I67">
        <f t="shared" si="100"/>
        <v>4</v>
      </c>
      <c r="J67">
        <f t="shared" si="100"/>
        <v>2</v>
      </c>
      <c r="K67">
        <f t="shared" si="100"/>
        <v>2</v>
      </c>
      <c r="L67">
        <f t="shared" si="100"/>
        <v>1</v>
      </c>
      <c r="M67">
        <f t="shared" si="100"/>
        <v>2</v>
      </c>
      <c r="N67">
        <f t="shared" si="100"/>
        <v>3</v>
      </c>
      <c r="O67">
        <f t="shared" si="100"/>
        <v>3</v>
      </c>
      <c r="P67">
        <f t="shared" si="100"/>
        <v>2</v>
      </c>
      <c r="Q67">
        <f t="shared" si="100"/>
        <v>4</v>
      </c>
      <c r="R67">
        <f t="shared" si="100"/>
        <v>3</v>
      </c>
      <c r="S67">
        <f t="shared" si="100"/>
        <v>4</v>
      </c>
      <c r="T67">
        <f t="shared" si="100"/>
        <v>1</v>
      </c>
      <c r="U67">
        <f t="shared" si="100"/>
        <v>2</v>
      </c>
      <c r="V67">
        <v>10000000</v>
      </c>
      <c r="W67">
        <f t="shared" si="45"/>
        <v>2.5499999999999998</v>
      </c>
      <c r="X67">
        <f t="shared" si="46"/>
        <v>18</v>
      </c>
      <c r="Y67">
        <f t="shared" si="41"/>
        <v>-1</v>
      </c>
      <c r="Z67">
        <f>modellek!V132</f>
        <v>10000006</v>
      </c>
      <c r="AA67" s="45">
        <f t="shared" si="49"/>
        <v>4</v>
      </c>
      <c r="AB67">
        <f t="shared" si="37"/>
        <v>19</v>
      </c>
      <c r="AC67">
        <f t="shared" si="42"/>
        <v>14</v>
      </c>
      <c r="AF67">
        <f>IF(modellek!X132*modellek!AX132&lt;=0,1,0)</f>
        <v>1</v>
      </c>
      <c r="AG67">
        <f>modellek!X132</f>
        <v>-6</v>
      </c>
      <c r="AH67">
        <f>modellek!AX132</f>
        <v>4.2</v>
      </c>
    </row>
    <row r="68" spans="1:34" x14ac:dyDescent="0.35">
      <c r="A68" t="str">
        <f>A33</f>
        <v>diak30</v>
      </c>
      <c r="B68">
        <f t="shared" ref="B68:U68" si="101">6-B33</f>
        <v>4</v>
      </c>
      <c r="C68">
        <f t="shared" si="101"/>
        <v>1</v>
      </c>
      <c r="D68">
        <f t="shared" si="101"/>
        <v>3</v>
      </c>
      <c r="E68">
        <f t="shared" si="101"/>
        <v>1</v>
      </c>
      <c r="F68">
        <f t="shared" si="101"/>
        <v>2</v>
      </c>
      <c r="G68">
        <f t="shared" si="101"/>
        <v>1</v>
      </c>
      <c r="H68">
        <f t="shared" si="101"/>
        <v>4</v>
      </c>
      <c r="I68">
        <f t="shared" si="101"/>
        <v>2</v>
      </c>
      <c r="J68">
        <f t="shared" si="101"/>
        <v>3</v>
      </c>
      <c r="K68">
        <f t="shared" si="101"/>
        <v>3</v>
      </c>
      <c r="L68">
        <f t="shared" si="101"/>
        <v>4</v>
      </c>
      <c r="M68">
        <f t="shared" si="101"/>
        <v>1</v>
      </c>
      <c r="N68">
        <f t="shared" si="101"/>
        <v>3</v>
      </c>
      <c r="O68">
        <f t="shared" si="101"/>
        <v>1</v>
      </c>
      <c r="P68">
        <f t="shared" si="101"/>
        <v>4</v>
      </c>
      <c r="Q68">
        <f t="shared" si="101"/>
        <v>4</v>
      </c>
      <c r="R68">
        <f t="shared" si="101"/>
        <v>1</v>
      </c>
      <c r="S68">
        <f t="shared" si="101"/>
        <v>1</v>
      </c>
      <c r="T68">
        <f t="shared" si="101"/>
        <v>1</v>
      </c>
      <c r="U68">
        <f t="shared" si="101"/>
        <v>1</v>
      </c>
      <c r="V68">
        <v>10000000</v>
      </c>
      <c r="W68">
        <f t="shared" ref="W68" si="102">AVERAGE(B68:U68)</f>
        <v>2.25</v>
      </c>
      <c r="X68">
        <f t="shared" si="46"/>
        <v>4</v>
      </c>
      <c r="Y68">
        <f t="shared" si="41"/>
        <v>0</v>
      </c>
      <c r="Z68">
        <f>modellek!V133</f>
        <v>10000002</v>
      </c>
      <c r="AA68" s="58">
        <f t="shared" si="49"/>
        <v>11</v>
      </c>
      <c r="AB68">
        <f t="shared" si="37"/>
        <v>4</v>
      </c>
      <c r="AC68">
        <f t="shared" si="42"/>
        <v>22</v>
      </c>
      <c r="AF68">
        <f>IF(modellek!X133*modellek!AX133&lt;=0,1,0)</f>
        <v>1</v>
      </c>
      <c r="AG68">
        <f>modellek!X133</f>
        <v>-2</v>
      </c>
      <c r="AH68">
        <f>modellek!AX133</f>
        <v>5.2</v>
      </c>
    </row>
    <row r="70" spans="1:34" x14ac:dyDescent="0.35">
      <c r="Z70" s="114" t="s">
        <v>285</v>
      </c>
    </row>
    <row r="71" spans="1:34" x14ac:dyDescent="0.35">
      <c r="Z71" s="115" t="s">
        <v>286</v>
      </c>
    </row>
  </sheetData>
  <phoneticPr fontId="2" type="noConversion"/>
  <conditionalFormatting sqref="AB36:AC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5AAB-6996-46C1-BDCC-3D9407FEECA4}">
  <dimension ref="A3:S72"/>
  <sheetViews>
    <sheetView topLeftCell="A4" zoomScale="55" zoomScaleNormal="55" workbookViewId="0">
      <selection activeCell="R23" sqref="R23"/>
    </sheetView>
  </sheetViews>
  <sheetFormatPr defaultRowHeight="14.5" x14ac:dyDescent="0.35"/>
  <cols>
    <col min="6" max="6" width="13.54296875" customWidth="1"/>
    <col min="10" max="10" width="9.90625" customWidth="1"/>
    <col min="11" max="11" width="13.81640625" customWidth="1"/>
    <col min="17" max="17" width="9.54296875" bestFit="1" customWidth="1"/>
  </cols>
  <sheetData>
    <row r="3" spans="1:15" x14ac:dyDescent="0.35">
      <c r="A3" s="47" t="s">
        <v>38</v>
      </c>
      <c r="B3" s="47">
        <v>0</v>
      </c>
      <c r="C3" s="47">
        <v>0</v>
      </c>
      <c r="D3" s="47">
        <v>0</v>
      </c>
      <c r="E3" s="47">
        <v>0</v>
      </c>
    </row>
    <row r="4" spans="1:15" x14ac:dyDescent="0.35">
      <c r="A4" s="47"/>
      <c r="B4" s="47">
        <v>5</v>
      </c>
      <c r="C4" s="47">
        <v>6</v>
      </c>
      <c r="D4" s="47">
        <v>7</v>
      </c>
      <c r="E4" s="47">
        <v>8</v>
      </c>
      <c r="N4" t="s">
        <v>45</v>
      </c>
    </row>
    <row r="5" spans="1:15" ht="43.5" x14ac:dyDescent="0.35">
      <c r="A5" s="47" t="s">
        <v>0</v>
      </c>
      <c r="B5" s="74" t="s">
        <v>31</v>
      </c>
      <c r="C5" s="74" t="s">
        <v>31</v>
      </c>
      <c r="D5" s="74" t="s">
        <v>31</v>
      </c>
      <c r="E5" s="74" t="s">
        <v>31</v>
      </c>
      <c r="F5" s="3"/>
      <c r="H5" s="73" t="s">
        <v>280</v>
      </c>
      <c r="I5" s="47" t="s">
        <v>36</v>
      </c>
      <c r="J5" s="48" t="s">
        <v>37</v>
      </c>
      <c r="K5" s="61" t="s">
        <v>36</v>
      </c>
      <c r="L5" s="48" t="s">
        <v>39</v>
      </c>
      <c r="M5" s="61" t="s">
        <v>36</v>
      </c>
      <c r="N5" s="47" t="s">
        <v>40</v>
      </c>
      <c r="O5" s="61" t="s">
        <v>36</v>
      </c>
    </row>
    <row r="6" spans="1:15" x14ac:dyDescent="0.35">
      <c r="A6" s="49" t="s">
        <v>1</v>
      </c>
      <c r="B6" s="49">
        <v>5</v>
      </c>
      <c r="C6" s="49">
        <v>2</v>
      </c>
      <c r="D6" s="49">
        <v>2</v>
      </c>
      <c r="E6" s="49">
        <v>3</v>
      </c>
      <c r="F6" s="25"/>
      <c r="H6" s="56">
        <f>AVERAGE(B6,C6,D6,E6)</f>
        <v>3</v>
      </c>
      <c r="I6" s="47">
        <f>RANK(H6,H$6:H$35,0)</f>
        <v>21</v>
      </c>
      <c r="J6" s="56">
        <f>STDEV(B6,C6,D6,E6)</f>
        <v>1.4142135623730951</v>
      </c>
      <c r="K6" s="60">
        <f>RANK(J6,J$6:J$35,$Y$1)</f>
        <v>6</v>
      </c>
      <c r="L6" s="50">
        <f>IFERROR(SLOPE(B4:E4,B6:E6),0)</f>
        <v>-0.5</v>
      </c>
      <c r="M6" s="60">
        <f>RANK(L6,L$6:L$35,$Y$1)</f>
        <v>21</v>
      </c>
      <c r="N6" s="49">
        <f>I6+K6+M6</f>
        <v>48</v>
      </c>
      <c r="O6" s="60">
        <f>RANK(N6,N$6:N$35,$Y$1)</f>
        <v>11</v>
      </c>
    </row>
    <row r="7" spans="1:15" x14ac:dyDescent="0.35">
      <c r="A7" t="s">
        <v>2</v>
      </c>
      <c r="B7">
        <v>5</v>
      </c>
      <c r="C7">
        <v>4</v>
      </c>
      <c r="D7">
        <v>5</v>
      </c>
      <c r="E7">
        <v>5</v>
      </c>
      <c r="H7" s="47">
        <f t="shared" ref="H7:H35" si="0">AVERAGE(B7,C7,D7,E7)</f>
        <v>4.75</v>
      </c>
      <c r="I7" s="47">
        <f t="shared" ref="I7:I35" si="1">RANK(H7,H$6:H$35,0)</f>
        <v>1</v>
      </c>
      <c r="J7" s="47">
        <f t="shared" ref="J7:J35" si="2">STDEV(B7,C7,D7,E7)</f>
        <v>0.5</v>
      </c>
      <c r="K7" s="47">
        <f t="shared" ref="K7:K35" si="3">RANK(J7,J$6:J$35,$Y$1)</f>
        <v>27</v>
      </c>
      <c r="L7" s="50">
        <f t="shared" ref="L7:L35" si="4">IFERROR(SLOPE(B5:E5,B7:E7),0)</f>
        <v>0</v>
      </c>
      <c r="M7" s="47">
        <f t="shared" ref="M7:M35" si="5">RANK(L7,L$6:L$35,$Y$1)</f>
        <v>10</v>
      </c>
      <c r="N7" s="47">
        <f t="shared" ref="N7:N35" si="6">I7+K7+M7</f>
        <v>38</v>
      </c>
      <c r="O7" s="47">
        <f t="shared" ref="O7:O35" si="7">RANK(N7,N$6:N$35,$Y$1)</f>
        <v>17</v>
      </c>
    </row>
    <row r="8" spans="1:15" x14ac:dyDescent="0.35">
      <c r="A8" s="49" t="s">
        <v>3</v>
      </c>
      <c r="B8" s="49">
        <v>5</v>
      </c>
      <c r="C8" s="49">
        <v>2</v>
      </c>
      <c r="D8" s="49">
        <v>3</v>
      </c>
      <c r="E8" s="49">
        <v>5</v>
      </c>
      <c r="F8" s="25"/>
      <c r="H8" s="56">
        <f t="shared" si="0"/>
        <v>3.75</v>
      </c>
      <c r="I8" s="47">
        <f t="shared" si="1"/>
        <v>9</v>
      </c>
      <c r="J8" s="56">
        <f t="shared" si="2"/>
        <v>1.5</v>
      </c>
      <c r="K8" s="60">
        <f t="shared" si="3"/>
        <v>2</v>
      </c>
      <c r="L8" s="50">
        <f t="shared" si="4"/>
        <v>0.7407407407407407</v>
      </c>
      <c r="M8" s="60">
        <f t="shared" si="5"/>
        <v>2</v>
      </c>
      <c r="N8" s="47">
        <f t="shared" si="6"/>
        <v>13</v>
      </c>
      <c r="O8" s="60">
        <f t="shared" si="7"/>
        <v>30</v>
      </c>
    </row>
    <row r="9" spans="1:15" x14ac:dyDescent="0.35">
      <c r="A9" s="49" t="s">
        <v>4</v>
      </c>
      <c r="B9" s="49">
        <v>5</v>
      </c>
      <c r="C9" s="49">
        <v>5</v>
      </c>
      <c r="D9" s="49">
        <v>3</v>
      </c>
      <c r="E9" s="49">
        <v>5</v>
      </c>
      <c r="F9" s="25"/>
      <c r="H9" s="56">
        <f t="shared" si="0"/>
        <v>4.5</v>
      </c>
      <c r="I9" s="47">
        <f t="shared" si="1"/>
        <v>3</v>
      </c>
      <c r="J9" s="56">
        <f t="shared" si="2"/>
        <v>1</v>
      </c>
      <c r="K9" s="60">
        <f t="shared" si="3"/>
        <v>16</v>
      </c>
      <c r="L9" s="50">
        <f t="shared" si="4"/>
        <v>-0.16666666666666666</v>
      </c>
      <c r="M9" s="60">
        <f t="shared" si="5"/>
        <v>15</v>
      </c>
      <c r="N9" s="51">
        <f t="shared" si="6"/>
        <v>34</v>
      </c>
      <c r="O9" s="60">
        <f t="shared" si="7"/>
        <v>21</v>
      </c>
    </row>
    <row r="10" spans="1:15" x14ac:dyDescent="0.35">
      <c r="A10" s="49" t="s">
        <v>5</v>
      </c>
      <c r="B10" s="49">
        <v>2</v>
      </c>
      <c r="C10" s="49">
        <v>4</v>
      </c>
      <c r="D10" s="49">
        <v>2</v>
      </c>
      <c r="E10" s="49">
        <v>4</v>
      </c>
      <c r="F10" s="25"/>
      <c r="H10" s="56">
        <f t="shared" si="0"/>
        <v>3</v>
      </c>
      <c r="I10" s="47">
        <f t="shared" si="1"/>
        <v>21</v>
      </c>
      <c r="J10" s="56">
        <f t="shared" si="2"/>
        <v>1.1547005383792515</v>
      </c>
      <c r="K10" s="60">
        <f t="shared" si="3"/>
        <v>15</v>
      </c>
      <c r="L10" s="50">
        <f t="shared" si="4"/>
        <v>-0.25</v>
      </c>
      <c r="M10" s="60">
        <f t="shared" si="5"/>
        <v>17</v>
      </c>
      <c r="N10" s="47">
        <f t="shared" si="6"/>
        <v>53</v>
      </c>
      <c r="O10" s="60">
        <f t="shared" si="7"/>
        <v>7</v>
      </c>
    </row>
    <row r="11" spans="1:15" x14ac:dyDescent="0.35">
      <c r="A11" s="49" t="s">
        <v>6</v>
      </c>
      <c r="B11" s="49">
        <v>2</v>
      </c>
      <c r="C11" s="49">
        <v>3</v>
      </c>
      <c r="D11" s="49">
        <v>5</v>
      </c>
      <c r="E11" s="49">
        <v>2</v>
      </c>
      <c r="F11" s="25"/>
      <c r="H11" s="56">
        <f t="shared" si="0"/>
        <v>3</v>
      </c>
      <c r="I11" s="47">
        <f t="shared" si="1"/>
        <v>21</v>
      </c>
      <c r="J11" s="56">
        <f t="shared" si="2"/>
        <v>1.4142135623730951</v>
      </c>
      <c r="K11" s="60">
        <f t="shared" si="3"/>
        <v>6</v>
      </c>
      <c r="L11" s="50">
        <f t="shared" si="4"/>
        <v>-0.66666666666666663</v>
      </c>
      <c r="M11" s="60">
        <f t="shared" si="5"/>
        <v>23</v>
      </c>
      <c r="N11" s="47">
        <f t="shared" si="6"/>
        <v>50</v>
      </c>
      <c r="O11" s="60">
        <f t="shared" si="7"/>
        <v>10</v>
      </c>
    </row>
    <row r="12" spans="1:15" x14ac:dyDescent="0.35">
      <c r="A12" s="49" t="s">
        <v>7</v>
      </c>
      <c r="B12" s="49">
        <v>4</v>
      </c>
      <c r="C12" s="49">
        <v>3</v>
      </c>
      <c r="D12" s="49">
        <v>4</v>
      </c>
      <c r="E12" s="49">
        <v>3</v>
      </c>
      <c r="F12" s="25"/>
      <c r="H12" s="56">
        <f t="shared" si="0"/>
        <v>3.5</v>
      </c>
      <c r="I12" s="47">
        <f t="shared" si="1"/>
        <v>13</v>
      </c>
      <c r="J12" s="56">
        <f t="shared" si="2"/>
        <v>0.57735026918962573</v>
      </c>
      <c r="K12" s="60">
        <f t="shared" si="3"/>
        <v>25</v>
      </c>
      <c r="L12" s="50">
        <f t="shared" si="4"/>
        <v>-2</v>
      </c>
      <c r="M12" s="60">
        <f t="shared" si="5"/>
        <v>29</v>
      </c>
      <c r="N12" s="47">
        <f t="shared" si="6"/>
        <v>67</v>
      </c>
      <c r="O12" s="60">
        <f t="shared" si="7"/>
        <v>3</v>
      </c>
    </row>
    <row r="13" spans="1:15" x14ac:dyDescent="0.35">
      <c r="A13" s="49" t="s">
        <v>8</v>
      </c>
      <c r="B13" s="49">
        <v>3</v>
      </c>
      <c r="C13" s="49">
        <v>4</v>
      </c>
      <c r="D13" s="49">
        <v>2</v>
      </c>
      <c r="E13" s="49">
        <v>3</v>
      </c>
      <c r="F13" s="25"/>
      <c r="H13" s="56">
        <f t="shared" si="0"/>
        <v>3</v>
      </c>
      <c r="I13" s="47">
        <f t="shared" si="1"/>
        <v>21</v>
      </c>
      <c r="J13" s="56">
        <f t="shared" si="2"/>
        <v>0.81649658092772603</v>
      </c>
      <c r="K13" s="60">
        <f t="shared" si="3"/>
        <v>21</v>
      </c>
      <c r="L13" s="50">
        <f t="shared" si="4"/>
        <v>-1</v>
      </c>
      <c r="M13" s="60">
        <f t="shared" si="5"/>
        <v>25</v>
      </c>
      <c r="N13" s="47">
        <f t="shared" si="6"/>
        <v>67</v>
      </c>
      <c r="O13" s="60">
        <f t="shared" si="7"/>
        <v>3</v>
      </c>
    </row>
    <row r="14" spans="1:15" x14ac:dyDescent="0.35">
      <c r="A14" s="49" t="s">
        <v>9</v>
      </c>
      <c r="B14" s="49">
        <v>4</v>
      </c>
      <c r="C14" s="49">
        <v>4</v>
      </c>
      <c r="D14" s="49">
        <v>5</v>
      </c>
      <c r="E14" s="49">
        <v>5</v>
      </c>
      <c r="F14" s="25"/>
      <c r="H14" s="56">
        <f t="shared" si="0"/>
        <v>4.5</v>
      </c>
      <c r="I14" s="47">
        <f t="shared" si="1"/>
        <v>3</v>
      </c>
      <c r="J14" s="56">
        <f t="shared" si="2"/>
        <v>0.57735026918962573</v>
      </c>
      <c r="K14" s="60">
        <f t="shared" si="3"/>
        <v>25</v>
      </c>
      <c r="L14" s="50">
        <f t="shared" si="4"/>
        <v>0</v>
      </c>
      <c r="M14" s="60">
        <f t="shared" si="5"/>
        <v>10</v>
      </c>
      <c r="N14" s="47">
        <f t="shared" si="6"/>
        <v>38</v>
      </c>
      <c r="O14" s="60">
        <f t="shared" si="7"/>
        <v>17</v>
      </c>
    </row>
    <row r="15" spans="1:15" x14ac:dyDescent="0.35">
      <c r="A15" s="49" t="s">
        <v>10</v>
      </c>
      <c r="B15" s="49">
        <v>5</v>
      </c>
      <c r="C15" s="49">
        <v>2</v>
      </c>
      <c r="D15" s="49">
        <v>5</v>
      </c>
      <c r="E15" s="49">
        <v>5</v>
      </c>
      <c r="F15" s="25"/>
      <c r="H15" s="56">
        <f t="shared" si="0"/>
        <v>4.25</v>
      </c>
      <c r="I15" s="47">
        <f t="shared" si="1"/>
        <v>5</v>
      </c>
      <c r="J15" s="56">
        <f t="shared" si="2"/>
        <v>1.5</v>
      </c>
      <c r="K15" s="60">
        <f t="shared" si="3"/>
        <v>2</v>
      </c>
      <c r="L15" s="50">
        <f t="shared" si="4"/>
        <v>-0.44444444444444442</v>
      </c>
      <c r="M15" s="60">
        <f t="shared" si="5"/>
        <v>19</v>
      </c>
      <c r="N15" s="47">
        <f t="shared" si="6"/>
        <v>26</v>
      </c>
      <c r="O15" s="60">
        <f t="shared" si="7"/>
        <v>26</v>
      </c>
    </row>
    <row r="16" spans="1:15" x14ac:dyDescent="0.35">
      <c r="A16" s="49" t="s">
        <v>11</v>
      </c>
      <c r="B16" s="49">
        <v>2</v>
      </c>
      <c r="C16" s="49">
        <v>2</v>
      </c>
      <c r="D16" s="49">
        <v>3</v>
      </c>
      <c r="E16" s="49">
        <v>4</v>
      </c>
      <c r="F16" s="25"/>
      <c r="H16" s="56">
        <f t="shared" si="0"/>
        <v>2.75</v>
      </c>
      <c r="I16" s="47">
        <f t="shared" si="1"/>
        <v>28</v>
      </c>
      <c r="J16" s="56">
        <f t="shared" si="2"/>
        <v>0.9574271077563381</v>
      </c>
      <c r="K16" s="60">
        <f t="shared" si="3"/>
        <v>17</v>
      </c>
      <c r="L16" s="50">
        <f t="shared" si="4"/>
        <v>0.54545454545454541</v>
      </c>
      <c r="M16" s="60">
        <f t="shared" si="5"/>
        <v>3</v>
      </c>
      <c r="N16" s="47">
        <f t="shared" si="6"/>
        <v>48</v>
      </c>
      <c r="O16" s="60">
        <f t="shared" si="7"/>
        <v>11</v>
      </c>
    </row>
    <row r="17" spans="1:15" x14ac:dyDescent="0.35">
      <c r="A17" s="49" t="s">
        <v>12</v>
      </c>
      <c r="B17" s="49">
        <v>4</v>
      </c>
      <c r="C17" s="49">
        <v>2</v>
      </c>
      <c r="D17" s="49">
        <v>5</v>
      </c>
      <c r="E17" s="49">
        <v>4</v>
      </c>
      <c r="F17" s="25"/>
      <c r="H17" s="56">
        <f t="shared" si="0"/>
        <v>3.75</v>
      </c>
      <c r="I17" s="47">
        <f t="shared" si="1"/>
        <v>9</v>
      </c>
      <c r="J17" s="56">
        <f t="shared" si="2"/>
        <v>1.2583057392117916</v>
      </c>
      <c r="K17" s="60">
        <f t="shared" si="3"/>
        <v>11</v>
      </c>
      <c r="L17" s="50">
        <f t="shared" si="4"/>
        <v>1.1052631578947369</v>
      </c>
      <c r="M17" s="60">
        <f t="shared" si="5"/>
        <v>1</v>
      </c>
      <c r="N17" s="47">
        <f t="shared" si="6"/>
        <v>21</v>
      </c>
      <c r="O17" s="60">
        <f t="shared" si="7"/>
        <v>28</v>
      </c>
    </row>
    <row r="18" spans="1:15" x14ac:dyDescent="0.35">
      <c r="A18" s="49" t="s">
        <v>13</v>
      </c>
      <c r="B18" s="49">
        <v>4</v>
      </c>
      <c r="C18" s="49">
        <v>2</v>
      </c>
      <c r="D18" s="49">
        <v>5</v>
      </c>
      <c r="E18" s="49">
        <v>3</v>
      </c>
      <c r="F18" s="25"/>
      <c r="H18" s="56">
        <f t="shared" si="0"/>
        <v>3.5</v>
      </c>
      <c r="I18" s="47">
        <f t="shared" si="1"/>
        <v>13</v>
      </c>
      <c r="J18" s="56">
        <f t="shared" si="2"/>
        <v>1.2909944487358056</v>
      </c>
      <c r="K18" s="60">
        <f t="shared" si="3"/>
        <v>9</v>
      </c>
      <c r="L18" s="50">
        <f t="shared" si="4"/>
        <v>0.1</v>
      </c>
      <c r="M18" s="60">
        <f t="shared" si="5"/>
        <v>8</v>
      </c>
      <c r="N18" s="47">
        <f t="shared" si="6"/>
        <v>30</v>
      </c>
      <c r="O18" s="60">
        <f t="shared" si="7"/>
        <v>24</v>
      </c>
    </row>
    <row r="19" spans="1:15" x14ac:dyDescent="0.35">
      <c r="A19" s="69" t="s">
        <v>14</v>
      </c>
      <c r="B19" s="69">
        <v>2</v>
      </c>
      <c r="C19" s="69">
        <v>3</v>
      </c>
      <c r="D19" s="69">
        <v>2</v>
      </c>
      <c r="E19" s="69">
        <v>2</v>
      </c>
      <c r="F19" s="70"/>
      <c r="G19" s="71"/>
      <c r="H19" s="72">
        <f t="shared" si="0"/>
        <v>2.25</v>
      </c>
      <c r="I19" s="47">
        <f t="shared" si="1"/>
        <v>30</v>
      </c>
      <c r="J19" s="72">
        <f t="shared" si="2"/>
        <v>0.5</v>
      </c>
      <c r="K19" s="69">
        <f t="shared" si="3"/>
        <v>27</v>
      </c>
      <c r="L19" s="50">
        <f t="shared" si="4"/>
        <v>-2.3333333333333335</v>
      </c>
      <c r="M19" s="69">
        <f t="shared" si="5"/>
        <v>30</v>
      </c>
      <c r="N19" s="69">
        <f t="shared" si="6"/>
        <v>87</v>
      </c>
      <c r="O19" s="69">
        <f t="shared" si="7"/>
        <v>1</v>
      </c>
    </row>
    <row r="20" spans="1:15" x14ac:dyDescent="0.35">
      <c r="A20" s="49" t="s">
        <v>15</v>
      </c>
      <c r="B20" s="49">
        <v>4</v>
      </c>
      <c r="C20" s="49">
        <v>4</v>
      </c>
      <c r="D20" s="49">
        <v>3</v>
      </c>
      <c r="E20" s="49">
        <v>5</v>
      </c>
      <c r="F20" s="25"/>
      <c r="H20" s="56">
        <f t="shared" si="0"/>
        <v>4</v>
      </c>
      <c r="I20" s="47">
        <f t="shared" si="1"/>
        <v>7</v>
      </c>
      <c r="J20" s="56">
        <f t="shared" si="2"/>
        <v>0.81649658092772603</v>
      </c>
      <c r="K20" s="60">
        <f t="shared" si="3"/>
        <v>21</v>
      </c>
      <c r="L20" s="50">
        <f t="shared" si="4"/>
        <v>-1</v>
      </c>
      <c r="M20" s="60">
        <f t="shared" si="5"/>
        <v>25</v>
      </c>
      <c r="N20" s="47">
        <f t="shared" si="6"/>
        <v>53</v>
      </c>
      <c r="O20" s="60">
        <f t="shared" si="7"/>
        <v>7</v>
      </c>
    </row>
    <row r="21" spans="1:15" x14ac:dyDescent="0.35">
      <c r="A21" s="49" t="s">
        <v>16</v>
      </c>
      <c r="B21" s="49">
        <v>2</v>
      </c>
      <c r="C21" s="49">
        <v>4</v>
      </c>
      <c r="D21" s="49">
        <v>3</v>
      </c>
      <c r="E21" s="49">
        <v>3</v>
      </c>
      <c r="F21" s="25"/>
      <c r="H21" s="56">
        <f t="shared" si="0"/>
        <v>3</v>
      </c>
      <c r="I21" s="47">
        <f t="shared" si="1"/>
        <v>21</v>
      </c>
      <c r="J21" s="56">
        <f t="shared" si="2"/>
        <v>0.81649658092772603</v>
      </c>
      <c r="K21" s="60">
        <f t="shared" si="3"/>
        <v>21</v>
      </c>
      <c r="L21" s="50">
        <f t="shared" si="4"/>
        <v>0.5</v>
      </c>
      <c r="M21" s="60">
        <f t="shared" si="5"/>
        <v>4</v>
      </c>
      <c r="N21" s="47">
        <f t="shared" si="6"/>
        <v>46</v>
      </c>
      <c r="O21" s="60">
        <f t="shared" si="7"/>
        <v>14</v>
      </c>
    </row>
    <row r="22" spans="1:15" x14ac:dyDescent="0.35">
      <c r="A22" s="49" t="s">
        <v>17</v>
      </c>
      <c r="B22" s="49">
        <v>2</v>
      </c>
      <c r="C22" s="49">
        <v>5</v>
      </c>
      <c r="D22" s="49">
        <v>5</v>
      </c>
      <c r="E22" s="49">
        <v>4</v>
      </c>
      <c r="F22" s="25"/>
      <c r="H22" s="56">
        <f t="shared" si="0"/>
        <v>4</v>
      </c>
      <c r="I22" s="47">
        <f t="shared" si="1"/>
        <v>7</v>
      </c>
      <c r="J22" s="56">
        <f t="shared" si="2"/>
        <v>1.4142135623730951</v>
      </c>
      <c r="K22" s="60">
        <f t="shared" si="3"/>
        <v>6</v>
      </c>
      <c r="L22" s="50">
        <f t="shared" si="4"/>
        <v>-0.16666666666666666</v>
      </c>
      <c r="M22" s="60">
        <f t="shared" si="5"/>
        <v>15</v>
      </c>
      <c r="N22" s="51">
        <f t="shared" si="6"/>
        <v>28</v>
      </c>
      <c r="O22" s="60">
        <f t="shared" si="7"/>
        <v>25</v>
      </c>
    </row>
    <row r="23" spans="1:15" x14ac:dyDescent="0.35">
      <c r="A23" s="47" t="s">
        <v>18</v>
      </c>
      <c r="B23" s="47">
        <v>2</v>
      </c>
      <c r="C23" s="47">
        <v>4</v>
      </c>
      <c r="D23" s="47">
        <v>4</v>
      </c>
      <c r="E23" s="47">
        <v>5</v>
      </c>
      <c r="F23" s="25"/>
      <c r="H23" s="56">
        <f t="shared" si="0"/>
        <v>3.75</v>
      </c>
      <c r="I23" s="47">
        <f t="shared" si="1"/>
        <v>9</v>
      </c>
      <c r="J23" s="56">
        <f t="shared" si="2"/>
        <v>1.2583057392117916</v>
      </c>
      <c r="K23" s="60">
        <f t="shared" si="3"/>
        <v>11</v>
      </c>
      <c r="L23" s="50">
        <f t="shared" si="4"/>
        <v>0.42105263157894735</v>
      </c>
      <c r="M23" s="60">
        <f t="shared" si="5"/>
        <v>5</v>
      </c>
      <c r="N23" s="47">
        <f t="shared" si="6"/>
        <v>25</v>
      </c>
      <c r="O23" s="60">
        <f t="shared" si="7"/>
        <v>27</v>
      </c>
    </row>
    <row r="24" spans="1:15" x14ac:dyDescent="0.35">
      <c r="A24" s="47" t="s">
        <v>19</v>
      </c>
      <c r="B24" s="47">
        <v>5</v>
      </c>
      <c r="C24" s="47">
        <v>2</v>
      </c>
      <c r="D24" s="47">
        <v>5</v>
      </c>
      <c r="E24" s="47">
        <v>2</v>
      </c>
      <c r="F24" s="25"/>
      <c r="H24" s="56">
        <f t="shared" si="0"/>
        <v>3.5</v>
      </c>
      <c r="I24" s="47">
        <f t="shared" si="1"/>
        <v>13</v>
      </c>
      <c r="J24" s="56">
        <f t="shared" si="2"/>
        <v>1.7320508075688772</v>
      </c>
      <c r="K24" s="60">
        <f t="shared" si="3"/>
        <v>1</v>
      </c>
      <c r="L24" s="50">
        <f t="shared" si="4"/>
        <v>-0.33333333333333331</v>
      </c>
      <c r="M24" s="60">
        <f t="shared" si="5"/>
        <v>18</v>
      </c>
      <c r="N24" s="47">
        <f t="shared" si="6"/>
        <v>32</v>
      </c>
      <c r="O24" s="60">
        <f t="shared" si="7"/>
        <v>23</v>
      </c>
    </row>
    <row r="25" spans="1:15" x14ac:dyDescent="0.35">
      <c r="A25" s="47" t="s">
        <v>20</v>
      </c>
      <c r="B25" s="47">
        <v>5</v>
      </c>
      <c r="C25" s="47">
        <v>5</v>
      </c>
      <c r="D25" s="47">
        <v>2</v>
      </c>
      <c r="E25" s="47">
        <v>5</v>
      </c>
      <c r="F25" s="25"/>
      <c r="H25" s="56">
        <f t="shared" si="0"/>
        <v>4.25</v>
      </c>
      <c r="I25" s="47">
        <f t="shared" si="1"/>
        <v>5</v>
      </c>
      <c r="J25" s="56">
        <f t="shared" si="2"/>
        <v>1.5</v>
      </c>
      <c r="K25" s="60">
        <f t="shared" si="3"/>
        <v>2</v>
      </c>
      <c r="L25" s="50">
        <f t="shared" si="4"/>
        <v>-0.1111111111111111</v>
      </c>
      <c r="M25" s="60">
        <f t="shared" si="5"/>
        <v>14</v>
      </c>
      <c r="N25" s="47">
        <f t="shared" si="6"/>
        <v>21</v>
      </c>
      <c r="O25" s="60">
        <f t="shared" si="7"/>
        <v>28</v>
      </c>
    </row>
    <row r="26" spans="1:15" x14ac:dyDescent="0.35">
      <c r="A26" s="47" t="s">
        <v>21</v>
      </c>
      <c r="B26" s="47">
        <v>5</v>
      </c>
      <c r="C26" s="47">
        <v>3</v>
      </c>
      <c r="D26" s="47">
        <v>2</v>
      </c>
      <c r="E26" s="47">
        <v>3</v>
      </c>
      <c r="F26" s="25"/>
      <c r="H26" s="56">
        <f t="shared" si="0"/>
        <v>3.25</v>
      </c>
      <c r="I26" s="47">
        <f t="shared" si="1"/>
        <v>17</v>
      </c>
      <c r="J26" s="56">
        <f t="shared" si="2"/>
        <v>1.2583057392117916</v>
      </c>
      <c r="K26" s="60">
        <f t="shared" si="3"/>
        <v>11</v>
      </c>
      <c r="L26" s="50">
        <f t="shared" si="4"/>
        <v>0.31578947368421051</v>
      </c>
      <c r="M26" s="60">
        <f t="shared" si="5"/>
        <v>7</v>
      </c>
      <c r="N26" s="47">
        <f t="shared" si="6"/>
        <v>35</v>
      </c>
      <c r="O26" s="60">
        <f t="shared" si="7"/>
        <v>20</v>
      </c>
    </row>
    <row r="27" spans="1:15" x14ac:dyDescent="0.35">
      <c r="A27" s="47" t="s">
        <v>22</v>
      </c>
      <c r="B27" s="47">
        <v>3</v>
      </c>
      <c r="C27" s="47">
        <v>3</v>
      </c>
      <c r="D27" s="47">
        <v>4</v>
      </c>
      <c r="E27" s="47">
        <v>2</v>
      </c>
      <c r="F27" s="25"/>
      <c r="H27" s="56">
        <f t="shared" si="0"/>
        <v>3</v>
      </c>
      <c r="I27" s="47">
        <f t="shared" si="1"/>
        <v>21</v>
      </c>
      <c r="J27" s="56">
        <f t="shared" si="2"/>
        <v>0.81649658092772603</v>
      </c>
      <c r="K27" s="60">
        <f t="shared" si="3"/>
        <v>21</v>
      </c>
      <c r="L27" s="50">
        <f t="shared" si="4"/>
        <v>-1.5</v>
      </c>
      <c r="M27" s="60">
        <f t="shared" si="5"/>
        <v>28</v>
      </c>
      <c r="N27" s="47">
        <f t="shared" si="6"/>
        <v>70</v>
      </c>
      <c r="O27" s="60">
        <f t="shared" si="7"/>
        <v>2</v>
      </c>
    </row>
    <row r="28" spans="1:15" x14ac:dyDescent="0.35">
      <c r="A28" s="47" t="s">
        <v>23</v>
      </c>
      <c r="B28" s="47">
        <v>2</v>
      </c>
      <c r="C28" s="47">
        <v>3</v>
      </c>
      <c r="D28" s="47">
        <v>3</v>
      </c>
      <c r="E28" s="47">
        <v>5</v>
      </c>
      <c r="F28" s="25"/>
      <c r="H28" s="56">
        <f t="shared" si="0"/>
        <v>3.25</v>
      </c>
      <c r="I28" s="47">
        <f t="shared" si="1"/>
        <v>17</v>
      </c>
      <c r="J28" s="56">
        <f t="shared" si="2"/>
        <v>1.2583057392117916</v>
      </c>
      <c r="K28" s="60">
        <f t="shared" si="3"/>
        <v>11</v>
      </c>
      <c r="L28" s="50">
        <f t="shared" si="4"/>
        <v>-0.47368421052631576</v>
      </c>
      <c r="M28" s="60">
        <f t="shared" si="5"/>
        <v>20</v>
      </c>
      <c r="N28" s="47">
        <f t="shared" si="6"/>
        <v>48</v>
      </c>
      <c r="O28" s="60">
        <f t="shared" si="7"/>
        <v>11</v>
      </c>
    </row>
    <row r="29" spans="1:15" x14ac:dyDescent="0.35">
      <c r="A29" s="47" t="s">
        <v>24</v>
      </c>
      <c r="B29" s="47">
        <v>3</v>
      </c>
      <c r="C29" s="47">
        <v>3</v>
      </c>
      <c r="D29" s="47">
        <v>3</v>
      </c>
      <c r="E29" s="47">
        <v>3</v>
      </c>
      <c r="F29" s="25"/>
      <c r="H29" s="56">
        <f t="shared" si="0"/>
        <v>3</v>
      </c>
      <c r="I29" s="47">
        <f t="shared" si="1"/>
        <v>21</v>
      </c>
      <c r="J29" s="56">
        <f t="shared" si="2"/>
        <v>0</v>
      </c>
      <c r="K29" s="60">
        <f t="shared" si="3"/>
        <v>30</v>
      </c>
      <c r="L29" s="50">
        <f t="shared" si="4"/>
        <v>0</v>
      </c>
      <c r="M29" s="60">
        <f t="shared" si="5"/>
        <v>10</v>
      </c>
      <c r="N29" s="47">
        <f t="shared" si="6"/>
        <v>61</v>
      </c>
      <c r="O29" s="60">
        <f t="shared" si="7"/>
        <v>5</v>
      </c>
    </row>
    <row r="30" spans="1:15" x14ac:dyDescent="0.35">
      <c r="A30" t="s">
        <v>25</v>
      </c>
      <c r="B30">
        <v>5</v>
      </c>
      <c r="C30">
        <v>4</v>
      </c>
      <c r="D30">
        <v>5</v>
      </c>
      <c r="E30">
        <v>5</v>
      </c>
      <c r="H30" s="47">
        <f t="shared" si="0"/>
        <v>4.75</v>
      </c>
      <c r="I30" s="47">
        <f t="shared" si="1"/>
        <v>1</v>
      </c>
      <c r="J30" s="47">
        <f t="shared" si="2"/>
        <v>0.5</v>
      </c>
      <c r="K30" s="47">
        <f t="shared" si="3"/>
        <v>27</v>
      </c>
      <c r="L30" s="50">
        <f t="shared" si="4"/>
        <v>0.33333333333333331</v>
      </c>
      <c r="M30" s="47">
        <f t="shared" si="5"/>
        <v>6</v>
      </c>
      <c r="N30" s="47">
        <f t="shared" si="6"/>
        <v>34</v>
      </c>
      <c r="O30" s="47">
        <f t="shared" si="7"/>
        <v>21</v>
      </c>
    </row>
    <row r="31" spans="1:15" x14ac:dyDescent="0.35">
      <c r="A31" s="49" t="s">
        <v>26</v>
      </c>
      <c r="B31" s="49">
        <v>4</v>
      </c>
      <c r="C31" s="49">
        <v>5</v>
      </c>
      <c r="D31" s="49">
        <v>3</v>
      </c>
      <c r="E31" s="49">
        <v>3</v>
      </c>
      <c r="F31" s="25"/>
      <c r="H31" s="56">
        <f t="shared" si="0"/>
        <v>3.75</v>
      </c>
      <c r="I31" s="47">
        <f t="shared" si="1"/>
        <v>9</v>
      </c>
      <c r="J31" s="56">
        <f t="shared" si="2"/>
        <v>0.9574271077563381</v>
      </c>
      <c r="K31" s="60">
        <f t="shared" si="3"/>
        <v>17</v>
      </c>
      <c r="L31" s="50">
        <f t="shared" si="4"/>
        <v>0</v>
      </c>
      <c r="M31" s="60">
        <f t="shared" si="5"/>
        <v>10</v>
      </c>
      <c r="N31" s="51">
        <f t="shared" si="6"/>
        <v>36</v>
      </c>
      <c r="O31" s="60">
        <f t="shared" si="7"/>
        <v>19</v>
      </c>
    </row>
    <row r="32" spans="1:15" x14ac:dyDescent="0.35">
      <c r="A32" s="49" t="s">
        <v>27</v>
      </c>
      <c r="B32" s="49">
        <v>4</v>
      </c>
      <c r="C32" s="49">
        <v>3</v>
      </c>
      <c r="D32" s="49">
        <v>2</v>
      </c>
      <c r="E32" s="49">
        <v>4</v>
      </c>
      <c r="F32" s="25"/>
      <c r="H32" s="56">
        <f t="shared" si="0"/>
        <v>3.25</v>
      </c>
      <c r="I32" s="47">
        <f t="shared" si="1"/>
        <v>17</v>
      </c>
      <c r="J32" s="56">
        <f t="shared" si="2"/>
        <v>0.9574271077563381</v>
      </c>
      <c r="K32" s="60">
        <f t="shared" si="3"/>
        <v>17</v>
      </c>
      <c r="L32" s="50">
        <f t="shared" si="4"/>
        <v>9.0909090909090912E-2</v>
      </c>
      <c r="M32" s="60">
        <f t="shared" si="5"/>
        <v>9</v>
      </c>
      <c r="N32" s="47">
        <f t="shared" si="6"/>
        <v>43</v>
      </c>
      <c r="O32" s="60">
        <f t="shared" si="7"/>
        <v>16</v>
      </c>
    </row>
    <row r="33" spans="1:19" x14ac:dyDescent="0.35">
      <c r="A33" s="49" t="s">
        <v>28</v>
      </c>
      <c r="B33" s="49">
        <v>3</v>
      </c>
      <c r="C33" s="49">
        <v>2</v>
      </c>
      <c r="D33" s="49">
        <v>4</v>
      </c>
      <c r="E33" s="49">
        <v>4</v>
      </c>
      <c r="F33" s="25"/>
      <c r="H33" s="56">
        <f t="shared" si="0"/>
        <v>3.25</v>
      </c>
      <c r="I33" s="47">
        <f t="shared" si="1"/>
        <v>17</v>
      </c>
      <c r="J33" s="56">
        <f t="shared" si="2"/>
        <v>0.9574271077563381</v>
      </c>
      <c r="K33" s="60">
        <f t="shared" si="3"/>
        <v>17</v>
      </c>
      <c r="L33" s="50">
        <f t="shared" si="4"/>
        <v>-1</v>
      </c>
      <c r="M33" s="60">
        <f t="shared" si="5"/>
        <v>25</v>
      </c>
      <c r="N33" s="51">
        <f t="shared" si="6"/>
        <v>59</v>
      </c>
      <c r="O33" s="60">
        <f t="shared" si="7"/>
        <v>6</v>
      </c>
    </row>
    <row r="34" spans="1:19" x14ac:dyDescent="0.35">
      <c r="A34" s="49" t="s">
        <v>29</v>
      </c>
      <c r="B34" s="49">
        <v>3</v>
      </c>
      <c r="C34" s="49">
        <v>4</v>
      </c>
      <c r="D34" s="49">
        <v>5</v>
      </c>
      <c r="E34" s="49">
        <v>2</v>
      </c>
      <c r="F34" s="25"/>
      <c r="H34" s="56">
        <f t="shared" si="0"/>
        <v>3.5</v>
      </c>
      <c r="I34" s="47">
        <f t="shared" si="1"/>
        <v>13</v>
      </c>
      <c r="J34" s="56">
        <f t="shared" si="2"/>
        <v>1.2909944487358056</v>
      </c>
      <c r="K34" s="60">
        <f t="shared" si="3"/>
        <v>9</v>
      </c>
      <c r="L34" s="50">
        <f t="shared" si="4"/>
        <v>-0.7</v>
      </c>
      <c r="M34" s="60">
        <f t="shared" si="5"/>
        <v>24</v>
      </c>
      <c r="N34" s="47">
        <f t="shared" si="6"/>
        <v>46</v>
      </c>
      <c r="O34" s="60">
        <f t="shared" si="7"/>
        <v>14</v>
      </c>
    </row>
    <row r="35" spans="1:19" x14ac:dyDescent="0.35">
      <c r="A35" s="49" t="s">
        <v>30</v>
      </c>
      <c r="B35" s="49">
        <v>2</v>
      </c>
      <c r="C35" s="49">
        <v>5</v>
      </c>
      <c r="D35" s="49">
        <v>2</v>
      </c>
      <c r="E35" s="49">
        <v>2</v>
      </c>
      <c r="F35" s="25"/>
      <c r="H35" s="56">
        <f t="shared" si="0"/>
        <v>2.75</v>
      </c>
      <c r="I35" s="47">
        <f t="shared" si="1"/>
        <v>28</v>
      </c>
      <c r="J35" s="56">
        <f t="shared" si="2"/>
        <v>1.5</v>
      </c>
      <c r="K35" s="60">
        <f t="shared" si="3"/>
        <v>2</v>
      </c>
      <c r="L35" s="50">
        <f t="shared" si="4"/>
        <v>-0.55555555555555558</v>
      </c>
      <c r="M35" s="60">
        <f t="shared" si="5"/>
        <v>22</v>
      </c>
      <c r="N35" s="47">
        <f t="shared" si="6"/>
        <v>52</v>
      </c>
      <c r="O35" s="60">
        <f t="shared" si="7"/>
        <v>9</v>
      </c>
    </row>
    <row r="37" spans="1:19" ht="15" thickBot="1" x14ac:dyDescent="0.4">
      <c r="K37" t="s">
        <v>284</v>
      </c>
      <c r="L37" s="2">
        <f>CORREL($L$40:$L$69,L40:L69)</f>
        <v>1</v>
      </c>
      <c r="M37" s="2">
        <f>CORREL($M$40:$M$69,M40:M69)</f>
        <v>1</v>
      </c>
      <c r="N37" s="2">
        <f>CORREL($N$40:$N$69,N40:N69)</f>
        <v>1.0000000000000002</v>
      </c>
      <c r="Q37" s="113">
        <f>29/30</f>
        <v>0.96666666666666667</v>
      </c>
    </row>
    <row r="38" spans="1:19" ht="15.5" customHeight="1" x14ac:dyDescent="0.35">
      <c r="A38" t="s">
        <v>41</v>
      </c>
      <c r="I38" s="64">
        <f>CORREL(I6:I35,I40:I69)</f>
        <v>0.81360742429271138</v>
      </c>
      <c r="L38" s="44" t="s">
        <v>220</v>
      </c>
      <c r="M38" t="s">
        <v>221</v>
      </c>
      <c r="N38" t="str">
        <f>N4</f>
        <v>kompozit1 (naiv)</v>
      </c>
      <c r="Q38" s="78">
        <f>SUM(Q40:Q69)/COUNT(Q40:Q69)</f>
        <v>0.73333333333333328</v>
      </c>
    </row>
    <row r="39" spans="1:19" ht="29" customHeight="1" x14ac:dyDescent="0.35">
      <c r="A39" s="47" t="s">
        <v>0</v>
      </c>
      <c r="B39" s="53" t="s">
        <v>31</v>
      </c>
      <c r="C39" s="53" t="s">
        <v>31</v>
      </c>
      <c r="D39" s="53" t="s">
        <v>31</v>
      </c>
      <c r="E39" s="53" t="s">
        <v>31</v>
      </c>
      <c r="F39" t="s">
        <v>46</v>
      </c>
      <c r="H39" s="53" t="s">
        <v>43</v>
      </c>
      <c r="I39" s="53" t="s">
        <v>36</v>
      </c>
      <c r="J39" s="53" t="s">
        <v>42</v>
      </c>
      <c r="K39" s="87" t="s">
        <v>282</v>
      </c>
      <c r="L39" s="92" t="s">
        <v>36</v>
      </c>
      <c r="M39" s="89" t="s">
        <v>36</v>
      </c>
      <c r="N39" s="120" t="str">
        <f>N5</f>
        <v>W&amp;Y&amp;AA</v>
      </c>
      <c r="Q39" t="s">
        <v>279</v>
      </c>
      <c r="R39" t="str">
        <f>modellek!X103</f>
        <v>Delta</v>
      </c>
      <c r="S39" t="str">
        <f>modellek!AX103</f>
        <v>Delta</v>
      </c>
    </row>
    <row r="40" spans="1:19" x14ac:dyDescent="0.35">
      <c r="A40" s="49" t="s">
        <v>1</v>
      </c>
      <c r="B40" s="47">
        <f>6-B6</f>
        <v>1</v>
      </c>
      <c r="C40" s="47">
        <f>6-C6</f>
        <v>4</v>
      </c>
      <c r="D40" s="47">
        <f>6-D6</f>
        <v>4</v>
      </c>
      <c r="E40" s="47">
        <f>6-D6</f>
        <v>4</v>
      </c>
      <c r="F40">
        <v>10000000</v>
      </c>
      <c r="H40" s="47">
        <f t="shared" ref="H40:H69" si="8">AVERAGE(B40:E40)</f>
        <v>3.25</v>
      </c>
      <c r="I40" s="47">
        <f t="shared" ref="I40:I69" si="9">RANK(H40,H$40:H$69,1)</f>
        <v>23</v>
      </c>
      <c r="J40" s="47">
        <f t="shared" ref="J40:J69" si="10">I40-I6</f>
        <v>2</v>
      </c>
      <c r="K40" s="59">
        <f>modellek!V104</f>
        <v>9999999</v>
      </c>
      <c r="L40" s="116">
        <f>RANK(K40,K$40:K$69,0)</f>
        <v>18</v>
      </c>
      <c r="M40" s="90">
        <f>I6</f>
        <v>21</v>
      </c>
      <c r="N40" s="47">
        <f>N6</f>
        <v>48</v>
      </c>
      <c r="Q40" s="116">
        <f>IF(modellek!X104*modellek!AX104&lt;=0,1,0)</f>
        <v>0</v>
      </c>
      <c r="R40">
        <f>modellek!X104</f>
        <v>1</v>
      </c>
      <c r="S40">
        <f>modellek!AX104</f>
        <v>1.7</v>
      </c>
    </row>
    <row r="41" spans="1:19" x14ac:dyDescent="0.35">
      <c r="A41" s="49" t="s">
        <v>2</v>
      </c>
      <c r="B41" s="47">
        <f t="shared" ref="B41:D69" si="11">6-B7</f>
        <v>1</v>
      </c>
      <c r="C41" s="47">
        <f t="shared" si="11"/>
        <v>2</v>
      </c>
      <c r="D41" s="47">
        <f t="shared" si="11"/>
        <v>1</v>
      </c>
      <c r="E41" s="47">
        <f t="shared" ref="E41:E69" si="12">6-D7</f>
        <v>1</v>
      </c>
      <c r="F41">
        <v>10000000</v>
      </c>
      <c r="H41" s="47">
        <f t="shared" si="8"/>
        <v>1.25</v>
      </c>
      <c r="I41" s="47">
        <f t="shared" si="9"/>
        <v>1</v>
      </c>
      <c r="J41" s="47">
        <f t="shared" si="10"/>
        <v>0</v>
      </c>
      <c r="K41" s="59">
        <f>modellek!V105</f>
        <v>9999994.5</v>
      </c>
      <c r="L41" s="58">
        <f t="shared" ref="L41:L69" si="13">RANK(K41,K$40:K$69,0)</f>
        <v>26</v>
      </c>
      <c r="M41" s="90">
        <f t="shared" ref="M41:M69" si="14">I7</f>
        <v>1</v>
      </c>
      <c r="N41" s="47">
        <f t="shared" ref="N41:N69" si="15">N7</f>
        <v>38</v>
      </c>
      <c r="Q41">
        <f>IF(modellek!X105*modellek!AX105&lt;=0,1,0)</f>
        <v>1</v>
      </c>
      <c r="R41">
        <f>modellek!X105</f>
        <v>5.5</v>
      </c>
      <c r="S41">
        <f>modellek!AX105</f>
        <v>-7.8</v>
      </c>
    </row>
    <row r="42" spans="1:19" x14ac:dyDescent="0.35">
      <c r="A42" s="63" t="s">
        <v>3</v>
      </c>
      <c r="B42" s="63">
        <f t="shared" si="11"/>
        <v>1</v>
      </c>
      <c r="C42" s="63">
        <f t="shared" si="11"/>
        <v>4</v>
      </c>
      <c r="D42" s="63">
        <f t="shared" si="11"/>
        <v>3</v>
      </c>
      <c r="E42" s="63">
        <f t="shared" si="12"/>
        <v>3</v>
      </c>
      <c r="F42" s="66">
        <v>10000000</v>
      </c>
      <c r="G42" s="67"/>
      <c r="H42" s="63">
        <f t="shared" si="8"/>
        <v>2.75</v>
      </c>
      <c r="I42" s="63">
        <f t="shared" si="9"/>
        <v>18</v>
      </c>
      <c r="J42" s="63">
        <f t="shared" si="10"/>
        <v>9</v>
      </c>
      <c r="K42" s="88">
        <f>modellek!V106</f>
        <v>9999998</v>
      </c>
      <c r="L42" s="93">
        <f t="shared" si="13"/>
        <v>22</v>
      </c>
      <c r="M42" s="91">
        <f t="shared" si="14"/>
        <v>9</v>
      </c>
      <c r="N42" s="63">
        <f t="shared" si="15"/>
        <v>13</v>
      </c>
      <c r="Q42" s="67">
        <f>IF(modellek!X106*modellek!AX106&lt;=0,1,0)</f>
        <v>0</v>
      </c>
      <c r="R42">
        <f>modellek!X106</f>
        <v>2</v>
      </c>
      <c r="S42" s="117">
        <f>modellek!AX106</f>
        <v>0.2</v>
      </c>
    </row>
    <row r="43" spans="1:19" x14ac:dyDescent="0.35">
      <c r="A43" s="49" t="s">
        <v>4</v>
      </c>
      <c r="B43" s="47">
        <f t="shared" si="11"/>
        <v>1</v>
      </c>
      <c r="C43" s="47">
        <f t="shared" si="11"/>
        <v>1</v>
      </c>
      <c r="D43" s="47">
        <f t="shared" si="11"/>
        <v>3</v>
      </c>
      <c r="E43" s="47">
        <f t="shared" si="12"/>
        <v>3</v>
      </c>
      <c r="F43">
        <v>10000000</v>
      </c>
      <c r="H43" s="47">
        <f t="shared" si="8"/>
        <v>2</v>
      </c>
      <c r="I43" s="47">
        <f t="shared" si="9"/>
        <v>8</v>
      </c>
      <c r="J43" s="47">
        <f t="shared" si="10"/>
        <v>5</v>
      </c>
      <c r="K43" s="59">
        <f>modellek!V107</f>
        <v>10000002.5</v>
      </c>
      <c r="L43" s="58">
        <f t="shared" si="13"/>
        <v>6</v>
      </c>
      <c r="M43" s="90">
        <f t="shared" si="14"/>
        <v>3</v>
      </c>
      <c r="N43" s="47">
        <f t="shared" si="15"/>
        <v>34</v>
      </c>
      <c r="Q43">
        <f>IF(modellek!X107*modellek!AX107&lt;=0,1,0)</f>
        <v>1</v>
      </c>
      <c r="R43">
        <f>modellek!X107</f>
        <v>-2.5</v>
      </c>
      <c r="S43">
        <f>modellek!AX107</f>
        <v>0.2</v>
      </c>
    </row>
    <row r="44" spans="1:19" x14ac:dyDescent="0.35">
      <c r="A44" s="47" t="s">
        <v>5</v>
      </c>
      <c r="B44" s="47">
        <f t="shared" si="11"/>
        <v>4</v>
      </c>
      <c r="C44" s="47">
        <f t="shared" si="11"/>
        <v>2</v>
      </c>
      <c r="D44" s="47">
        <f t="shared" si="11"/>
        <v>4</v>
      </c>
      <c r="E44" s="47">
        <f t="shared" si="12"/>
        <v>4</v>
      </c>
      <c r="F44">
        <v>10000000</v>
      </c>
      <c r="H44" s="47">
        <f t="shared" si="8"/>
        <v>3.5</v>
      </c>
      <c r="I44" s="47">
        <f t="shared" si="9"/>
        <v>28</v>
      </c>
      <c r="J44" s="47">
        <f t="shared" si="10"/>
        <v>7</v>
      </c>
      <c r="K44" s="59">
        <f>modellek!V108</f>
        <v>10000001</v>
      </c>
      <c r="L44" s="58">
        <f t="shared" si="13"/>
        <v>14</v>
      </c>
      <c r="M44" s="90">
        <f t="shared" si="14"/>
        <v>21</v>
      </c>
      <c r="N44" s="47">
        <f t="shared" si="15"/>
        <v>53</v>
      </c>
      <c r="Q44" s="67">
        <f>IF(modellek!X108*modellek!AX108&lt;=0,1,0)</f>
        <v>0</v>
      </c>
      <c r="R44">
        <f>modellek!X108</f>
        <v>-1</v>
      </c>
      <c r="S44" s="117">
        <f>modellek!AX108</f>
        <v>-0.3</v>
      </c>
    </row>
    <row r="45" spans="1:19" x14ac:dyDescent="0.35">
      <c r="A45" s="47" t="s">
        <v>6</v>
      </c>
      <c r="B45" s="47">
        <f t="shared" si="11"/>
        <v>4</v>
      </c>
      <c r="C45" s="47">
        <f t="shared" si="11"/>
        <v>3</v>
      </c>
      <c r="D45" s="47">
        <f t="shared" si="11"/>
        <v>1</v>
      </c>
      <c r="E45" s="47">
        <f t="shared" si="12"/>
        <v>1</v>
      </c>
      <c r="F45">
        <v>10000000</v>
      </c>
      <c r="H45" s="47">
        <f t="shared" si="8"/>
        <v>2.25</v>
      </c>
      <c r="I45" s="47">
        <f t="shared" si="9"/>
        <v>11</v>
      </c>
      <c r="J45" s="47">
        <f t="shared" si="10"/>
        <v>-10</v>
      </c>
      <c r="K45" s="59">
        <f>modellek!V109</f>
        <v>9999995.5</v>
      </c>
      <c r="L45" s="58">
        <f t="shared" si="13"/>
        <v>25</v>
      </c>
      <c r="M45" s="90">
        <f t="shared" si="14"/>
        <v>21</v>
      </c>
      <c r="N45" s="47">
        <f t="shared" si="15"/>
        <v>50</v>
      </c>
      <c r="Q45">
        <f>IF(modellek!X109*modellek!AX109&lt;=0,1,0)</f>
        <v>1</v>
      </c>
      <c r="R45">
        <f>modellek!X109</f>
        <v>4.5</v>
      </c>
      <c r="S45">
        <f>modellek!AX109</f>
        <v>-5.3</v>
      </c>
    </row>
    <row r="46" spans="1:19" s="14" customFormat="1" x14ac:dyDescent="0.35">
      <c r="A46" s="47" t="s">
        <v>7</v>
      </c>
      <c r="B46" s="47">
        <f t="shared" si="11"/>
        <v>2</v>
      </c>
      <c r="C46" s="47">
        <f t="shared" si="11"/>
        <v>3</v>
      </c>
      <c r="D46" s="47">
        <f t="shared" si="11"/>
        <v>2</v>
      </c>
      <c r="E46" s="47">
        <f t="shared" si="12"/>
        <v>2</v>
      </c>
      <c r="F46">
        <v>10000000</v>
      </c>
      <c r="G46"/>
      <c r="H46" s="47">
        <f t="shared" si="8"/>
        <v>2.25</v>
      </c>
      <c r="I46" s="47">
        <f t="shared" si="9"/>
        <v>11</v>
      </c>
      <c r="J46" s="47">
        <f t="shared" si="10"/>
        <v>-2</v>
      </c>
      <c r="K46" s="59">
        <f>modellek!V110</f>
        <v>10000009.5</v>
      </c>
      <c r="L46" s="58">
        <f t="shared" si="13"/>
        <v>1</v>
      </c>
      <c r="M46" s="90">
        <f t="shared" si="14"/>
        <v>13</v>
      </c>
      <c r="N46" s="47">
        <f t="shared" si="15"/>
        <v>67</v>
      </c>
      <c r="Q46">
        <f>IF(modellek!X110*modellek!AX110&lt;=0,1,0)</f>
        <v>1</v>
      </c>
      <c r="R46">
        <f>modellek!X110</f>
        <v>-9.5</v>
      </c>
      <c r="S46">
        <f>modellek!AX110</f>
        <v>8.1999999999999993</v>
      </c>
    </row>
    <row r="47" spans="1:19" x14ac:dyDescent="0.35">
      <c r="A47" s="47" t="s">
        <v>8</v>
      </c>
      <c r="B47" s="47">
        <f t="shared" si="11"/>
        <v>3</v>
      </c>
      <c r="C47" s="47">
        <f t="shared" si="11"/>
        <v>2</v>
      </c>
      <c r="D47" s="47">
        <f t="shared" si="11"/>
        <v>4</v>
      </c>
      <c r="E47" s="47">
        <f t="shared" si="12"/>
        <v>4</v>
      </c>
      <c r="F47">
        <v>10000000</v>
      </c>
      <c r="H47" s="47">
        <f t="shared" si="8"/>
        <v>3.25</v>
      </c>
      <c r="I47" s="47">
        <f t="shared" si="9"/>
        <v>23</v>
      </c>
      <c r="J47" s="47">
        <f t="shared" si="10"/>
        <v>2</v>
      </c>
      <c r="K47" s="59">
        <f>modellek!V111</f>
        <v>10000001.5</v>
      </c>
      <c r="L47" s="58">
        <f t="shared" si="13"/>
        <v>13</v>
      </c>
      <c r="M47" s="90">
        <f t="shared" si="14"/>
        <v>21</v>
      </c>
      <c r="N47" s="47">
        <f t="shared" si="15"/>
        <v>67</v>
      </c>
      <c r="Q47">
        <f>IF(modellek!X111*modellek!AX111&lt;=0,1,0)</f>
        <v>1</v>
      </c>
      <c r="R47">
        <f>modellek!X111</f>
        <v>-1.5</v>
      </c>
      <c r="S47">
        <f>modellek!AX111</f>
        <v>0.7</v>
      </c>
    </row>
    <row r="48" spans="1:19" x14ac:dyDescent="0.35">
      <c r="A48" s="47" t="s">
        <v>9</v>
      </c>
      <c r="B48" s="47">
        <f t="shared" si="11"/>
        <v>2</v>
      </c>
      <c r="C48" s="47">
        <f t="shared" si="11"/>
        <v>2</v>
      </c>
      <c r="D48" s="47">
        <f t="shared" si="11"/>
        <v>1</v>
      </c>
      <c r="E48" s="47">
        <f t="shared" si="12"/>
        <v>1</v>
      </c>
      <c r="F48">
        <v>10000000</v>
      </c>
      <c r="H48" s="47">
        <f t="shared" si="8"/>
        <v>1.5</v>
      </c>
      <c r="I48" s="47">
        <f t="shared" si="9"/>
        <v>3</v>
      </c>
      <c r="J48" s="47">
        <f t="shared" si="10"/>
        <v>0</v>
      </c>
      <c r="K48" s="59">
        <f>modellek!V112</f>
        <v>10000000.5</v>
      </c>
      <c r="L48" s="58">
        <f t="shared" si="13"/>
        <v>15</v>
      </c>
      <c r="M48" s="90">
        <f t="shared" si="14"/>
        <v>3</v>
      </c>
      <c r="N48" s="47">
        <f t="shared" si="15"/>
        <v>38</v>
      </c>
      <c r="Q48">
        <f>IF(modellek!X112*modellek!AX112&lt;=0,1,0)</f>
        <v>1</v>
      </c>
      <c r="R48">
        <f>modellek!X112</f>
        <v>-0.5</v>
      </c>
      <c r="S48">
        <f>modellek!AX112</f>
        <v>3.2</v>
      </c>
    </row>
    <row r="49" spans="1:19" s="14" customFormat="1" x14ac:dyDescent="0.35">
      <c r="A49" s="47" t="s">
        <v>10</v>
      </c>
      <c r="B49" s="47">
        <f t="shared" si="11"/>
        <v>1</v>
      </c>
      <c r="C49" s="47">
        <f t="shared" si="11"/>
        <v>4</v>
      </c>
      <c r="D49" s="47">
        <f t="shared" si="11"/>
        <v>1</v>
      </c>
      <c r="E49" s="47">
        <f t="shared" si="12"/>
        <v>1</v>
      </c>
      <c r="F49">
        <v>10000000</v>
      </c>
      <c r="G49"/>
      <c r="H49" s="47">
        <f t="shared" si="8"/>
        <v>1.75</v>
      </c>
      <c r="I49" s="47">
        <f t="shared" si="9"/>
        <v>4</v>
      </c>
      <c r="J49" s="47">
        <f t="shared" si="10"/>
        <v>-1</v>
      </c>
      <c r="K49" s="59">
        <f>modellek!V113</f>
        <v>10000009.5</v>
      </c>
      <c r="L49" s="58">
        <f t="shared" si="13"/>
        <v>1</v>
      </c>
      <c r="M49" s="90">
        <f t="shared" si="14"/>
        <v>5</v>
      </c>
      <c r="N49" s="47">
        <f t="shared" si="15"/>
        <v>26</v>
      </c>
      <c r="Q49">
        <f>IF(modellek!X113*modellek!AX113&lt;=0,1,0)</f>
        <v>1</v>
      </c>
      <c r="R49">
        <f>modellek!X113</f>
        <v>-9.5</v>
      </c>
      <c r="S49">
        <f>modellek!AX113</f>
        <v>7.7</v>
      </c>
    </row>
    <row r="50" spans="1:19" ht="15" thickBot="1" x14ac:dyDescent="0.4">
      <c r="A50" s="85" t="s">
        <v>11</v>
      </c>
      <c r="B50" s="85">
        <f t="shared" si="11"/>
        <v>4</v>
      </c>
      <c r="C50" s="85">
        <f t="shared" si="11"/>
        <v>4</v>
      </c>
      <c r="D50" s="85">
        <f t="shared" si="11"/>
        <v>3</v>
      </c>
      <c r="E50" s="85">
        <f t="shared" si="12"/>
        <v>3</v>
      </c>
      <c r="F50">
        <v>10000000</v>
      </c>
      <c r="H50" s="85">
        <f t="shared" si="8"/>
        <v>3.5</v>
      </c>
      <c r="I50" s="85">
        <f t="shared" si="9"/>
        <v>28</v>
      </c>
      <c r="J50" s="85">
        <f t="shared" si="10"/>
        <v>0</v>
      </c>
      <c r="K50" s="95">
        <f>modellek!V114</f>
        <v>10000002.5</v>
      </c>
      <c r="L50" s="96">
        <f t="shared" si="13"/>
        <v>6</v>
      </c>
      <c r="M50" s="97">
        <f t="shared" si="14"/>
        <v>28</v>
      </c>
      <c r="N50" s="85">
        <f t="shared" si="15"/>
        <v>48</v>
      </c>
      <c r="Q50">
        <f>IF(modellek!X114*modellek!AX114&lt;=0,1,0)</f>
        <v>1</v>
      </c>
      <c r="R50">
        <f>modellek!X114</f>
        <v>-2.5</v>
      </c>
      <c r="S50">
        <f>modellek!AX114</f>
        <v>0.7</v>
      </c>
    </row>
    <row r="51" spans="1:19" ht="15" thickBot="1" x14ac:dyDescent="0.4">
      <c r="A51" s="102" t="s">
        <v>12</v>
      </c>
      <c r="B51" s="103">
        <f t="shared" si="11"/>
        <v>2</v>
      </c>
      <c r="C51" s="103">
        <f t="shared" si="11"/>
        <v>4</v>
      </c>
      <c r="D51" s="103">
        <f t="shared" si="11"/>
        <v>1</v>
      </c>
      <c r="E51" s="103">
        <f t="shared" si="12"/>
        <v>1</v>
      </c>
      <c r="F51" s="104">
        <v>10000000</v>
      </c>
      <c r="G51" s="104"/>
      <c r="H51" s="103">
        <f t="shared" si="8"/>
        <v>2</v>
      </c>
      <c r="I51" s="103">
        <f t="shared" si="9"/>
        <v>8</v>
      </c>
      <c r="J51" s="103">
        <f t="shared" si="10"/>
        <v>-1</v>
      </c>
      <c r="K51" s="105">
        <f>modellek!V115</f>
        <v>9999994.5</v>
      </c>
      <c r="L51" s="101">
        <f t="shared" si="13"/>
        <v>26</v>
      </c>
      <c r="M51" s="106">
        <f t="shared" si="14"/>
        <v>9</v>
      </c>
      <c r="N51" s="107">
        <f t="shared" si="15"/>
        <v>21</v>
      </c>
      <c r="Q51">
        <f>IF(modellek!X115*modellek!AX115&lt;=0,1,0)</f>
        <v>1</v>
      </c>
      <c r="R51">
        <f>modellek!X115</f>
        <v>5.5</v>
      </c>
      <c r="S51">
        <f>modellek!AX115</f>
        <v>-6.8</v>
      </c>
    </row>
    <row r="52" spans="1:19" x14ac:dyDescent="0.35">
      <c r="A52" s="86" t="s">
        <v>13</v>
      </c>
      <c r="B52" s="86">
        <f t="shared" si="11"/>
        <v>2</v>
      </c>
      <c r="C52" s="86">
        <f t="shared" si="11"/>
        <v>4</v>
      </c>
      <c r="D52" s="86">
        <f t="shared" si="11"/>
        <v>1</v>
      </c>
      <c r="E52" s="86">
        <f t="shared" si="12"/>
        <v>1</v>
      </c>
      <c r="F52">
        <v>10000000</v>
      </c>
      <c r="H52" s="86">
        <f t="shared" si="8"/>
        <v>2</v>
      </c>
      <c r="I52" s="86">
        <f t="shared" si="9"/>
        <v>8</v>
      </c>
      <c r="J52" s="86">
        <f t="shared" si="10"/>
        <v>-5</v>
      </c>
      <c r="K52" s="98">
        <f>modellek!V116</f>
        <v>9999994.5</v>
      </c>
      <c r="L52" s="99">
        <f t="shared" si="13"/>
        <v>26</v>
      </c>
      <c r="M52" s="100">
        <f t="shared" si="14"/>
        <v>13</v>
      </c>
      <c r="N52" s="86">
        <f t="shared" si="15"/>
        <v>30</v>
      </c>
      <c r="Q52">
        <f>IF(modellek!X116*modellek!AX116&lt;=0,1,0)</f>
        <v>1</v>
      </c>
      <c r="R52">
        <f>modellek!X116</f>
        <v>5.5</v>
      </c>
      <c r="S52">
        <f>modellek!AX116</f>
        <v>-7.8</v>
      </c>
    </row>
    <row r="53" spans="1:19" x14ac:dyDescent="0.35">
      <c r="A53" s="47" t="s">
        <v>14</v>
      </c>
      <c r="B53" s="47">
        <f t="shared" si="11"/>
        <v>4</v>
      </c>
      <c r="C53" s="47">
        <f t="shared" si="11"/>
        <v>3</v>
      </c>
      <c r="D53" s="47">
        <f t="shared" si="11"/>
        <v>4</v>
      </c>
      <c r="E53" s="47">
        <f t="shared" si="12"/>
        <v>4</v>
      </c>
      <c r="F53">
        <v>10000000</v>
      </c>
      <c r="H53" s="47">
        <f t="shared" si="8"/>
        <v>3.75</v>
      </c>
      <c r="I53" s="47">
        <f t="shared" si="9"/>
        <v>30</v>
      </c>
      <c r="J53" s="47">
        <f t="shared" si="10"/>
        <v>0</v>
      </c>
      <c r="K53" s="59">
        <f>modellek!V117</f>
        <v>9999986.5</v>
      </c>
      <c r="L53" s="58">
        <f t="shared" si="13"/>
        <v>30</v>
      </c>
      <c r="M53" s="90">
        <f t="shared" si="14"/>
        <v>30</v>
      </c>
      <c r="N53" s="47">
        <f t="shared" si="15"/>
        <v>87</v>
      </c>
      <c r="Q53">
        <f>IF(modellek!X117*modellek!AX117&lt;=0,1,0)</f>
        <v>1</v>
      </c>
      <c r="R53">
        <f>modellek!X117</f>
        <v>13.5</v>
      </c>
      <c r="S53">
        <f>modellek!AX117</f>
        <v>-11.3</v>
      </c>
    </row>
    <row r="54" spans="1:19" x14ac:dyDescent="0.35">
      <c r="A54" s="47" t="s">
        <v>15</v>
      </c>
      <c r="B54" s="47">
        <f t="shared" si="11"/>
        <v>2</v>
      </c>
      <c r="C54" s="47">
        <f t="shared" si="11"/>
        <v>2</v>
      </c>
      <c r="D54" s="47">
        <f t="shared" si="11"/>
        <v>3</v>
      </c>
      <c r="E54" s="47">
        <f t="shared" si="12"/>
        <v>3</v>
      </c>
      <c r="F54">
        <v>10000000</v>
      </c>
      <c r="H54" s="47">
        <f t="shared" si="8"/>
        <v>2.5</v>
      </c>
      <c r="I54" s="47">
        <f t="shared" si="9"/>
        <v>14</v>
      </c>
      <c r="J54" s="47">
        <f t="shared" si="10"/>
        <v>7</v>
      </c>
      <c r="K54" s="59">
        <f>modellek!V118</f>
        <v>10000002.5</v>
      </c>
      <c r="L54" s="58">
        <f t="shared" si="13"/>
        <v>6</v>
      </c>
      <c r="M54" s="90">
        <f t="shared" si="14"/>
        <v>7</v>
      </c>
      <c r="N54" s="47">
        <f t="shared" si="15"/>
        <v>53</v>
      </c>
      <c r="Q54">
        <f>IF(modellek!X118*modellek!AX118&lt;=0,1,0)</f>
        <v>1</v>
      </c>
      <c r="R54">
        <f>modellek!X118</f>
        <v>-2.5</v>
      </c>
      <c r="S54">
        <f>modellek!AX118</f>
        <v>1.7</v>
      </c>
    </row>
    <row r="55" spans="1:19" x14ac:dyDescent="0.35">
      <c r="A55" s="47" t="s">
        <v>16</v>
      </c>
      <c r="B55" s="47">
        <f t="shared" si="11"/>
        <v>4</v>
      </c>
      <c r="C55" s="47">
        <f t="shared" si="11"/>
        <v>2</v>
      </c>
      <c r="D55" s="47">
        <f t="shared" si="11"/>
        <v>3</v>
      </c>
      <c r="E55" s="47">
        <f t="shared" si="12"/>
        <v>3</v>
      </c>
      <c r="F55">
        <v>10000000</v>
      </c>
      <c r="H55" s="47">
        <f t="shared" si="8"/>
        <v>3</v>
      </c>
      <c r="I55" s="47">
        <f t="shared" si="9"/>
        <v>20</v>
      </c>
      <c r="J55" s="47">
        <f t="shared" si="10"/>
        <v>-1</v>
      </c>
      <c r="K55" s="59">
        <f>modellek!V119</f>
        <v>9999990</v>
      </c>
      <c r="L55" s="58">
        <f t="shared" si="13"/>
        <v>29</v>
      </c>
      <c r="M55" s="90">
        <f t="shared" si="14"/>
        <v>21</v>
      </c>
      <c r="N55" s="47">
        <f t="shared" si="15"/>
        <v>46</v>
      </c>
      <c r="Q55">
        <f>IF(modellek!X119*modellek!AX119&lt;=0,1,0)</f>
        <v>1</v>
      </c>
      <c r="R55">
        <f>modellek!X119</f>
        <v>10</v>
      </c>
      <c r="S55">
        <f>modellek!AX119</f>
        <v>-7.8</v>
      </c>
    </row>
    <row r="56" spans="1:19" x14ac:dyDescent="0.35">
      <c r="A56" s="49" t="s">
        <v>17</v>
      </c>
      <c r="B56" s="47">
        <f t="shared" si="11"/>
        <v>4</v>
      </c>
      <c r="C56" s="47">
        <f t="shared" si="11"/>
        <v>1</v>
      </c>
      <c r="D56" s="47">
        <f t="shared" si="11"/>
        <v>1</v>
      </c>
      <c r="E56" s="47">
        <f t="shared" si="12"/>
        <v>1</v>
      </c>
      <c r="F56">
        <v>10000000</v>
      </c>
      <c r="H56" s="47">
        <f t="shared" si="8"/>
        <v>1.75</v>
      </c>
      <c r="I56" s="47">
        <f t="shared" si="9"/>
        <v>4</v>
      </c>
      <c r="J56" s="47">
        <f t="shared" si="10"/>
        <v>-3</v>
      </c>
      <c r="K56" s="59">
        <f>modellek!V120</f>
        <v>10000002</v>
      </c>
      <c r="L56" s="58">
        <f t="shared" si="13"/>
        <v>11</v>
      </c>
      <c r="M56" s="90">
        <f t="shared" si="14"/>
        <v>7</v>
      </c>
      <c r="N56" s="47">
        <f t="shared" si="15"/>
        <v>28</v>
      </c>
      <c r="Q56">
        <f>IF(modellek!X120*modellek!AX120&lt;=0,1,0)</f>
        <v>1</v>
      </c>
      <c r="R56">
        <f>modellek!X120</f>
        <v>-2</v>
      </c>
      <c r="S56">
        <f>modellek!AX120</f>
        <v>0.2</v>
      </c>
    </row>
    <row r="57" spans="1:19" x14ac:dyDescent="0.35">
      <c r="A57" s="47" t="s">
        <v>18</v>
      </c>
      <c r="B57" s="47">
        <f t="shared" si="11"/>
        <v>4</v>
      </c>
      <c r="C57" s="47">
        <f t="shared" si="11"/>
        <v>2</v>
      </c>
      <c r="D57" s="47">
        <f t="shared" si="11"/>
        <v>2</v>
      </c>
      <c r="E57" s="47">
        <f t="shared" si="12"/>
        <v>2</v>
      </c>
      <c r="F57">
        <v>10000000</v>
      </c>
      <c r="H57" s="47">
        <f t="shared" si="8"/>
        <v>2.5</v>
      </c>
      <c r="I57" s="47">
        <f t="shared" si="9"/>
        <v>14</v>
      </c>
      <c r="J57" s="47">
        <f t="shared" si="10"/>
        <v>5</v>
      </c>
      <c r="K57" s="59">
        <f>modellek!V121</f>
        <v>10000002.5</v>
      </c>
      <c r="L57" s="58">
        <f t="shared" si="13"/>
        <v>6</v>
      </c>
      <c r="M57" s="90">
        <f t="shared" si="14"/>
        <v>9</v>
      </c>
      <c r="N57" s="47">
        <f t="shared" si="15"/>
        <v>25</v>
      </c>
      <c r="Q57">
        <f>IF(modellek!X121*modellek!AX121&lt;=0,1,0)</f>
        <v>1</v>
      </c>
      <c r="R57">
        <f>modellek!X121</f>
        <v>-2.5</v>
      </c>
      <c r="S57">
        <f>modellek!AX121</f>
        <v>0.7</v>
      </c>
    </row>
    <row r="58" spans="1:19" ht="15" thickBot="1" x14ac:dyDescent="0.4">
      <c r="A58" s="85" t="s">
        <v>19</v>
      </c>
      <c r="B58" s="85">
        <f t="shared" si="11"/>
        <v>1</v>
      </c>
      <c r="C58" s="85">
        <f t="shared" si="11"/>
        <v>4</v>
      </c>
      <c r="D58" s="85">
        <f t="shared" si="11"/>
        <v>1</v>
      </c>
      <c r="E58" s="85">
        <f t="shared" si="12"/>
        <v>1</v>
      </c>
      <c r="F58">
        <v>10000000</v>
      </c>
      <c r="H58" s="85">
        <f t="shared" si="8"/>
        <v>1.75</v>
      </c>
      <c r="I58" s="85">
        <f t="shared" si="9"/>
        <v>4</v>
      </c>
      <c r="J58" s="85">
        <f t="shared" si="10"/>
        <v>-9</v>
      </c>
      <c r="K58" s="95">
        <f>modellek!V122</f>
        <v>9999998.5</v>
      </c>
      <c r="L58" s="96">
        <f t="shared" si="13"/>
        <v>19</v>
      </c>
      <c r="M58" s="97">
        <f t="shared" si="14"/>
        <v>13</v>
      </c>
      <c r="N58" s="85">
        <f t="shared" si="15"/>
        <v>32</v>
      </c>
      <c r="Q58" s="67">
        <f>IF(modellek!X122*modellek!AX122&lt;=0,1,0)</f>
        <v>0</v>
      </c>
      <c r="R58">
        <f>modellek!X122</f>
        <v>1.5</v>
      </c>
      <c r="S58" s="117">
        <f>modellek!AX122</f>
        <v>0.2</v>
      </c>
    </row>
    <row r="59" spans="1:19" ht="15" thickBot="1" x14ac:dyDescent="0.4">
      <c r="A59" s="108" t="s">
        <v>20</v>
      </c>
      <c r="B59" s="104">
        <f t="shared" si="11"/>
        <v>1</v>
      </c>
      <c r="C59" s="104">
        <f t="shared" si="11"/>
        <v>1</v>
      </c>
      <c r="D59" s="104">
        <f t="shared" si="11"/>
        <v>4</v>
      </c>
      <c r="E59" s="104">
        <f t="shared" si="12"/>
        <v>4</v>
      </c>
      <c r="F59" s="104">
        <v>10000000</v>
      </c>
      <c r="G59" s="104"/>
      <c r="H59" s="103">
        <f t="shared" si="8"/>
        <v>2.5</v>
      </c>
      <c r="I59" s="103">
        <f t="shared" si="9"/>
        <v>14</v>
      </c>
      <c r="J59" s="103">
        <f t="shared" si="10"/>
        <v>9</v>
      </c>
      <c r="K59" s="105">
        <f>modellek!V123</f>
        <v>9999998.5</v>
      </c>
      <c r="L59">
        <f t="shared" si="13"/>
        <v>19</v>
      </c>
      <c r="M59" s="106">
        <f t="shared" si="14"/>
        <v>5</v>
      </c>
      <c r="N59" s="107">
        <f t="shared" si="15"/>
        <v>21</v>
      </c>
      <c r="Q59" s="67">
        <f>IF(modellek!X123*modellek!AX123&lt;=0,1,0)</f>
        <v>0</v>
      </c>
      <c r="R59">
        <f>modellek!X123</f>
        <v>1.5</v>
      </c>
      <c r="S59" s="117">
        <f>modellek!AX123</f>
        <v>0.2</v>
      </c>
    </row>
    <row r="60" spans="1:19" x14ac:dyDescent="0.35">
      <c r="A60" s="86" t="s">
        <v>21</v>
      </c>
      <c r="B60" s="86">
        <f t="shared" si="11"/>
        <v>1</v>
      </c>
      <c r="C60" s="86">
        <f t="shared" si="11"/>
        <v>3</v>
      </c>
      <c r="D60" s="86">
        <f t="shared" si="11"/>
        <v>4</v>
      </c>
      <c r="E60" s="86">
        <f t="shared" si="12"/>
        <v>4</v>
      </c>
      <c r="F60">
        <v>10000000</v>
      </c>
      <c r="H60" s="86">
        <f t="shared" si="8"/>
        <v>3</v>
      </c>
      <c r="I60" s="86">
        <f t="shared" si="9"/>
        <v>20</v>
      </c>
      <c r="J60" s="86">
        <f t="shared" si="10"/>
        <v>3</v>
      </c>
      <c r="K60" s="98">
        <f>modellek!V124</f>
        <v>10000004.5</v>
      </c>
      <c r="L60" s="99">
        <f t="shared" si="13"/>
        <v>5</v>
      </c>
      <c r="M60" s="100">
        <f t="shared" si="14"/>
        <v>17</v>
      </c>
      <c r="N60" s="86">
        <f t="shared" si="15"/>
        <v>35</v>
      </c>
      <c r="Q60" s="67">
        <f>IF(modellek!X124*modellek!AX124&lt;=0,1,0)</f>
        <v>0</v>
      </c>
      <c r="R60">
        <f>modellek!X124</f>
        <v>-4.5</v>
      </c>
      <c r="S60" s="117">
        <f>modellek!AX124</f>
        <v>-0.3</v>
      </c>
    </row>
    <row r="61" spans="1:19" x14ac:dyDescent="0.35">
      <c r="A61" s="47" t="s">
        <v>22</v>
      </c>
      <c r="B61" s="47">
        <f t="shared" si="11"/>
        <v>3</v>
      </c>
      <c r="C61" s="47">
        <f t="shared" si="11"/>
        <v>3</v>
      </c>
      <c r="D61" s="47">
        <f t="shared" si="11"/>
        <v>2</v>
      </c>
      <c r="E61" s="47">
        <f t="shared" si="12"/>
        <v>2</v>
      </c>
      <c r="F61">
        <v>10000000</v>
      </c>
      <c r="H61" s="47">
        <f t="shared" si="8"/>
        <v>2.5</v>
      </c>
      <c r="I61" s="47">
        <f t="shared" si="9"/>
        <v>14</v>
      </c>
      <c r="J61" s="47">
        <f t="shared" si="10"/>
        <v>-7</v>
      </c>
      <c r="K61" s="59">
        <f>modellek!V125</f>
        <v>9999997</v>
      </c>
      <c r="L61" s="58">
        <f t="shared" si="13"/>
        <v>24</v>
      </c>
      <c r="M61" s="90">
        <f t="shared" si="14"/>
        <v>21</v>
      </c>
      <c r="N61" s="47">
        <f t="shared" si="15"/>
        <v>70</v>
      </c>
      <c r="Q61" s="67">
        <f>IF(modellek!X125*modellek!AX125&lt;=0,1,0)</f>
        <v>0</v>
      </c>
      <c r="R61">
        <f>modellek!X125</f>
        <v>3</v>
      </c>
      <c r="S61" s="117">
        <f>modellek!AX125</f>
        <v>0.2</v>
      </c>
    </row>
    <row r="62" spans="1:19" x14ac:dyDescent="0.35">
      <c r="A62" s="47" t="s">
        <v>23</v>
      </c>
      <c r="B62" s="47">
        <f t="shared" si="11"/>
        <v>4</v>
      </c>
      <c r="C62" s="47">
        <f t="shared" si="11"/>
        <v>3</v>
      </c>
      <c r="D62" s="47">
        <f t="shared" si="11"/>
        <v>3</v>
      </c>
      <c r="E62" s="47">
        <f t="shared" si="12"/>
        <v>3</v>
      </c>
      <c r="F62">
        <v>10000000</v>
      </c>
      <c r="H62" s="47">
        <f t="shared" si="8"/>
        <v>3.25</v>
      </c>
      <c r="I62" s="47">
        <f t="shared" si="9"/>
        <v>23</v>
      </c>
      <c r="J62" s="47">
        <f t="shared" si="10"/>
        <v>6</v>
      </c>
      <c r="K62" s="59">
        <f>modellek!V126</f>
        <v>10000000</v>
      </c>
      <c r="L62" s="58">
        <f t="shared" si="13"/>
        <v>16</v>
      </c>
      <c r="M62" s="90">
        <f t="shared" si="14"/>
        <v>17</v>
      </c>
      <c r="N62" s="47">
        <f t="shared" si="15"/>
        <v>48</v>
      </c>
      <c r="Q62">
        <f>IF(modellek!X126*modellek!AX126&lt;=0,1,0)</f>
        <v>1</v>
      </c>
      <c r="R62">
        <f>modellek!X126</f>
        <v>0</v>
      </c>
      <c r="S62">
        <f>modellek!AX126</f>
        <v>2.2000000000000002</v>
      </c>
    </row>
    <row r="63" spans="1:19" x14ac:dyDescent="0.35">
      <c r="A63" s="47" t="s">
        <v>24</v>
      </c>
      <c r="B63" s="47">
        <f t="shared" si="11"/>
        <v>3</v>
      </c>
      <c r="C63" s="47">
        <f t="shared" si="11"/>
        <v>3</v>
      </c>
      <c r="D63" s="47">
        <f t="shared" si="11"/>
        <v>3</v>
      </c>
      <c r="E63" s="47">
        <f t="shared" si="12"/>
        <v>3</v>
      </c>
      <c r="F63">
        <v>10000000</v>
      </c>
      <c r="H63" s="47">
        <f t="shared" si="8"/>
        <v>3</v>
      </c>
      <c r="I63" s="47">
        <f t="shared" si="9"/>
        <v>20</v>
      </c>
      <c r="J63" s="47">
        <f t="shared" si="10"/>
        <v>-1</v>
      </c>
      <c r="K63" s="59">
        <f>modellek!V127</f>
        <v>10000000</v>
      </c>
      <c r="L63" s="58">
        <f t="shared" si="13"/>
        <v>16</v>
      </c>
      <c r="M63" s="90">
        <f t="shared" si="14"/>
        <v>21</v>
      </c>
      <c r="N63" s="47">
        <f t="shared" si="15"/>
        <v>61</v>
      </c>
      <c r="Q63">
        <f>IF(modellek!X127*modellek!AX127&lt;=0,1,0)</f>
        <v>1</v>
      </c>
      <c r="R63">
        <f>modellek!X127</f>
        <v>0</v>
      </c>
      <c r="S63">
        <f>modellek!AX127</f>
        <v>0.2</v>
      </c>
    </row>
    <row r="64" spans="1:19" x14ac:dyDescent="0.35">
      <c r="A64" s="47" t="s">
        <v>25</v>
      </c>
      <c r="B64" s="47">
        <f t="shared" si="11"/>
        <v>1</v>
      </c>
      <c r="C64" s="47">
        <f t="shared" si="11"/>
        <v>2</v>
      </c>
      <c r="D64" s="47">
        <f t="shared" si="11"/>
        <v>1</v>
      </c>
      <c r="E64" s="47">
        <f t="shared" si="12"/>
        <v>1</v>
      </c>
      <c r="F64">
        <v>10000000</v>
      </c>
      <c r="H64" s="47">
        <f t="shared" si="8"/>
        <v>1.25</v>
      </c>
      <c r="I64" s="47">
        <f t="shared" si="9"/>
        <v>1</v>
      </c>
      <c r="J64" s="47">
        <f t="shared" si="10"/>
        <v>0</v>
      </c>
      <c r="K64" s="59">
        <f>modellek!V128</f>
        <v>10000002.5</v>
      </c>
      <c r="L64" s="58">
        <f t="shared" si="13"/>
        <v>6</v>
      </c>
      <c r="M64" s="90">
        <f t="shared" si="14"/>
        <v>1</v>
      </c>
      <c r="N64" s="47">
        <f t="shared" si="15"/>
        <v>34</v>
      </c>
      <c r="Q64">
        <f>IF(modellek!X128*modellek!AX128&lt;=0,1,0)</f>
        <v>1</v>
      </c>
      <c r="R64">
        <f>modellek!X128</f>
        <v>-2.5</v>
      </c>
      <c r="S64">
        <f>modellek!AX128</f>
        <v>4.7</v>
      </c>
    </row>
    <row r="65" spans="1:19" x14ac:dyDescent="0.35">
      <c r="A65" s="49" t="s">
        <v>26</v>
      </c>
      <c r="B65" s="47">
        <f t="shared" si="11"/>
        <v>2</v>
      </c>
      <c r="C65" s="47">
        <f t="shared" si="11"/>
        <v>1</v>
      </c>
      <c r="D65" s="47">
        <f t="shared" si="11"/>
        <v>3</v>
      </c>
      <c r="E65" s="47">
        <f t="shared" si="12"/>
        <v>3</v>
      </c>
      <c r="F65">
        <v>10000000</v>
      </c>
      <c r="H65" s="47">
        <f t="shared" si="8"/>
        <v>2.25</v>
      </c>
      <c r="I65" s="47">
        <f t="shared" si="9"/>
        <v>11</v>
      </c>
      <c r="J65" s="47">
        <f t="shared" si="10"/>
        <v>2</v>
      </c>
      <c r="K65" s="59">
        <f>modellek!V129</f>
        <v>10000007.5</v>
      </c>
      <c r="L65" s="58">
        <f t="shared" si="13"/>
        <v>3</v>
      </c>
      <c r="M65" s="90">
        <f t="shared" si="14"/>
        <v>9</v>
      </c>
      <c r="N65" s="47">
        <f t="shared" si="15"/>
        <v>36</v>
      </c>
      <c r="Q65">
        <f>IF(modellek!X129*modellek!AX129&lt;=0,1,0)</f>
        <v>1</v>
      </c>
      <c r="R65">
        <f>modellek!X129</f>
        <v>-7.5</v>
      </c>
      <c r="S65">
        <f>modellek!AX129</f>
        <v>3.7</v>
      </c>
    </row>
    <row r="66" spans="1:19" x14ac:dyDescent="0.35">
      <c r="A66" s="47" t="s">
        <v>27</v>
      </c>
      <c r="B66" s="47">
        <f t="shared" si="11"/>
        <v>2</v>
      </c>
      <c r="C66" s="47">
        <f t="shared" si="11"/>
        <v>3</v>
      </c>
      <c r="D66" s="47">
        <f t="shared" si="11"/>
        <v>4</v>
      </c>
      <c r="E66" s="47">
        <f t="shared" si="12"/>
        <v>4</v>
      </c>
      <c r="F66">
        <v>10000000</v>
      </c>
      <c r="H66" s="47">
        <f t="shared" si="8"/>
        <v>3.25</v>
      </c>
      <c r="I66" s="47">
        <f t="shared" si="9"/>
        <v>23</v>
      </c>
      <c r="J66" s="47">
        <f t="shared" si="10"/>
        <v>6</v>
      </c>
      <c r="K66" s="59">
        <f>modellek!V130</f>
        <v>9999998</v>
      </c>
      <c r="L66" s="58">
        <f t="shared" si="13"/>
        <v>22</v>
      </c>
      <c r="M66" s="90">
        <f t="shared" si="14"/>
        <v>17</v>
      </c>
      <c r="N66" s="47">
        <f t="shared" si="15"/>
        <v>43</v>
      </c>
      <c r="Q66">
        <f>IF(modellek!X130*modellek!AX130&lt;=0,1,0)</f>
        <v>1</v>
      </c>
      <c r="R66">
        <f>modellek!X130</f>
        <v>2</v>
      </c>
      <c r="S66">
        <f>modellek!AX130</f>
        <v>-0.3</v>
      </c>
    </row>
    <row r="67" spans="1:19" x14ac:dyDescent="0.35">
      <c r="A67" s="49" t="s">
        <v>28</v>
      </c>
      <c r="B67" s="47">
        <f t="shared" si="11"/>
        <v>3</v>
      </c>
      <c r="C67" s="47">
        <f t="shared" si="11"/>
        <v>4</v>
      </c>
      <c r="D67" s="47">
        <f t="shared" si="11"/>
        <v>2</v>
      </c>
      <c r="E67" s="47">
        <f t="shared" si="12"/>
        <v>2</v>
      </c>
      <c r="F67">
        <v>10000000</v>
      </c>
      <c r="H67" s="47">
        <f t="shared" si="8"/>
        <v>2.75</v>
      </c>
      <c r="I67" s="47">
        <f t="shared" si="9"/>
        <v>18</v>
      </c>
      <c r="J67" s="47">
        <f t="shared" si="10"/>
        <v>1</v>
      </c>
      <c r="K67" s="59">
        <f>modellek!V131</f>
        <v>9999998.5</v>
      </c>
      <c r="L67" s="58">
        <f t="shared" si="13"/>
        <v>19</v>
      </c>
      <c r="M67" s="90">
        <f t="shared" si="14"/>
        <v>17</v>
      </c>
      <c r="N67" s="47">
        <f t="shared" si="15"/>
        <v>59</v>
      </c>
      <c r="Q67" s="67">
        <f>IF(modellek!X131*modellek!AX131&lt;=0,1,0)</f>
        <v>0</v>
      </c>
      <c r="R67">
        <f>modellek!X131</f>
        <v>1.5</v>
      </c>
      <c r="S67" s="117">
        <f>modellek!AX131</f>
        <v>0.7</v>
      </c>
    </row>
    <row r="68" spans="1:19" x14ac:dyDescent="0.35">
      <c r="A68" s="47" t="s">
        <v>29</v>
      </c>
      <c r="B68" s="47">
        <f t="shared" si="11"/>
        <v>3</v>
      </c>
      <c r="C68" s="47">
        <f t="shared" si="11"/>
        <v>2</v>
      </c>
      <c r="D68" s="47">
        <f t="shared" si="11"/>
        <v>1</v>
      </c>
      <c r="E68" s="47">
        <f t="shared" si="12"/>
        <v>1</v>
      </c>
      <c r="F68">
        <v>10000000</v>
      </c>
      <c r="H68" s="47">
        <f t="shared" si="8"/>
        <v>1.75</v>
      </c>
      <c r="I68" s="47">
        <f t="shared" si="9"/>
        <v>4</v>
      </c>
      <c r="J68" s="47">
        <f t="shared" si="10"/>
        <v>-9</v>
      </c>
      <c r="K68" s="59">
        <f>modellek!V132</f>
        <v>10000006</v>
      </c>
      <c r="L68" s="58">
        <f t="shared" si="13"/>
        <v>4</v>
      </c>
      <c r="M68" s="90">
        <f t="shared" si="14"/>
        <v>13</v>
      </c>
      <c r="N68" s="47">
        <f t="shared" si="15"/>
        <v>46</v>
      </c>
      <c r="Q68">
        <f>IF(modellek!X132*modellek!AX132&lt;=0,1,0)</f>
        <v>1</v>
      </c>
      <c r="R68">
        <f>modellek!X132</f>
        <v>-6</v>
      </c>
      <c r="S68">
        <f>modellek!AX132</f>
        <v>4.2</v>
      </c>
    </row>
    <row r="69" spans="1:19" ht="15" thickBot="1" x14ac:dyDescent="0.4">
      <c r="A69" s="47" t="s">
        <v>30</v>
      </c>
      <c r="B69" s="47">
        <f t="shared" si="11"/>
        <v>4</v>
      </c>
      <c r="C69" s="47">
        <f t="shared" si="11"/>
        <v>1</v>
      </c>
      <c r="D69" s="47">
        <f t="shared" si="11"/>
        <v>4</v>
      </c>
      <c r="E69" s="47">
        <f t="shared" si="12"/>
        <v>4</v>
      </c>
      <c r="F69">
        <v>10000000</v>
      </c>
      <c r="H69" s="47">
        <f t="shared" si="8"/>
        <v>3.25</v>
      </c>
      <c r="I69" s="47">
        <f t="shared" si="9"/>
        <v>23</v>
      </c>
      <c r="J69" s="47">
        <f t="shared" si="10"/>
        <v>-5</v>
      </c>
      <c r="K69" s="59">
        <f>modellek!V133</f>
        <v>10000002</v>
      </c>
      <c r="L69" s="94">
        <f t="shared" si="13"/>
        <v>11</v>
      </c>
      <c r="M69" s="90">
        <f t="shared" si="14"/>
        <v>28</v>
      </c>
      <c r="N69" s="47">
        <f t="shared" si="15"/>
        <v>52</v>
      </c>
      <c r="Q69">
        <f>IF(modellek!X133*modellek!AX133&lt;=0,1,0)</f>
        <v>1</v>
      </c>
      <c r="R69">
        <f>modellek!X133</f>
        <v>-2</v>
      </c>
      <c r="S69">
        <f>modellek!AX133</f>
        <v>5.2</v>
      </c>
    </row>
    <row r="71" spans="1:19" x14ac:dyDescent="0.35">
      <c r="K71" s="114" t="s">
        <v>285</v>
      </c>
    </row>
    <row r="72" spans="1:19" x14ac:dyDescent="0.35">
      <c r="K72" s="115" t="s">
        <v>286</v>
      </c>
    </row>
  </sheetData>
  <conditionalFormatting sqref="M37:N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B91B5-841F-4771-9C56-8861494EF8C8}">
  <dimension ref="A3:S72"/>
  <sheetViews>
    <sheetView topLeftCell="A2" zoomScale="70" zoomScaleNormal="70" workbookViewId="0">
      <selection activeCell="M10" sqref="M10:M35"/>
    </sheetView>
  </sheetViews>
  <sheetFormatPr defaultRowHeight="14.5" x14ac:dyDescent="0.35"/>
  <cols>
    <col min="6" max="6" width="13.54296875" customWidth="1"/>
    <col min="8" max="10" width="8.81640625" bestFit="1" customWidth="1"/>
    <col min="11" max="11" width="10.81640625" bestFit="1" customWidth="1"/>
    <col min="12" max="12" width="8.81640625" bestFit="1" customWidth="1"/>
  </cols>
  <sheetData>
    <row r="3" spans="1:16" x14ac:dyDescent="0.35">
      <c r="A3" s="49" t="s">
        <v>38</v>
      </c>
      <c r="B3" s="49">
        <v>0</v>
      </c>
      <c r="C3" s="49">
        <v>0</v>
      </c>
      <c r="D3" s="49">
        <v>0</v>
      </c>
      <c r="E3" s="49">
        <v>0</v>
      </c>
      <c r="F3" s="21"/>
    </row>
    <row r="4" spans="1:16" x14ac:dyDescent="0.35">
      <c r="A4" s="49"/>
      <c r="B4" s="49">
        <v>5</v>
      </c>
      <c r="C4" s="49">
        <v>6</v>
      </c>
      <c r="D4" s="49">
        <v>7</v>
      </c>
      <c r="E4" s="49">
        <v>8</v>
      </c>
      <c r="F4" s="21"/>
    </row>
    <row r="5" spans="1:16" ht="43.5" x14ac:dyDescent="0.35">
      <c r="A5" s="49" t="s">
        <v>0</v>
      </c>
      <c r="B5" s="79" t="s">
        <v>32</v>
      </c>
      <c r="C5" s="79" t="s">
        <v>32</v>
      </c>
      <c r="D5" s="79" t="s">
        <v>32</v>
      </c>
      <c r="E5" s="79" t="s">
        <v>32</v>
      </c>
      <c r="F5" s="80"/>
      <c r="I5" s="54" t="s">
        <v>281</v>
      </c>
      <c r="J5" s="55" t="s">
        <v>36</v>
      </c>
      <c r="K5" s="48" t="s">
        <v>37</v>
      </c>
      <c r="L5" s="47" t="s">
        <v>36</v>
      </c>
      <c r="M5" s="47" t="s">
        <v>39</v>
      </c>
      <c r="N5" s="47" t="s">
        <v>36</v>
      </c>
      <c r="O5" s="47" t="s">
        <v>40</v>
      </c>
      <c r="P5" s="47" t="s">
        <v>36</v>
      </c>
    </row>
    <row r="6" spans="1:16" x14ac:dyDescent="0.35">
      <c r="A6" s="49" t="s">
        <v>1</v>
      </c>
      <c r="B6" s="49">
        <v>3</v>
      </c>
      <c r="C6" s="49">
        <v>4</v>
      </c>
      <c r="D6" s="49">
        <v>4</v>
      </c>
      <c r="E6" s="49">
        <v>5</v>
      </c>
      <c r="F6" s="25"/>
      <c r="I6" s="56">
        <f>AVERAGE(B6,C6,D6,E6)</f>
        <v>4</v>
      </c>
      <c r="J6" s="57">
        <f>RANK(I6,I$6:I$35,0)</f>
        <v>4</v>
      </c>
      <c r="K6" s="56">
        <f>STDEV(B6,C6,D6,E6)</f>
        <v>0.81649658092772603</v>
      </c>
      <c r="L6" s="47">
        <f>RANK(K6,K$6:K$35,$Y$1)</f>
        <v>22</v>
      </c>
      <c r="M6" s="47">
        <f>IFERROR(SLOPE(B4:E4,B6:E6),0)</f>
        <v>1.5</v>
      </c>
      <c r="N6" s="47">
        <f>RANK(M6,M$6:M$35,$Y$1)</f>
        <v>1</v>
      </c>
      <c r="O6" s="47">
        <f>J6+L6+N6</f>
        <v>27</v>
      </c>
      <c r="P6" s="47">
        <f>RANK(O6,O$6:O$35,$Y$1)</f>
        <v>25</v>
      </c>
    </row>
    <row r="7" spans="1:16" x14ac:dyDescent="0.35">
      <c r="A7" s="49" t="s">
        <v>2</v>
      </c>
      <c r="B7" s="49">
        <v>2</v>
      </c>
      <c r="C7" s="49">
        <v>2</v>
      </c>
      <c r="D7" s="49">
        <v>2</v>
      </c>
      <c r="E7" s="49">
        <v>4</v>
      </c>
      <c r="F7" s="25"/>
      <c r="I7" s="56">
        <f t="shared" ref="I7:I35" si="0">AVERAGE(B7,C7,D7,E7)</f>
        <v>2.5</v>
      </c>
      <c r="J7" s="57">
        <f t="shared" ref="J7:J35" si="1">RANK(I7,I$6:I$35,0)</f>
        <v>29</v>
      </c>
      <c r="K7" s="56">
        <f t="shared" ref="K7:K35" si="2">STDEV(B7,C7,D7,E7)</f>
        <v>1</v>
      </c>
      <c r="L7" s="47">
        <f t="shared" ref="L7:L35" si="3">RANK(K7,K$6:K$35,$Y$1)</f>
        <v>16</v>
      </c>
      <c r="M7" s="47">
        <f t="shared" ref="M7:M35" si="4">IFERROR(SLOPE(B5:E5,B7:E7),0)</f>
        <v>0</v>
      </c>
      <c r="N7" s="47">
        <f t="shared" ref="N7:N35" si="5">RANK(M7,M$6:M$35,$Y$1)</f>
        <v>16</v>
      </c>
      <c r="O7" s="47">
        <f t="shared" ref="O7:O35" si="6">J7+L7+N7</f>
        <v>61</v>
      </c>
      <c r="P7" s="47">
        <f t="shared" ref="P7:P35" si="7">RANK(O7,O$6:O$35,$Y$1)</f>
        <v>5</v>
      </c>
    </row>
    <row r="8" spans="1:16" x14ac:dyDescent="0.35">
      <c r="A8" s="49" t="s">
        <v>3</v>
      </c>
      <c r="B8" s="49">
        <v>2</v>
      </c>
      <c r="C8" s="49">
        <v>2</v>
      </c>
      <c r="D8" s="49">
        <v>3</v>
      </c>
      <c r="E8" s="49">
        <v>3</v>
      </c>
      <c r="F8" s="25"/>
      <c r="I8" s="56">
        <f t="shared" si="0"/>
        <v>2.5</v>
      </c>
      <c r="J8" s="57">
        <f t="shared" si="1"/>
        <v>29</v>
      </c>
      <c r="K8" s="56">
        <f t="shared" si="2"/>
        <v>0.57735026918962573</v>
      </c>
      <c r="L8" s="47">
        <f t="shared" si="3"/>
        <v>26</v>
      </c>
      <c r="M8" s="47">
        <f t="shared" si="4"/>
        <v>1</v>
      </c>
      <c r="N8" s="47">
        <f t="shared" si="5"/>
        <v>2</v>
      </c>
      <c r="O8" s="47">
        <f t="shared" si="6"/>
        <v>57</v>
      </c>
      <c r="P8" s="47">
        <f t="shared" si="7"/>
        <v>7</v>
      </c>
    </row>
    <row r="9" spans="1:16" x14ac:dyDescent="0.35">
      <c r="A9" s="49" t="s">
        <v>4</v>
      </c>
      <c r="B9" s="49">
        <v>2</v>
      </c>
      <c r="C9" s="49">
        <v>4</v>
      </c>
      <c r="D9" s="49">
        <v>2</v>
      </c>
      <c r="E9" s="49">
        <v>4</v>
      </c>
      <c r="F9" s="25"/>
      <c r="I9" s="56">
        <f t="shared" si="0"/>
        <v>3</v>
      </c>
      <c r="J9" s="57">
        <f t="shared" si="1"/>
        <v>21</v>
      </c>
      <c r="K9" s="56">
        <f t="shared" si="2"/>
        <v>1.1547005383792515</v>
      </c>
      <c r="L9" s="47">
        <f t="shared" si="3"/>
        <v>13</v>
      </c>
      <c r="M9" s="47">
        <f t="shared" si="4"/>
        <v>0.5</v>
      </c>
      <c r="N9" s="47">
        <f t="shared" si="5"/>
        <v>9</v>
      </c>
      <c r="O9" s="47">
        <f t="shared" si="6"/>
        <v>43</v>
      </c>
      <c r="P9" s="47">
        <f t="shared" si="7"/>
        <v>16</v>
      </c>
    </row>
    <row r="10" spans="1:16" x14ac:dyDescent="0.35">
      <c r="A10" s="49" t="s">
        <v>5</v>
      </c>
      <c r="B10" s="49">
        <v>2</v>
      </c>
      <c r="C10" s="49">
        <v>2</v>
      </c>
      <c r="D10" s="49">
        <v>3</v>
      </c>
      <c r="E10" s="49">
        <v>4</v>
      </c>
      <c r="F10" s="25"/>
      <c r="I10" s="56">
        <f t="shared" si="0"/>
        <v>2.75</v>
      </c>
      <c r="J10" s="57">
        <f t="shared" si="1"/>
        <v>27</v>
      </c>
      <c r="K10" s="56">
        <f t="shared" si="2"/>
        <v>0.9574271077563381</v>
      </c>
      <c r="L10" s="47">
        <f t="shared" si="3"/>
        <v>18</v>
      </c>
      <c r="M10" s="118">
        <f t="shared" si="4"/>
        <v>0.54545454545454541</v>
      </c>
      <c r="N10" s="47">
        <f t="shared" si="5"/>
        <v>8</v>
      </c>
      <c r="O10" s="47">
        <f t="shared" si="6"/>
        <v>53</v>
      </c>
      <c r="P10" s="47">
        <f t="shared" si="7"/>
        <v>8</v>
      </c>
    </row>
    <row r="11" spans="1:16" x14ac:dyDescent="0.35">
      <c r="A11" s="49" t="s">
        <v>6</v>
      </c>
      <c r="B11" s="49">
        <v>3</v>
      </c>
      <c r="C11" s="49">
        <v>4</v>
      </c>
      <c r="D11" s="49">
        <v>4</v>
      </c>
      <c r="E11" s="49">
        <v>5</v>
      </c>
      <c r="F11" s="25"/>
      <c r="I11" s="56">
        <f t="shared" si="0"/>
        <v>4</v>
      </c>
      <c r="J11" s="57">
        <f t="shared" si="1"/>
        <v>4</v>
      </c>
      <c r="K11" s="56">
        <f t="shared" si="2"/>
        <v>0.81649658092772603</v>
      </c>
      <c r="L11" s="47">
        <f t="shared" si="3"/>
        <v>22</v>
      </c>
      <c r="M11" s="118">
        <f t="shared" si="4"/>
        <v>1</v>
      </c>
      <c r="N11" s="47">
        <f t="shared" si="5"/>
        <v>2</v>
      </c>
      <c r="O11" s="47">
        <f t="shared" si="6"/>
        <v>28</v>
      </c>
      <c r="P11" s="47">
        <f t="shared" si="7"/>
        <v>24</v>
      </c>
    </row>
    <row r="12" spans="1:16" x14ac:dyDescent="0.35">
      <c r="A12" s="49" t="s">
        <v>7</v>
      </c>
      <c r="B12" s="49">
        <v>5</v>
      </c>
      <c r="C12" s="49">
        <v>3</v>
      </c>
      <c r="D12" s="49">
        <v>5</v>
      </c>
      <c r="E12" s="49">
        <v>4</v>
      </c>
      <c r="F12" s="25"/>
      <c r="I12" s="56">
        <f t="shared" si="0"/>
        <v>4.25</v>
      </c>
      <c r="J12" s="57">
        <f t="shared" si="1"/>
        <v>2</v>
      </c>
      <c r="K12" s="56">
        <f t="shared" si="2"/>
        <v>0.9574271077563381</v>
      </c>
      <c r="L12" s="47">
        <f t="shared" si="3"/>
        <v>18</v>
      </c>
      <c r="M12" s="118">
        <f t="shared" si="4"/>
        <v>9.0909090909090912E-2</v>
      </c>
      <c r="N12" s="47">
        <f t="shared" si="5"/>
        <v>15</v>
      </c>
      <c r="O12" s="47">
        <f t="shared" si="6"/>
        <v>35</v>
      </c>
      <c r="P12" s="47">
        <f t="shared" si="7"/>
        <v>21</v>
      </c>
    </row>
    <row r="13" spans="1:16" x14ac:dyDescent="0.35">
      <c r="A13" s="49" t="s">
        <v>8</v>
      </c>
      <c r="B13" s="49">
        <v>2</v>
      </c>
      <c r="C13" s="49">
        <v>3</v>
      </c>
      <c r="D13" s="49">
        <v>3</v>
      </c>
      <c r="E13" s="49">
        <v>5</v>
      </c>
      <c r="F13" s="25"/>
      <c r="I13" s="56">
        <f t="shared" si="0"/>
        <v>3.25</v>
      </c>
      <c r="J13" s="57">
        <f t="shared" si="1"/>
        <v>14</v>
      </c>
      <c r="K13" s="56">
        <f t="shared" si="2"/>
        <v>1.2583057392117916</v>
      </c>
      <c r="L13" s="47">
        <f t="shared" si="3"/>
        <v>9</v>
      </c>
      <c r="M13" s="118">
        <f t="shared" si="4"/>
        <v>0.63157894736842102</v>
      </c>
      <c r="N13" s="47">
        <f t="shared" si="5"/>
        <v>6</v>
      </c>
      <c r="O13" s="47">
        <f t="shared" si="6"/>
        <v>29</v>
      </c>
      <c r="P13" s="47">
        <f t="shared" si="7"/>
        <v>23</v>
      </c>
    </row>
    <row r="14" spans="1:16" x14ac:dyDescent="0.35">
      <c r="A14" s="49" t="s">
        <v>9</v>
      </c>
      <c r="B14" s="49">
        <v>3</v>
      </c>
      <c r="C14" s="49">
        <v>3</v>
      </c>
      <c r="D14" s="49">
        <v>2</v>
      </c>
      <c r="E14" s="49">
        <v>5</v>
      </c>
      <c r="F14" s="25"/>
      <c r="I14" s="56">
        <f t="shared" si="0"/>
        <v>3.25</v>
      </c>
      <c r="J14" s="57">
        <f t="shared" si="1"/>
        <v>14</v>
      </c>
      <c r="K14" s="56">
        <f t="shared" si="2"/>
        <v>1.2583057392117916</v>
      </c>
      <c r="L14" s="47">
        <f t="shared" si="3"/>
        <v>9</v>
      </c>
      <c r="M14" s="118">
        <f t="shared" si="4"/>
        <v>-0.26315789473684209</v>
      </c>
      <c r="N14" s="47">
        <f t="shared" si="5"/>
        <v>21</v>
      </c>
      <c r="O14" s="47">
        <f t="shared" si="6"/>
        <v>44</v>
      </c>
      <c r="P14" s="47">
        <f t="shared" si="7"/>
        <v>14</v>
      </c>
    </row>
    <row r="15" spans="1:16" x14ac:dyDescent="0.35">
      <c r="A15" s="49" t="s">
        <v>10</v>
      </c>
      <c r="B15" s="49">
        <v>5</v>
      </c>
      <c r="C15" s="49">
        <v>4</v>
      </c>
      <c r="D15" s="49">
        <v>2</v>
      </c>
      <c r="E15" s="49">
        <v>5</v>
      </c>
      <c r="F15" s="25"/>
      <c r="I15" s="56">
        <f t="shared" si="0"/>
        <v>4</v>
      </c>
      <c r="J15" s="57">
        <f t="shared" si="1"/>
        <v>4</v>
      </c>
      <c r="K15" s="56">
        <f t="shared" si="2"/>
        <v>1.4142135623730951</v>
      </c>
      <c r="L15" s="47">
        <f t="shared" si="3"/>
        <v>5</v>
      </c>
      <c r="M15" s="118">
        <f t="shared" si="4"/>
        <v>0.16666666666666666</v>
      </c>
      <c r="N15" s="47">
        <f t="shared" si="5"/>
        <v>13</v>
      </c>
      <c r="O15" s="47">
        <f t="shared" si="6"/>
        <v>22</v>
      </c>
      <c r="P15" s="47">
        <f t="shared" si="7"/>
        <v>29</v>
      </c>
    </row>
    <row r="16" spans="1:16" x14ac:dyDescent="0.35">
      <c r="A16" s="49" t="s">
        <v>11</v>
      </c>
      <c r="B16" s="49">
        <v>2</v>
      </c>
      <c r="C16" s="49">
        <v>2</v>
      </c>
      <c r="D16" s="49">
        <v>4</v>
      </c>
      <c r="E16" s="49">
        <v>4</v>
      </c>
      <c r="F16" s="25"/>
      <c r="I16" s="56">
        <f t="shared" si="0"/>
        <v>3</v>
      </c>
      <c r="J16" s="57">
        <f t="shared" si="1"/>
        <v>21</v>
      </c>
      <c r="K16" s="56">
        <f t="shared" si="2"/>
        <v>1.1547005383792515</v>
      </c>
      <c r="L16" s="47">
        <f t="shared" si="3"/>
        <v>13</v>
      </c>
      <c r="M16" s="118">
        <f t="shared" si="4"/>
        <v>0.25</v>
      </c>
      <c r="N16" s="47">
        <f t="shared" si="5"/>
        <v>12</v>
      </c>
      <c r="O16" s="47">
        <f t="shared" si="6"/>
        <v>46</v>
      </c>
      <c r="P16" s="47">
        <f t="shared" si="7"/>
        <v>13</v>
      </c>
    </row>
    <row r="17" spans="1:16" x14ac:dyDescent="0.35">
      <c r="A17" s="49" t="s">
        <v>12</v>
      </c>
      <c r="B17" s="49">
        <v>3</v>
      </c>
      <c r="C17" s="49">
        <v>2</v>
      </c>
      <c r="D17" s="49">
        <v>3</v>
      </c>
      <c r="E17" s="49">
        <v>4</v>
      </c>
      <c r="F17" s="25"/>
      <c r="I17" s="56">
        <f t="shared" si="0"/>
        <v>3</v>
      </c>
      <c r="J17" s="57">
        <f t="shared" si="1"/>
        <v>21</v>
      </c>
      <c r="K17" s="56">
        <f t="shared" si="2"/>
        <v>0.81649658092772603</v>
      </c>
      <c r="L17" s="47">
        <f t="shared" si="3"/>
        <v>22</v>
      </c>
      <c r="M17" s="118">
        <f t="shared" si="4"/>
        <v>0.5</v>
      </c>
      <c r="N17" s="47">
        <f t="shared" si="5"/>
        <v>9</v>
      </c>
      <c r="O17" s="47">
        <f t="shared" si="6"/>
        <v>52</v>
      </c>
      <c r="P17" s="47">
        <f t="shared" si="7"/>
        <v>9</v>
      </c>
    </row>
    <row r="18" spans="1:16" x14ac:dyDescent="0.35">
      <c r="A18" s="49" t="s">
        <v>13</v>
      </c>
      <c r="B18" s="49">
        <v>5</v>
      </c>
      <c r="C18" s="49">
        <v>4</v>
      </c>
      <c r="D18" s="49">
        <v>2</v>
      </c>
      <c r="E18" s="49">
        <v>4</v>
      </c>
      <c r="F18" s="25"/>
      <c r="I18" s="56">
        <f t="shared" si="0"/>
        <v>3.75</v>
      </c>
      <c r="J18" s="57">
        <f t="shared" si="1"/>
        <v>8</v>
      </c>
      <c r="K18" s="56">
        <f t="shared" si="2"/>
        <v>1.2583057392117916</v>
      </c>
      <c r="L18" s="47">
        <f t="shared" si="3"/>
        <v>9</v>
      </c>
      <c r="M18" s="118">
        <f t="shared" si="4"/>
        <v>-0.63157894736842102</v>
      </c>
      <c r="N18" s="47">
        <f t="shared" si="5"/>
        <v>25</v>
      </c>
      <c r="O18" s="47">
        <f t="shared" si="6"/>
        <v>42</v>
      </c>
      <c r="P18" s="47">
        <f t="shared" si="7"/>
        <v>17</v>
      </c>
    </row>
    <row r="19" spans="1:16" x14ac:dyDescent="0.35">
      <c r="A19" s="49" t="s">
        <v>14</v>
      </c>
      <c r="B19" s="49">
        <v>3</v>
      </c>
      <c r="C19" s="49">
        <v>5</v>
      </c>
      <c r="D19" s="49">
        <v>2</v>
      </c>
      <c r="E19" s="49">
        <v>4</v>
      </c>
      <c r="F19" s="25"/>
      <c r="I19" s="56">
        <f t="shared" si="0"/>
        <v>3.5</v>
      </c>
      <c r="J19" s="57">
        <f t="shared" si="1"/>
        <v>11</v>
      </c>
      <c r="K19" s="56">
        <f t="shared" si="2"/>
        <v>1.2909944487358056</v>
      </c>
      <c r="L19" s="47">
        <f t="shared" si="3"/>
        <v>7</v>
      </c>
      <c r="M19" s="118">
        <f t="shared" si="4"/>
        <v>-0.2</v>
      </c>
      <c r="N19" s="47">
        <f t="shared" si="5"/>
        <v>20</v>
      </c>
      <c r="O19" s="47">
        <f t="shared" si="6"/>
        <v>38</v>
      </c>
      <c r="P19" s="47">
        <f t="shared" si="7"/>
        <v>20</v>
      </c>
    </row>
    <row r="20" spans="1:16" x14ac:dyDescent="0.35">
      <c r="A20" s="49" t="s">
        <v>15</v>
      </c>
      <c r="B20" s="49">
        <v>3</v>
      </c>
      <c r="C20" s="49">
        <v>5</v>
      </c>
      <c r="D20" s="49">
        <v>5</v>
      </c>
      <c r="E20" s="49">
        <v>5</v>
      </c>
      <c r="F20" s="25"/>
      <c r="I20" s="56">
        <f t="shared" si="0"/>
        <v>4.5</v>
      </c>
      <c r="J20" s="57">
        <f t="shared" si="1"/>
        <v>1</v>
      </c>
      <c r="K20" s="56">
        <f t="shared" si="2"/>
        <v>1</v>
      </c>
      <c r="L20" s="47">
        <f t="shared" si="3"/>
        <v>16</v>
      </c>
      <c r="M20" s="118">
        <f t="shared" si="4"/>
        <v>-0.83333333333333337</v>
      </c>
      <c r="N20" s="47">
        <f t="shared" si="5"/>
        <v>27</v>
      </c>
      <c r="O20" s="47">
        <f t="shared" si="6"/>
        <v>44</v>
      </c>
      <c r="P20" s="47">
        <f t="shared" si="7"/>
        <v>14</v>
      </c>
    </row>
    <row r="21" spans="1:16" x14ac:dyDescent="0.35">
      <c r="A21" s="49" t="s">
        <v>16</v>
      </c>
      <c r="B21" s="49">
        <v>4</v>
      </c>
      <c r="C21" s="49">
        <v>4</v>
      </c>
      <c r="D21" s="49">
        <v>4</v>
      </c>
      <c r="E21" s="49">
        <v>4</v>
      </c>
      <c r="F21" s="25"/>
      <c r="I21" s="56">
        <f t="shared" si="0"/>
        <v>4</v>
      </c>
      <c r="J21" s="57">
        <f t="shared" si="1"/>
        <v>4</v>
      </c>
      <c r="K21" s="56">
        <f t="shared" si="2"/>
        <v>0</v>
      </c>
      <c r="L21" s="47">
        <f t="shared" si="3"/>
        <v>30</v>
      </c>
      <c r="M21" s="118">
        <f t="shared" si="4"/>
        <v>0</v>
      </c>
      <c r="N21" s="47">
        <f t="shared" si="5"/>
        <v>16</v>
      </c>
      <c r="O21" s="47">
        <f t="shared" si="6"/>
        <v>50</v>
      </c>
      <c r="P21" s="47">
        <f t="shared" si="7"/>
        <v>11</v>
      </c>
    </row>
    <row r="22" spans="1:16" x14ac:dyDescent="0.35">
      <c r="A22" s="49" t="s">
        <v>17</v>
      </c>
      <c r="B22" s="49">
        <v>5</v>
      </c>
      <c r="C22" s="49">
        <v>2</v>
      </c>
      <c r="D22" s="49">
        <v>2</v>
      </c>
      <c r="E22" s="49">
        <v>4</v>
      </c>
      <c r="F22" s="25"/>
      <c r="I22" s="56">
        <f t="shared" si="0"/>
        <v>3.25</v>
      </c>
      <c r="J22" s="57">
        <f t="shared" si="1"/>
        <v>14</v>
      </c>
      <c r="K22" s="56">
        <f t="shared" si="2"/>
        <v>1.5</v>
      </c>
      <c r="L22" s="47">
        <f t="shared" si="3"/>
        <v>2</v>
      </c>
      <c r="M22" s="118">
        <f t="shared" si="4"/>
        <v>-0.51851851851851849</v>
      </c>
      <c r="N22" s="47">
        <f t="shared" si="5"/>
        <v>24</v>
      </c>
      <c r="O22" s="47">
        <f t="shared" si="6"/>
        <v>40</v>
      </c>
      <c r="P22" s="47">
        <f t="shared" si="7"/>
        <v>18</v>
      </c>
    </row>
    <row r="23" spans="1:16" x14ac:dyDescent="0.35">
      <c r="A23" s="49" t="s">
        <v>18</v>
      </c>
      <c r="B23" s="49">
        <v>3</v>
      </c>
      <c r="C23" s="49">
        <v>5</v>
      </c>
      <c r="D23" s="49">
        <v>2</v>
      </c>
      <c r="E23" s="49">
        <v>5</v>
      </c>
      <c r="F23" s="25"/>
      <c r="I23" s="56">
        <f t="shared" si="0"/>
        <v>3.75</v>
      </c>
      <c r="J23" s="57">
        <f t="shared" si="1"/>
        <v>8</v>
      </c>
      <c r="K23" s="56">
        <f t="shared" si="2"/>
        <v>1.5</v>
      </c>
      <c r="L23" s="47">
        <f t="shared" si="3"/>
        <v>2</v>
      </c>
      <c r="M23" s="118">
        <f t="shared" si="4"/>
        <v>0</v>
      </c>
      <c r="N23" s="47">
        <f t="shared" si="5"/>
        <v>16</v>
      </c>
      <c r="O23" s="47">
        <f t="shared" si="6"/>
        <v>26</v>
      </c>
      <c r="P23" s="47">
        <f t="shared" si="7"/>
        <v>27</v>
      </c>
    </row>
    <row r="24" spans="1:16" x14ac:dyDescent="0.35">
      <c r="A24" s="49" t="s">
        <v>19</v>
      </c>
      <c r="B24" s="49">
        <v>3</v>
      </c>
      <c r="C24" s="49">
        <v>4</v>
      </c>
      <c r="D24" s="49">
        <v>3</v>
      </c>
      <c r="E24" s="49">
        <v>3</v>
      </c>
      <c r="F24" s="25"/>
      <c r="I24" s="56">
        <f t="shared" si="0"/>
        <v>3.25</v>
      </c>
      <c r="J24" s="57">
        <f t="shared" si="1"/>
        <v>14</v>
      </c>
      <c r="K24" s="56">
        <f t="shared" si="2"/>
        <v>0.5</v>
      </c>
      <c r="L24" s="47">
        <f t="shared" si="3"/>
        <v>27</v>
      </c>
      <c r="M24" s="118">
        <f t="shared" si="4"/>
        <v>-1.6666666666666667</v>
      </c>
      <c r="N24" s="47">
        <f t="shared" si="5"/>
        <v>29</v>
      </c>
      <c r="O24" s="47">
        <f t="shared" si="6"/>
        <v>70</v>
      </c>
      <c r="P24" s="47">
        <f t="shared" si="7"/>
        <v>2</v>
      </c>
    </row>
    <row r="25" spans="1:16" x14ac:dyDescent="0.35">
      <c r="A25" s="49" t="s">
        <v>20</v>
      </c>
      <c r="B25" s="49">
        <v>3</v>
      </c>
      <c r="C25" s="49">
        <v>5</v>
      </c>
      <c r="D25" s="49">
        <v>2</v>
      </c>
      <c r="E25" s="49">
        <v>3</v>
      </c>
      <c r="F25" s="25"/>
      <c r="I25" s="56">
        <f t="shared" si="0"/>
        <v>3.25</v>
      </c>
      <c r="J25" s="57">
        <f t="shared" si="1"/>
        <v>14</v>
      </c>
      <c r="K25" s="56">
        <f t="shared" si="2"/>
        <v>1.2583057392117916</v>
      </c>
      <c r="L25" s="47">
        <f t="shared" si="3"/>
        <v>9</v>
      </c>
      <c r="M25" s="118">
        <f t="shared" si="4"/>
        <v>0.89473684210526316</v>
      </c>
      <c r="N25" s="47">
        <f t="shared" si="5"/>
        <v>4</v>
      </c>
      <c r="O25" s="47">
        <f t="shared" si="6"/>
        <v>27</v>
      </c>
      <c r="P25" s="47">
        <f t="shared" si="7"/>
        <v>25</v>
      </c>
    </row>
    <row r="26" spans="1:16" x14ac:dyDescent="0.35">
      <c r="A26" s="49" t="s">
        <v>21</v>
      </c>
      <c r="B26" s="49">
        <v>5</v>
      </c>
      <c r="C26" s="49">
        <v>5</v>
      </c>
      <c r="D26" s="49">
        <v>2</v>
      </c>
      <c r="E26" s="49">
        <v>2</v>
      </c>
      <c r="F26" s="25"/>
      <c r="I26" s="56">
        <f t="shared" si="0"/>
        <v>3.5</v>
      </c>
      <c r="J26" s="57">
        <f t="shared" si="1"/>
        <v>11</v>
      </c>
      <c r="K26" s="56">
        <f t="shared" si="2"/>
        <v>1.7320508075688772</v>
      </c>
      <c r="L26" s="47">
        <f t="shared" si="3"/>
        <v>1</v>
      </c>
      <c r="M26" s="118">
        <f t="shared" si="4"/>
        <v>0.16666666666666666</v>
      </c>
      <c r="N26" s="47">
        <f t="shared" si="5"/>
        <v>13</v>
      </c>
      <c r="O26" s="47">
        <f t="shared" si="6"/>
        <v>25</v>
      </c>
      <c r="P26" s="47">
        <f t="shared" si="7"/>
        <v>28</v>
      </c>
    </row>
    <row r="27" spans="1:16" x14ac:dyDescent="0.35">
      <c r="A27" s="49" t="s">
        <v>22</v>
      </c>
      <c r="B27" s="49">
        <v>2</v>
      </c>
      <c r="C27" s="49">
        <v>3</v>
      </c>
      <c r="D27" s="49">
        <v>4</v>
      </c>
      <c r="E27" s="49">
        <v>5</v>
      </c>
      <c r="F27" s="25"/>
      <c r="I27" s="56">
        <f t="shared" si="0"/>
        <v>3.5</v>
      </c>
      <c r="J27" s="57">
        <f t="shared" si="1"/>
        <v>11</v>
      </c>
      <c r="K27" s="56">
        <f t="shared" si="2"/>
        <v>1.2909944487358056</v>
      </c>
      <c r="L27" s="47">
        <f t="shared" si="3"/>
        <v>7</v>
      </c>
      <c r="M27" s="118">
        <f t="shared" si="4"/>
        <v>-0.3</v>
      </c>
      <c r="N27" s="47">
        <f t="shared" si="5"/>
        <v>22</v>
      </c>
      <c r="O27" s="47">
        <f t="shared" si="6"/>
        <v>40</v>
      </c>
      <c r="P27" s="47">
        <f t="shared" si="7"/>
        <v>18</v>
      </c>
    </row>
    <row r="28" spans="1:16" x14ac:dyDescent="0.35">
      <c r="A28" s="49" t="s">
        <v>23</v>
      </c>
      <c r="B28" s="49">
        <v>4</v>
      </c>
      <c r="C28" s="49">
        <v>3</v>
      </c>
      <c r="D28" s="49">
        <v>4</v>
      </c>
      <c r="E28" s="49">
        <v>4</v>
      </c>
      <c r="F28" s="25"/>
      <c r="I28" s="56">
        <f t="shared" si="0"/>
        <v>3.75</v>
      </c>
      <c r="J28" s="57">
        <f t="shared" si="1"/>
        <v>8</v>
      </c>
      <c r="K28" s="56">
        <f t="shared" si="2"/>
        <v>0.5</v>
      </c>
      <c r="L28" s="47">
        <f t="shared" si="3"/>
        <v>27</v>
      </c>
      <c r="M28" s="118">
        <f t="shared" si="4"/>
        <v>-2</v>
      </c>
      <c r="N28" s="47">
        <f t="shared" si="5"/>
        <v>30</v>
      </c>
      <c r="O28" s="47">
        <f t="shared" si="6"/>
        <v>65</v>
      </c>
      <c r="P28" s="47">
        <f t="shared" si="7"/>
        <v>4</v>
      </c>
    </row>
    <row r="29" spans="1:16" x14ac:dyDescent="0.35">
      <c r="A29" s="49" t="s">
        <v>24</v>
      </c>
      <c r="B29" s="49">
        <v>2</v>
      </c>
      <c r="C29" s="49">
        <v>4</v>
      </c>
      <c r="D29" s="49">
        <v>4</v>
      </c>
      <c r="E29" s="49">
        <v>2</v>
      </c>
      <c r="F29" s="25"/>
      <c r="I29" s="56">
        <f t="shared" si="0"/>
        <v>3</v>
      </c>
      <c r="J29" s="57">
        <f t="shared" si="1"/>
        <v>21</v>
      </c>
      <c r="K29" s="56">
        <f t="shared" si="2"/>
        <v>1.1547005383792515</v>
      </c>
      <c r="L29" s="47">
        <f t="shared" si="3"/>
        <v>13</v>
      </c>
      <c r="M29" s="118">
        <f t="shared" si="4"/>
        <v>0</v>
      </c>
      <c r="N29" s="47">
        <f t="shared" si="5"/>
        <v>16</v>
      </c>
      <c r="O29" s="47">
        <f t="shared" si="6"/>
        <v>50</v>
      </c>
      <c r="P29" s="47">
        <f t="shared" si="7"/>
        <v>11</v>
      </c>
    </row>
    <row r="30" spans="1:16" x14ac:dyDescent="0.35">
      <c r="A30" s="49" t="s">
        <v>25</v>
      </c>
      <c r="B30" s="49">
        <v>3</v>
      </c>
      <c r="C30" s="49">
        <v>3</v>
      </c>
      <c r="D30" s="49">
        <v>4</v>
      </c>
      <c r="E30" s="49">
        <v>3</v>
      </c>
      <c r="F30" s="25"/>
      <c r="I30" s="56">
        <f t="shared" si="0"/>
        <v>3.25</v>
      </c>
      <c r="J30" s="57">
        <f t="shared" si="1"/>
        <v>14</v>
      </c>
      <c r="K30" s="56">
        <f t="shared" si="2"/>
        <v>0.5</v>
      </c>
      <c r="L30" s="47">
        <f t="shared" si="3"/>
        <v>27</v>
      </c>
      <c r="M30" s="118">
        <f t="shared" si="4"/>
        <v>0.33333333333333331</v>
      </c>
      <c r="N30" s="47">
        <f t="shared" si="5"/>
        <v>11</v>
      </c>
      <c r="O30" s="47">
        <f t="shared" si="6"/>
        <v>52</v>
      </c>
      <c r="P30" s="47">
        <f t="shared" si="7"/>
        <v>9</v>
      </c>
    </row>
    <row r="31" spans="1:16" x14ac:dyDescent="0.35">
      <c r="A31" s="49" t="s">
        <v>26</v>
      </c>
      <c r="B31" s="49">
        <v>2</v>
      </c>
      <c r="C31" s="49">
        <v>5</v>
      </c>
      <c r="D31" s="49">
        <v>3</v>
      </c>
      <c r="E31" s="49">
        <v>2</v>
      </c>
      <c r="F31" s="25"/>
      <c r="I31" s="56">
        <f t="shared" si="0"/>
        <v>3</v>
      </c>
      <c r="J31" s="57">
        <f t="shared" si="1"/>
        <v>21</v>
      </c>
      <c r="K31" s="56">
        <f t="shared" si="2"/>
        <v>1.4142135623730951</v>
      </c>
      <c r="L31" s="47">
        <f t="shared" si="3"/>
        <v>5</v>
      </c>
      <c r="M31" s="118">
        <f t="shared" si="4"/>
        <v>0.66666666666666663</v>
      </c>
      <c r="N31" s="47">
        <f t="shared" si="5"/>
        <v>5</v>
      </c>
      <c r="O31" s="47">
        <f t="shared" si="6"/>
        <v>31</v>
      </c>
      <c r="P31" s="47">
        <f t="shared" si="7"/>
        <v>22</v>
      </c>
    </row>
    <row r="32" spans="1:16" x14ac:dyDescent="0.35">
      <c r="A32" s="49" t="s">
        <v>27</v>
      </c>
      <c r="B32" s="49">
        <v>4</v>
      </c>
      <c r="C32" s="49">
        <v>3</v>
      </c>
      <c r="D32" s="49">
        <v>2</v>
      </c>
      <c r="E32" s="49">
        <v>3</v>
      </c>
      <c r="F32" s="25"/>
      <c r="I32" s="56">
        <f t="shared" si="0"/>
        <v>3</v>
      </c>
      <c r="J32" s="57">
        <f t="shared" si="1"/>
        <v>21</v>
      </c>
      <c r="K32" s="56">
        <f t="shared" si="2"/>
        <v>0.81649658092772603</v>
      </c>
      <c r="L32" s="47">
        <f t="shared" si="3"/>
        <v>22</v>
      </c>
      <c r="M32" s="118">
        <f t="shared" si="4"/>
        <v>-0.5</v>
      </c>
      <c r="N32" s="47">
        <f t="shared" si="5"/>
        <v>23</v>
      </c>
      <c r="O32" s="47">
        <f t="shared" si="6"/>
        <v>66</v>
      </c>
      <c r="P32" s="47">
        <f t="shared" si="7"/>
        <v>3</v>
      </c>
    </row>
    <row r="33" spans="1:19" x14ac:dyDescent="0.35">
      <c r="A33" s="49" t="s">
        <v>28</v>
      </c>
      <c r="B33" s="49">
        <v>4</v>
      </c>
      <c r="C33" s="49">
        <v>2</v>
      </c>
      <c r="D33" s="49">
        <v>4</v>
      </c>
      <c r="E33" s="49">
        <v>3</v>
      </c>
      <c r="F33" s="25"/>
      <c r="I33" s="56">
        <f t="shared" si="0"/>
        <v>3.25</v>
      </c>
      <c r="J33" s="57">
        <f t="shared" si="1"/>
        <v>14</v>
      </c>
      <c r="K33" s="56">
        <f t="shared" si="2"/>
        <v>0.9574271077563381</v>
      </c>
      <c r="L33" s="47">
        <f t="shared" si="3"/>
        <v>18</v>
      </c>
      <c r="M33" s="118">
        <f t="shared" si="4"/>
        <v>-1.0909090909090908</v>
      </c>
      <c r="N33" s="47">
        <f t="shared" si="5"/>
        <v>28</v>
      </c>
      <c r="O33" s="47">
        <f t="shared" si="6"/>
        <v>60</v>
      </c>
      <c r="P33" s="47">
        <f t="shared" si="7"/>
        <v>6</v>
      </c>
    </row>
    <row r="34" spans="1:19" x14ac:dyDescent="0.35">
      <c r="A34" s="49" t="s">
        <v>29</v>
      </c>
      <c r="B34" s="49">
        <v>2</v>
      </c>
      <c r="C34" s="49">
        <v>2</v>
      </c>
      <c r="D34" s="49">
        <v>4</v>
      </c>
      <c r="E34" s="49">
        <v>3</v>
      </c>
      <c r="F34" s="25"/>
      <c r="I34" s="56">
        <f t="shared" si="0"/>
        <v>2.75</v>
      </c>
      <c r="J34" s="57">
        <f t="shared" si="1"/>
        <v>27</v>
      </c>
      <c r="K34" s="56">
        <f t="shared" si="2"/>
        <v>0.9574271077563381</v>
      </c>
      <c r="L34" s="47">
        <f t="shared" si="3"/>
        <v>18</v>
      </c>
      <c r="M34" s="118">
        <f t="shared" si="4"/>
        <v>-0.72727272727272729</v>
      </c>
      <c r="N34" s="47">
        <f t="shared" si="5"/>
        <v>26</v>
      </c>
      <c r="O34" s="47">
        <f t="shared" si="6"/>
        <v>71</v>
      </c>
      <c r="P34" s="47">
        <f t="shared" si="7"/>
        <v>1</v>
      </c>
    </row>
    <row r="35" spans="1:19" x14ac:dyDescent="0.35">
      <c r="A35" s="49" t="s">
        <v>30</v>
      </c>
      <c r="B35" s="49">
        <v>5</v>
      </c>
      <c r="C35" s="49">
        <v>2</v>
      </c>
      <c r="D35" s="49">
        <v>5</v>
      </c>
      <c r="E35" s="49">
        <v>5</v>
      </c>
      <c r="F35" s="25"/>
      <c r="I35" s="56">
        <f t="shared" si="0"/>
        <v>4.25</v>
      </c>
      <c r="J35" s="57">
        <f t="shared" si="1"/>
        <v>2</v>
      </c>
      <c r="K35" s="56">
        <f t="shared" si="2"/>
        <v>1.5</v>
      </c>
      <c r="L35" s="47">
        <f t="shared" si="3"/>
        <v>2</v>
      </c>
      <c r="M35" s="118">
        <f t="shared" si="4"/>
        <v>0.55555555555555558</v>
      </c>
      <c r="N35" s="47">
        <f t="shared" si="5"/>
        <v>7</v>
      </c>
      <c r="O35" s="47">
        <f t="shared" si="6"/>
        <v>11</v>
      </c>
      <c r="P35" s="47">
        <f t="shared" si="7"/>
        <v>30</v>
      </c>
    </row>
    <row r="37" spans="1:19" ht="15" thickBot="1" x14ac:dyDescent="0.4">
      <c r="K37" t="s">
        <v>284</v>
      </c>
      <c r="L37" s="2">
        <f>CORREL($L$40:$L$69,L40:L69)</f>
        <v>1</v>
      </c>
      <c r="M37" s="2">
        <f>CORREL($M$40:$M$69,M40:M69)</f>
        <v>1</v>
      </c>
      <c r="N37" s="2">
        <f>CORREL($N$40:$N$69,N40:N69)</f>
        <v>1</v>
      </c>
      <c r="Q37" s="113">
        <f>29/30</f>
        <v>0.96666666666666667</v>
      </c>
    </row>
    <row r="38" spans="1:19" x14ac:dyDescent="0.35">
      <c r="A38" s="21" t="s">
        <v>41</v>
      </c>
      <c r="I38" s="64">
        <f>CORREL(I6:I35,I40:I69)</f>
        <v>-0.97855161985673045</v>
      </c>
      <c r="L38" s="44" t="s">
        <v>220</v>
      </c>
      <c r="M38" t="s">
        <v>221</v>
      </c>
      <c r="N38">
        <f>N4</f>
        <v>0</v>
      </c>
      <c r="Q38" s="78">
        <f>SUM(Q40:Q69)/COUNT(Q40:Q69)</f>
        <v>0.73333333333333328</v>
      </c>
    </row>
    <row r="39" spans="1:19" ht="31.5" customHeight="1" x14ac:dyDescent="0.35">
      <c r="A39" s="49" t="s">
        <v>0</v>
      </c>
      <c r="B39" s="52" t="s">
        <v>32</v>
      </c>
      <c r="C39" s="52" t="s">
        <v>32</v>
      </c>
      <c r="D39" s="52" t="s">
        <v>32</v>
      </c>
      <c r="E39" s="52" t="s">
        <v>32</v>
      </c>
      <c r="F39" s="81" t="s">
        <v>46</v>
      </c>
      <c r="H39" s="53" t="s">
        <v>43</v>
      </c>
      <c r="I39" s="53" t="s">
        <v>36</v>
      </c>
      <c r="J39" s="53" t="s">
        <v>42</v>
      </c>
      <c r="K39" s="87" t="s">
        <v>282</v>
      </c>
      <c r="L39" s="92" t="s">
        <v>36</v>
      </c>
      <c r="M39" s="89" t="s">
        <v>36</v>
      </c>
      <c r="N39" s="120" t="str">
        <f>O5</f>
        <v>W&amp;Y&amp;AA</v>
      </c>
      <c r="Q39" t="s">
        <v>279</v>
      </c>
      <c r="R39" t="str">
        <f>modellek!X103</f>
        <v>Delta</v>
      </c>
      <c r="S39" t="str">
        <f>modellek!AX103</f>
        <v>Delta</v>
      </c>
    </row>
    <row r="40" spans="1:19" x14ac:dyDescent="0.35">
      <c r="A40" s="63" t="s">
        <v>1</v>
      </c>
      <c r="B40" s="63">
        <f>6-B6</f>
        <v>3</v>
      </c>
      <c r="C40" s="63">
        <f>6-C6</f>
        <v>2</v>
      </c>
      <c r="D40" s="63">
        <f>6-D6</f>
        <v>2</v>
      </c>
      <c r="E40" s="63">
        <f>6-E6</f>
        <v>1</v>
      </c>
      <c r="F40" s="67">
        <v>10000000</v>
      </c>
      <c r="G40" s="67"/>
      <c r="H40" s="63">
        <f t="shared" ref="H40:H69" si="8">AVERAGE(B40:E40)</f>
        <v>2</v>
      </c>
      <c r="I40" s="63">
        <f t="shared" ref="I40:I69" si="9">RANK(H40,H$40:H$69,1)</f>
        <v>4</v>
      </c>
      <c r="J40" s="62">
        <f t="shared" ref="J40:J69" si="10">I40-I6</f>
        <v>0</v>
      </c>
      <c r="K40" s="88">
        <f>modellek!V104</f>
        <v>9999999</v>
      </c>
      <c r="L40" s="116">
        <f>RANK(K40,K$40:K$69,0)</f>
        <v>18</v>
      </c>
      <c r="M40" s="110">
        <f>I6</f>
        <v>4</v>
      </c>
      <c r="N40" s="63">
        <f t="shared" ref="N40:N69" si="11">N6</f>
        <v>1</v>
      </c>
      <c r="Q40" s="116">
        <f>IF(modellek!X104*modellek!AX104&lt;=0,1,0)</f>
        <v>0</v>
      </c>
      <c r="R40">
        <f>modellek!X104</f>
        <v>1</v>
      </c>
      <c r="S40">
        <f>modellek!AX104</f>
        <v>1.7</v>
      </c>
    </row>
    <row r="41" spans="1:19" x14ac:dyDescent="0.35">
      <c r="A41" s="49" t="s">
        <v>2</v>
      </c>
      <c r="B41" s="47">
        <f t="shared" ref="B41:E69" si="12">6-B7</f>
        <v>4</v>
      </c>
      <c r="C41" s="47">
        <f t="shared" si="12"/>
        <v>4</v>
      </c>
      <c r="D41" s="47">
        <f t="shared" si="12"/>
        <v>4</v>
      </c>
      <c r="E41" s="47">
        <f t="shared" si="12"/>
        <v>2</v>
      </c>
      <c r="F41">
        <v>10000000</v>
      </c>
      <c r="H41" s="47">
        <f t="shared" si="8"/>
        <v>3.5</v>
      </c>
      <c r="I41" s="47">
        <f t="shared" si="9"/>
        <v>29</v>
      </c>
      <c r="J41" s="47">
        <f t="shared" si="10"/>
        <v>26.5</v>
      </c>
      <c r="K41" s="59">
        <f>modellek!V105</f>
        <v>9999994.5</v>
      </c>
      <c r="L41" s="58">
        <f t="shared" ref="L41:L69" si="13">RANK(K41,K$40:K$69,0)</f>
        <v>26</v>
      </c>
      <c r="M41" s="90">
        <f t="shared" ref="M41:M69" si="14">I7</f>
        <v>2.5</v>
      </c>
      <c r="N41" s="47">
        <f t="shared" si="11"/>
        <v>16</v>
      </c>
      <c r="Q41">
        <f>IF(modellek!X105*modellek!AX105&lt;=0,1,0)</f>
        <v>1</v>
      </c>
      <c r="R41">
        <f>modellek!X105</f>
        <v>5.5</v>
      </c>
      <c r="S41">
        <f>modellek!AX105</f>
        <v>-7.8</v>
      </c>
    </row>
    <row r="42" spans="1:19" x14ac:dyDescent="0.35">
      <c r="A42" s="49" t="s">
        <v>3</v>
      </c>
      <c r="B42" s="47">
        <f t="shared" si="12"/>
        <v>4</v>
      </c>
      <c r="C42" s="47">
        <f t="shared" si="12"/>
        <v>4</v>
      </c>
      <c r="D42" s="47">
        <f t="shared" si="12"/>
        <v>3</v>
      </c>
      <c r="E42" s="47">
        <f t="shared" si="12"/>
        <v>3</v>
      </c>
      <c r="F42">
        <v>10000000</v>
      </c>
      <c r="H42" s="47">
        <f t="shared" si="8"/>
        <v>3.5</v>
      </c>
      <c r="I42" s="47">
        <f t="shared" si="9"/>
        <v>29</v>
      </c>
      <c r="J42" s="47">
        <f t="shared" si="10"/>
        <v>26.5</v>
      </c>
      <c r="K42" s="59">
        <f>modellek!V106</f>
        <v>9999998</v>
      </c>
      <c r="L42" s="58">
        <f t="shared" si="13"/>
        <v>22</v>
      </c>
      <c r="M42" s="90">
        <f t="shared" si="14"/>
        <v>2.5</v>
      </c>
      <c r="N42" s="47">
        <f t="shared" si="11"/>
        <v>2</v>
      </c>
      <c r="Q42" s="67">
        <f>IF(modellek!X106*modellek!AX106&lt;=0,1,0)</f>
        <v>0</v>
      </c>
      <c r="R42">
        <f>modellek!X106</f>
        <v>2</v>
      </c>
      <c r="S42" s="117">
        <f>modellek!AX106</f>
        <v>0.2</v>
      </c>
    </row>
    <row r="43" spans="1:19" x14ac:dyDescent="0.35">
      <c r="A43" s="49" t="s">
        <v>4</v>
      </c>
      <c r="B43" s="47">
        <f t="shared" si="12"/>
        <v>4</v>
      </c>
      <c r="C43" s="47">
        <f t="shared" si="12"/>
        <v>2</v>
      </c>
      <c r="D43" s="47">
        <f t="shared" si="12"/>
        <v>4</v>
      </c>
      <c r="E43" s="47">
        <f t="shared" si="12"/>
        <v>2</v>
      </c>
      <c r="F43">
        <v>10000000</v>
      </c>
      <c r="H43" s="47">
        <f t="shared" si="8"/>
        <v>3</v>
      </c>
      <c r="I43" s="47">
        <f t="shared" si="9"/>
        <v>21</v>
      </c>
      <c r="J43" s="47">
        <f t="shared" si="10"/>
        <v>18</v>
      </c>
      <c r="K43" s="59">
        <f>modellek!V107</f>
        <v>10000002.5</v>
      </c>
      <c r="L43" s="58">
        <f>RANK(K43,K$40:K$69,0)</f>
        <v>6</v>
      </c>
      <c r="M43" s="90">
        <f t="shared" si="14"/>
        <v>3</v>
      </c>
      <c r="N43" s="47">
        <f t="shared" si="11"/>
        <v>9</v>
      </c>
      <c r="Q43">
        <f>IF(modellek!X107*modellek!AX107&lt;=0,1,0)</f>
        <v>1</v>
      </c>
      <c r="R43">
        <f>modellek!X107</f>
        <v>-2.5</v>
      </c>
      <c r="S43">
        <f>modellek!AX107</f>
        <v>0.2</v>
      </c>
    </row>
    <row r="44" spans="1:19" ht="15" thickBot="1" x14ac:dyDescent="0.4">
      <c r="A44" s="111" t="s">
        <v>5</v>
      </c>
      <c r="B44" s="85">
        <f t="shared" si="12"/>
        <v>4</v>
      </c>
      <c r="C44" s="85">
        <f t="shared" si="12"/>
        <v>4</v>
      </c>
      <c r="D44" s="85">
        <f t="shared" si="12"/>
        <v>3</v>
      </c>
      <c r="E44" s="85">
        <f t="shared" si="12"/>
        <v>2</v>
      </c>
      <c r="F44">
        <v>10000000</v>
      </c>
      <c r="H44" s="85">
        <f t="shared" si="8"/>
        <v>3.25</v>
      </c>
      <c r="I44" s="85">
        <f t="shared" si="9"/>
        <v>27</v>
      </c>
      <c r="J44" s="85">
        <f t="shared" si="10"/>
        <v>24.25</v>
      </c>
      <c r="K44" s="95">
        <f>modellek!V108</f>
        <v>10000001</v>
      </c>
      <c r="L44" s="96">
        <f t="shared" si="13"/>
        <v>14</v>
      </c>
      <c r="M44" s="97">
        <f t="shared" si="14"/>
        <v>2.75</v>
      </c>
      <c r="N44" s="85">
        <f t="shared" si="11"/>
        <v>8</v>
      </c>
      <c r="Q44" s="67">
        <f>IF(modellek!X108*modellek!AX108&lt;=0,1,0)</f>
        <v>0</v>
      </c>
      <c r="R44">
        <f>modellek!X108</f>
        <v>-1</v>
      </c>
      <c r="S44" s="117">
        <f>modellek!AX108</f>
        <v>-0.3</v>
      </c>
    </row>
    <row r="45" spans="1:19" ht="15" thickBot="1" x14ac:dyDescent="0.4">
      <c r="A45" s="102" t="s">
        <v>6</v>
      </c>
      <c r="B45" s="103">
        <f t="shared" si="12"/>
        <v>3</v>
      </c>
      <c r="C45" s="103">
        <f t="shared" si="12"/>
        <v>2</v>
      </c>
      <c r="D45" s="103">
        <f t="shared" si="12"/>
        <v>2</v>
      </c>
      <c r="E45" s="103">
        <f t="shared" si="12"/>
        <v>1</v>
      </c>
      <c r="F45" s="104">
        <v>10000000</v>
      </c>
      <c r="G45" s="104"/>
      <c r="H45" s="103">
        <f t="shared" si="8"/>
        <v>2</v>
      </c>
      <c r="I45" s="103">
        <f t="shared" si="9"/>
        <v>4</v>
      </c>
      <c r="J45" s="103">
        <f t="shared" si="10"/>
        <v>0</v>
      </c>
      <c r="K45" s="105">
        <f>modellek!V109</f>
        <v>9999995.5</v>
      </c>
      <c r="L45" s="109">
        <f t="shared" si="13"/>
        <v>25</v>
      </c>
      <c r="M45" s="106">
        <f t="shared" si="14"/>
        <v>4</v>
      </c>
      <c r="N45" s="107">
        <f t="shared" si="11"/>
        <v>2</v>
      </c>
      <c r="Q45">
        <f>IF(modellek!X109*modellek!AX109&lt;=0,1,0)</f>
        <v>1</v>
      </c>
      <c r="R45">
        <f>modellek!X109</f>
        <v>4.5</v>
      </c>
      <c r="S45">
        <f>modellek!AX109</f>
        <v>-5.3</v>
      </c>
    </row>
    <row r="46" spans="1:19" x14ac:dyDescent="0.35">
      <c r="A46" s="112" t="s">
        <v>7</v>
      </c>
      <c r="B46" s="86">
        <f t="shared" si="12"/>
        <v>1</v>
      </c>
      <c r="C46" s="86">
        <f t="shared" si="12"/>
        <v>3</v>
      </c>
      <c r="D46" s="86">
        <f t="shared" si="12"/>
        <v>1</v>
      </c>
      <c r="E46" s="86">
        <f t="shared" si="12"/>
        <v>2</v>
      </c>
      <c r="F46">
        <v>10000000</v>
      </c>
      <c r="H46" s="86">
        <f t="shared" si="8"/>
        <v>1.75</v>
      </c>
      <c r="I46" s="86">
        <f t="shared" si="9"/>
        <v>2</v>
      </c>
      <c r="J46" s="86">
        <f t="shared" si="10"/>
        <v>-2.25</v>
      </c>
      <c r="K46" s="98">
        <f>modellek!V110</f>
        <v>10000009.5</v>
      </c>
      <c r="L46" s="99">
        <f t="shared" si="13"/>
        <v>1</v>
      </c>
      <c r="M46" s="100">
        <f t="shared" si="14"/>
        <v>4.25</v>
      </c>
      <c r="N46" s="86">
        <f t="shared" si="11"/>
        <v>15</v>
      </c>
      <c r="O46" s="14"/>
      <c r="P46" s="14"/>
      <c r="Q46">
        <f>IF(modellek!X110*modellek!AX110&lt;=0,1,0)</f>
        <v>1</v>
      </c>
      <c r="R46">
        <f>modellek!X110</f>
        <v>-9.5</v>
      </c>
      <c r="S46">
        <f>modellek!AX110</f>
        <v>8.1999999999999993</v>
      </c>
    </row>
    <row r="47" spans="1:19" x14ac:dyDescent="0.35">
      <c r="A47" s="49" t="s">
        <v>8</v>
      </c>
      <c r="B47" s="47">
        <f t="shared" si="12"/>
        <v>4</v>
      </c>
      <c r="C47" s="47">
        <f t="shared" si="12"/>
        <v>3</v>
      </c>
      <c r="D47" s="47">
        <f t="shared" si="12"/>
        <v>3</v>
      </c>
      <c r="E47" s="47">
        <f t="shared" si="12"/>
        <v>1</v>
      </c>
      <c r="F47">
        <v>10000000</v>
      </c>
      <c r="H47" s="47">
        <f t="shared" si="8"/>
        <v>2.75</v>
      </c>
      <c r="I47" s="47">
        <f t="shared" si="9"/>
        <v>14</v>
      </c>
      <c r="J47" s="47">
        <f t="shared" si="10"/>
        <v>10.75</v>
      </c>
      <c r="K47" s="59">
        <f>modellek!V111</f>
        <v>10000001.5</v>
      </c>
      <c r="L47" s="58">
        <f t="shared" si="13"/>
        <v>13</v>
      </c>
      <c r="M47" s="90">
        <f t="shared" si="14"/>
        <v>3.25</v>
      </c>
      <c r="N47" s="47">
        <f t="shared" si="11"/>
        <v>6</v>
      </c>
      <c r="Q47">
        <f>IF(modellek!X111*modellek!AX111&lt;=0,1,0)</f>
        <v>1</v>
      </c>
      <c r="R47">
        <f>modellek!X111</f>
        <v>-1.5</v>
      </c>
      <c r="S47">
        <f>modellek!AX111</f>
        <v>0.7</v>
      </c>
    </row>
    <row r="48" spans="1:19" x14ac:dyDescent="0.35">
      <c r="A48" s="49" t="s">
        <v>9</v>
      </c>
      <c r="B48" s="47">
        <f t="shared" si="12"/>
        <v>3</v>
      </c>
      <c r="C48" s="47">
        <f t="shared" si="12"/>
        <v>3</v>
      </c>
      <c r="D48" s="47">
        <f t="shared" si="12"/>
        <v>4</v>
      </c>
      <c r="E48" s="47">
        <f t="shared" si="12"/>
        <v>1</v>
      </c>
      <c r="F48">
        <v>10000000</v>
      </c>
      <c r="H48" s="47">
        <f t="shared" si="8"/>
        <v>2.75</v>
      </c>
      <c r="I48" s="47">
        <f t="shared" si="9"/>
        <v>14</v>
      </c>
      <c r="J48" s="47">
        <f t="shared" si="10"/>
        <v>10.75</v>
      </c>
      <c r="K48" s="59">
        <f>modellek!V112</f>
        <v>10000000.5</v>
      </c>
      <c r="L48" s="58">
        <f t="shared" si="13"/>
        <v>15</v>
      </c>
      <c r="M48" s="90">
        <f t="shared" si="14"/>
        <v>3.25</v>
      </c>
      <c r="N48" s="47">
        <f t="shared" si="11"/>
        <v>21</v>
      </c>
      <c r="Q48">
        <f>IF(modellek!X112*modellek!AX112&lt;=0,1,0)</f>
        <v>1</v>
      </c>
      <c r="R48">
        <f>modellek!X112</f>
        <v>-0.5</v>
      </c>
      <c r="S48">
        <f>modellek!AX112</f>
        <v>3.2</v>
      </c>
    </row>
    <row r="49" spans="1:19" x14ac:dyDescent="0.35">
      <c r="A49" s="49" t="s">
        <v>10</v>
      </c>
      <c r="B49" s="47">
        <f t="shared" si="12"/>
        <v>1</v>
      </c>
      <c r="C49" s="47">
        <f t="shared" si="12"/>
        <v>2</v>
      </c>
      <c r="D49" s="47">
        <f t="shared" si="12"/>
        <v>4</v>
      </c>
      <c r="E49" s="47">
        <f t="shared" si="12"/>
        <v>1</v>
      </c>
      <c r="F49">
        <v>10000000</v>
      </c>
      <c r="H49" s="47">
        <f t="shared" si="8"/>
        <v>2</v>
      </c>
      <c r="I49" s="47">
        <f t="shared" si="9"/>
        <v>4</v>
      </c>
      <c r="J49" s="47">
        <f t="shared" si="10"/>
        <v>0</v>
      </c>
      <c r="K49" s="59">
        <f>modellek!V113</f>
        <v>10000009.5</v>
      </c>
      <c r="L49" s="58">
        <f t="shared" si="13"/>
        <v>1</v>
      </c>
      <c r="M49" s="90">
        <f t="shared" si="14"/>
        <v>4</v>
      </c>
      <c r="N49" s="47">
        <f t="shared" si="11"/>
        <v>13</v>
      </c>
      <c r="O49" s="14"/>
      <c r="P49" s="14"/>
      <c r="Q49">
        <f>IF(modellek!X113*modellek!AX113&lt;=0,1,0)</f>
        <v>1</v>
      </c>
      <c r="R49">
        <f>modellek!X113</f>
        <v>-9.5</v>
      </c>
      <c r="S49">
        <f>modellek!AX113</f>
        <v>7.7</v>
      </c>
    </row>
    <row r="50" spans="1:19" x14ac:dyDescent="0.35">
      <c r="A50" s="49" t="s">
        <v>11</v>
      </c>
      <c r="B50" s="47">
        <f t="shared" si="12"/>
        <v>4</v>
      </c>
      <c r="C50" s="47">
        <f t="shared" si="12"/>
        <v>4</v>
      </c>
      <c r="D50" s="47">
        <f t="shared" si="12"/>
        <v>2</v>
      </c>
      <c r="E50" s="47">
        <f t="shared" si="12"/>
        <v>2</v>
      </c>
      <c r="F50">
        <v>10000000</v>
      </c>
      <c r="H50" s="47">
        <f t="shared" si="8"/>
        <v>3</v>
      </c>
      <c r="I50" s="47">
        <f t="shared" si="9"/>
        <v>21</v>
      </c>
      <c r="J50" s="47">
        <f t="shared" si="10"/>
        <v>18</v>
      </c>
      <c r="K50" s="59">
        <f>modellek!V114</f>
        <v>10000002.5</v>
      </c>
      <c r="L50" s="58">
        <f t="shared" si="13"/>
        <v>6</v>
      </c>
      <c r="M50" s="90">
        <f t="shared" si="14"/>
        <v>3</v>
      </c>
      <c r="N50" s="47">
        <f t="shared" si="11"/>
        <v>12</v>
      </c>
      <c r="Q50">
        <f>IF(modellek!X114*modellek!AX114&lt;=0,1,0)</f>
        <v>1</v>
      </c>
      <c r="R50">
        <f>modellek!X114</f>
        <v>-2.5</v>
      </c>
      <c r="S50">
        <f>modellek!AX114</f>
        <v>0.7</v>
      </c>
    </row>
    <row r="51" spans="1:19" x14ac:dyDescent="0.35">
      <c r="A51" s="49" t="s">
        <v>12</v>
      </c>
      <c r="B51" s="47">
        <f t="shared" si="12"/>
        <v>3</v>
      </c>
      <c r="C51" s="47">
        <f t="shared" si="12"/>
        <v>4</v>
      </c>
      <c r="D51" s="47">
        <f t="shared" si="12"/>
        <v>3</v>
      </c>
      <c r="E51" s="47">
        <f t="shared" si="12"/>
        <v>2</v>
      </c>
      <c r="F51">
        <v>10000000</v>
      </c>
      <c r="H51" s="47">
        <f t="shared" si="8"/>
        <v>3</v>
      </c>
      <c r="I51" s="47">
        <f t="shared" si="9"/>
        <v>21</v>
      </c>
      <c r="J51" s="47">
        <f t="shared" si="10"/>
        <v>18</v>
      </c>
      <c r="K51" s="59">
        <f>modellek!V115</f>
        <v>9999994.5</v>
      </c>
      <c r="L51" s="58">
        <f t="shared" si="13"/>
        <v>26</v>
      </c>
      <c r="M51" s="90">
        <f t="shared" si="14"/>
        <v>3</v>
      </c>
      <c r="N51" s="47">
        <f t="shared" si="11"/>
        <v>9</v>
      </c>
      <c r="Q51">
        <f>IF(modellek!X115*modellek!AX115&lt;=0,1,0)</f>
        <v>1</v>
      </c>
      <c r="R51">
        <f>modellek!X115</f>
        <v>5.5</v>
      </c>
      <c r="S51">
        <f>modellek!AX115</f>
        <v>-6.8</v>
      </c>
    </row>
    <row r="52" spans="1:19" x14ac:dyDescent="0.35">
      <c r="A52" s="49" t="s">
        <v>13</v>
      </c>
      <c r="B52" s="47">
        <f t="shared" si="12"/>
        <v>1</v>
      </c>
      <c r="C52" s="47">
        <f t="shared" si="12"/>
        <v>2</v>
      </c>
      <c r="D52" s="47">
        <f t="shared" si="12"/>
        <v>4</v>
      </c>
      <c r="E52" s="47">
        <f t="shared" si="12"/>
        <v>2</v>
      </c>
      <c r="F52">
        <v>10000000</v>
      </c>
      <c r="H52" s="47">
        <f t="shared" si="8"/>
        <v>2.25</v>
      </c>
      <c r="I52" s="47">
        <f t="shared" si="9"/>
        <v>8</v>
      </c>
      <c r="J52" s="47">
        <f t="shared" si="10"/>
        <v>4.25</v>
      </c>
      <c r="K52" s="59">
        <f>modellek!V116</f>
        <v>9999994.5</v>
      </c>
      <c r="L52" s="58">
        <f t="shared" si="13"/>
        <v>26</v>
      </c>
      <c r="M52" s="90">
        <f t="shared" si="14"/>
        <v>3.75</v>
      </c>
      <c r="N52" s="47">
        <f t="shared" si="11"/>
        <v>25</v>
      </c>
      <c r="Q52">
        <f>IF(modellek!X116*modellek!AX116&lt;=0,1,0)</f>
        <v>1</v>
      </c>
      <c r="R52">
        <f>modellek!X116</f>
        <v>5.5</v>
      </c>
      <c r="S52">
        <f>modellek!AX116</f>
        <v>-7.8</v>
      </c>
    </row>
    <row r="53" spans="1:19" x14ac:dyDescent="0.35">
      <c r="A53" s="49" t="s">
        <v>14</v>
      </c>
      <c r="B53" s="47">
        <f t="shared" si="12"/>
        <v>3</v>
      </c>
      <c r="C53" s="47">
        <f t="shared" si="12"/>
        <v>1</v>
      </c>
      <c r="D53" s="47">
        <f t="shared" si="12"/>
        <v>4</v>
      </c>
      <c r="E53" s="47">
        <f t="shared" si="12"/>
        <v>2</v>
      </c>
      <c r="F53">
        <v>10000000</v>
      </c>
      <c r="H53" s="47">
        <f t="shared" si="8"/>
        <v>2.5</v>
      </c>
      <c r="I53" s="47">
        <f t="shared" si="9"/>
        <v>11</v>
      </c>
      <c r="J53" s="47">
        <f t="shared" si="10"/>
        <v>7.5</v>
      </c>
      <c r="K53" s="59">
        <f>modellek!V117</f>
        <v>9999986.5</v>
      </c>
      <c r="L53" s="58">
        <f t="shared" si="13"/>
        <v>30</v>
      </c>
      <c r="M53" s="90">
        <f t="shared" si="14"/>
        <v>3.5</v>
      </c>
      <c r="N53" s="47">
        <f t="shared" si="11"/>
        <v>20</v>
      </c>
      <c r="Q53">
        <f>IF(modellek!X117*modellek!AX117&lt;=0,1,0)</f>
        <v>1</v>
      </c>
      <c r="R53">
        <f>modellek!X117</f>
        <v>13.5</v>
      </c>
      <c r="S53">
        <f>modellek!AX117</f>
        <v>-11.3</v>
      </c>
    </row>
    <row r="54" spans="1:19" x14ac:dyDescent="0.35">
      <c r="A54" s="49" t="s">
        <v>15</v>
      </c>
      <c r="B54" s="47">
        <f t="shared" si="12"/>
        <v>3</v>
      </c>
      <c r="C54" s="47">
        <f t="shared" si="12"/>
        <v>1</v>
      </c>
      <c r="D54" s="47">
        <f t="shared" si="12"/>
        <v>1</v>
      </c>
      <c r="E54" s="47">
        <f t="shared" si="12"/>
        <v>1</v>
      </c>
      <c r="F54">
        <v>10000000</v>
      </c>
      <c r="H54" s="47">
        <f t="shared" si="8"/>
        <v>1.5</v>
      </c>
      <c r="I54" s="47">
        <f t="shared" si="9"/>
        <v>1</v>
      </c>
      <c r="J54" s="47">
        <f t="shared" si="10"/>
        <v>-3.5</v>
      </c>
      <c r="K54" s="59">
        <f>modellek!V118</f>
        <v>10000002.5</v>
      </c>
      <c r="L54" s="58">
        <f t="shared" si="13"/>
        <v>6</v>
      </c>
      <c r="M54" s="90">
        <f t="shared" si="14"/>
        <v>4.5</v>
      </c>
      <c r="N54" s="47">
        <f t="shared" si="11"/>
        <v>27</v>
      </c>
      <c r="Q54">
        <f>IF(modellek!X118*modellek!AX118&lt;=0,1,0)</f>
        <v>1</v>
      </c>
      <c r="R54">
        <f>modellek!X118</f>
        <v>-2.5</v>
      </c>
      <c r="S54">
        <f>modellek!AX118</f>
        <v>1.7</v>
      </c>
    </row>
    <row r="55" spans="1:19" x14ac:dyDescent="0.35">
      <c r="A55" s="49" t="s">
        <v>16</v>
      </c>
      <c r="B55" s="47">
        <f t="shared" si="12"/>
        <v>2</v>
      </c>
      <c r="C55" s="47">
        <f t="shared" si="12"/>
        <v>2</v>
      </c>
      <c r="D55" s="47">
        <f t="shared" si="12"/>
        <v>2</v>
      </c>
      <c r="E55" s="47">
        <f t="shared" si="12"/>
        <v>2</v>
      </c>
      <c r="F55">
        <v>10000000</v>
      </c>
      <c r="H55" s="47">
        <f t="shared" si="8"/>
        <v>2</v>
      </c>
      <c r="I55" s="47">
        <f t="shared" si="9"/>
        <v>4</v>
      </c>
      <c r="J55" s="47">
        <f t="shared" si="10"/>
        <v>0</v>
      </c>
      <c r="K55" s="59">
        <f>modellek!V119</f>
        <v>9999990</v>
      </c>
      <c r="L55" s="58">
        <f t="shared" si="13"/>
        <v>29</v>
      </c>
      <c r="M55" s="90">
        <f t="shared" si="14"/>
        <v>4</v>
      </c>
      <c r="N55" s="47">
        <f t="shared" si="11"/>
        <v>16</v>
      </c>
      <c r="Q55">
        <f>IF(modellek!X119*modellek!AX119&lt;=0,1,0)</f>
        <v>1</v>
      </c>
      <c r="R55">
        <f>modellek!X119</f>
        <v>10</v>
      </c>
      <c r="S55">
        <f>modellek!AX119</f>
        <v>-7.8</v>
      </c>
    </row>
    <row r="56" spans="1:19" x14ac:dyDescent="0.35">
      <c r="A56" s="49" t="s">
        <v>17</v>
      </c>
      <c r="B56" s="47">
        <f t="shared" si="12"/>
        <v>1</v>
      </c>
      <c r="C56" s="47">
        <f t="shared" si="12"/>
        <v>4</v>
      </c>
      <c r="D56" s="47">
        <f t="shared" si="12"/>
        <v>4</v>
      </c>
      <c r="E56" s="47">
        <f t="shared" si="12"/>
        <v>2</v>
      </c>
      <c r="F56">
        <v>10000000</v>
      </c>
      <c r="H56" s="47">
        <f t="shared" si="8"/>
        <v>2.75</v>
      </c>
      <c r="I56" s="47">
        <f t="shared" si="9"/>
        <v>14</v>
      </c>
      <c r="J56" s="47">
        <f t="shared" si="10"/>
        <v>10.75</v>
      </c>
      <c r="K56" s="59">
        <f>modellek!V120</f>
        <v>10000002</v>
      </c>
      <c r="L56" s="58">
        <f t="shared" si="13"/>
        <v>11</v>
      </c>
      <c r="M56" s="90">
        <f t="shared" si="14"/>
        <v>3.25</v>
      </c>
      <c r="N56" s="47">
        <f t="shared" si="11"/>
        <v>24</v>
      </c>
      <c r="Q56">
        <f>IF(modellek!X120*modellek!AX120&lt;=0,1,0)</f>
        <v>1</v>
      </c>
      <c r="R56">
        <f>modellek!X120</f>
        <v>-2</v>
      </c>
      <c r="S56">
        <f>modellek!AX120</f>
        <v>0.2</v>
      </c>
    </row>
    <row r="57" spans="1:19" x14ac:dyDescent="0.35">
      <c r="A57" s="49" t="s">
        <v>18</v>
      </c>
      <c r="B57" s="47">
        <f t="shared" si="12"/>
        <v>3</v>
      </c>
      <c r="C57" s="47">
        <f t="shared" si="12"/>
        <v>1</v>
      </c>
      <c r="D57" s="47">
        <f t="shared" si="12"/>
        <v>4</v>
      </c>
      <c r="E57" s="47">
        <f t="shared" si="12"/>
        <v>1</v>
      </c>
      <c r="F57">
        <v>10000000</v>
      </c>
      <c r="H57" s="47">
        <f t="shared" si="8"/>
        <v>2.25</v>
      </c>
      <c r="I57" s="47">
        <f t="shared" si="9"/>
        <v>8</v>
      </c>
      <c r="J57" s="47">
        <f t="shared" si="10"/>
        <v>4.25</v>
      </c>
      <c r="K57" s="59">
        <f>modellek!V121</f>
        <v>10000002.5</v>
      </c>
      <c r="L57" s="58">
        <f t="shared" si="13"/>
        <v>6</v>
      </c>
      <c r="M57" s="90">
        <f t="shared" si="14"/>
        <v>3.75</v>
      </c>
      <c r="N57" s="47">
        <f t="shared" si="11"/>
        <v>16</v>
      </c>
      <c r="Q57">
        <f>IF(modellek!X121*modellek!AX121&lt;=0,1,0)</f>
        <v>1</v>
      </c>
      <c r="R57">
        <f>modellek!X121</f>
        <v>-2.5</v>
      </c>
      <c r="S57">
        <f>modellek!AX121</f>
        <v>0.7</v>
      </c>
    </row>
    <row r="58" spans="1:19" x14ac:dyDescent="0.35">
      <c r="A58" s="49" t="s">
        <v>19</v>
      </c>
      <c r="B58" s="47">
        <f t="shared" si="12"/>
        <v>3</v>
      </c>
      <c r="C58" s="47">
        <f t="shared" si="12"/>
        <v>2</v>
      </c>
      <c r="D58" s="47">
        <f t="shared" si="12"/>
        <v>3</v>
      </c>
      <c r="E58" s="47">
        <f t="shared" si="12"/>
        <v>3</v>
      </c>
      <c r="F58">
        <v>10000000</v>
      </c>
      <c r="H58" s="47">
        <f t="shared" si="8"/>
        <v>2.75</v>
      </c>
      <c r="I58" s="47">
        <f t="shared" si="9"/>
        <v>14</v>
      </c>
      <c r="J58" s="47">
        <f t="shared" si="10"/>
        <v>10.75</v>
      </c>
      <c r="K58" s="59">
        <f>modellek!V122</f>
        <v>9999998.5</v>
      </c>
      <c r="L58" s="58">
        <f t="shared" si="13"/>
        <v>19</v>
      </c>
      <c r="M58" s="90">
        <f t="shared" si="14"/>
        <v>3.25</v>
      </c>
      <c r="N58" s="47">
        <f t="shared" si="11"/>
        <v>29</v>
      </c>
      <c r="Q58" s="67">
        <f>IF(modellek!X122*modellek!AX122&lt;=0,1,0)</f>
        <v>0</v>
      </c>
      <c r="R58">
        <f>modellek!X122</f>
        <v>1.5</v>
      </c>
      <c r="S58" s="117">
        <f>modellek!AX122</f>
        <v>0.2</v>
      </c>
    </row>
    <row r="59" spans="1:19" x14ac:dyDescent="0.35">
      <c r="A59" s="49" t="s">
        <v>20</v>
      </c>
      <c r="B59" s="47">
        <f t="shared" si="12"/>
        <v>3</v>
      </c>
      <c r="C59" s="47">
        <f t="shared" si="12"/>
        <v>1</v>
      </c>
      <c r="D59" s="47">
        <f t="shared" si="12"/>
        <v>4</v>
      </c>
      <c r="E59" s="47">
        <f t="shared" si="12"/>
        <v>3</v>
      </c>
      <c r="F59">
        <v>10000000</v>
      </c>
      <c r="H59" s="47">
        <f t="shared" si="8"/>
        <v>2.75</v>
      </c>
      <c r="I59" s="47">
        <f t="shared" si="9"/>
        <v>14</v>
      </c>
      <c r="J59" s="47">
        <f t="shared" si="10"/>
        <v>10.75</v>
      </c>
      <c r="K59" s="59">
        <f>modellek!V123</f>
        <v>9999998.5</v>
      </c>
      <c r="L59" s="58">
        <f t="shared" si="13"/>
        <v>19</v>
      </c>
      <c r="M59" s="90">
        <f t="shared" si="14"/>
        <v>3.25</v>
      </c>
      <c r="N59" s="47">
        <f t="shared" si="11"/>
        <v>4</v>
      </c>
      <c r="Q59" s="67">
        <f>IF(modellek!X123*modellek!AX123&lt;=0,1,0)</f>
        <v>0</v>
      </c>
      <c r="R59">
        <f>modellek!X123</f>
        <v>1.5</v>
      </c>
      <c r="S59" s="117">
        <f>modellek!AX123</f>
        <v>0.2</v>
      </c>
    </row>
    <row r="60" spans="1:19" x14ac:dyDescent="0.35">
      <c r="A60" s="49" t="s">
        <v>21</v>
      </c>
      <c r="B60" s="47">
        <f t="shared" si="12"/>
        <v>1</v>
      </c>
      <c r="C60" s="47">
        <f t="shared" si="12"/>
        <v>1</v>
      </c>
      <c r="D60" s="47">
        <f t="shared" si="12"/>
        <v>4</v>
      </c>
      <c r="E60" s="47">
        <f t="shared" si="12"/>
        <v>4</v>
      </c>
      <c r="F60">
        <v>10000000</v>
      </c>
      <c r="H60" s="47">
        <f t="shared" si="8"/>
        <v>2.5</v>
      </c>
      <c r="I60" s="47">
        <f t="shared" si="9"/>
        <v>11</v>
      </c>
      <c r="J60" s="47">
        <f t="shared" si="10"/>
        <v>7.5</v>
      </c>
      <c r="K60" s="59">
        <f>modellek!V124</f>
        <v>10000004.5</v>
      </c>
      <c r="L60" s="58">
        <f t="shared" si="13"/>
        <v>5</v>
      </c>
      <c r="M60" s="90">
        <f t="shared" si="14"/>
        <v>3.5</v>
      </c>
      <c r="N60" s="47">
        <f t="shared" si="11"/>
        <v>13</v>
      </c>
      <c r="Q60" s="67">
        <f>IF(modellek!X124*modellek!AX124&lt;=0,1,0)</f>
        <v>0</v>
      </c>
      <c r="R60">
        <f>modellek!X124</f>
        <v>-4.5</v>
      </c>
      <c r="S60" s="117">
        <f>modellek!AX124</f>
        <v>-0.3</v>
      </c>
    </row>
    <row r="61" spans="1:19" x14ac:dyDescent="0.35">
      <c r="A61" s="49" t="s">
        <v>22</v>
      </c>
      <c r="B61" s="47">
        <f t="shared" si="12"/>
        <v>4</v>
      </c>
      <c r="C61" s="47">
        <f t="shared" si="12"/>
        <v>3</v>
      </c>
      <c r="D61" s="47">
        <f t="shared" si="12"/>
        <v>2</v>
      </c>
      <c r="E61" s="47">
        <f t="shared" si="12"/>
        <v>1</v>
      </c>
      <c r="F61">
        <v>10000000</v>
      </c>
      <c r="H61" s="47">
        <f t="shared" si="8"/>
        <v>2.5</v>
      </c>
      <c r="I61" s="47">
        <f t="shared" si="9"/>
        <v>11</v>
      </c>
      <c r="J61" s="47">
        <f t="shared" si="10"/>
        <v>7.5</v>
      </c>
      <c r="K61" s="59">
        <f>modellek!V125</f>
        <v>9999997</v>
      </c>
      <c r="L61" s="58">
        <f t="shared" si="13"/>
        <v>24</v>
      </c>
      <c r="M61" s="90">
        <f t="shared" si="14"/>
        <v>3.5</v>
      </c>
      <c r="N61" s="47">
        <f t="shared" si="11"/>
        <v>22</v>
      </c>
      <c r="Q61" s="67">
        <f>IF(modellek!X125*modellek!AX125&lt;=0,1,0)</f>
        <v>0</v>
      </c>
      <c r="R61">
        <f>modellek!X125</f>
        <v>3</v>
      </c>
      <c r="S61" s="117">
        <f>modellek!AX125</f>
        <v>0.2</v>
      </c>
    </row>
    <row r="62" spans="1:19" x14ac:dyDescent="0.35">
      <c r="A62" s="49" t="s">
        <v>23</v>
      </c>
      <c r="B62" s="47">
        <f t="shared" si="12"/>
        <v>2</v>
      </c>
      <c r="C62" s="47">
        <f t="shared" si="12"/>
        <v>3</v>
      </c>
      <c r="D62" s="47">
        <f t="shared" si="12"/>
        <v>2</v>
      </c>
      <c r="E62" s="47">
        <f t="shared" si="12"/>
        <v>2</v>
      </c>
      <c r="F62">
        <v>10000000</v>
      </c>
      <c r="H62" s="47">
        <f t="shared" si="8"/>
        <v>2.25</v>
      </c>
      <c r="I62" s="47">
        <f t="shared" si="9"/>
        <v>8</v>
      </c>
      <c r="J62" s="47">
        <f t="shared" si="10"/>
        <v>4.25</v>
      </c>
      <c r="K62" s="59">
        <f>modellek!V126</f>
        <v>10000000</v>
      </c>
      <c r="L62" s="58">
        <f t="shared" si="13"/>
        <v>16</v>
      </c>
      <c r="M62" s="90">
        <f t="shared" si="14"/>
        <v>3.75</v>
      </c>
      <c r="N62" s="47">
        <f t="shared" si="11"/>
        <v>30</v>
      </c>
      <c r="Q62">
        <f>IF(modellek!X126*modellek!AX126&lt;=0,1,0)</f>
        <v>1</v>
      </c>
      <c r="R62">
        <f>modellek!X126</f>
        <v>0</v>
      </c>
      <c r="S62">
        <f>modellek!AX126</f>
        <v>2.2000000000000002</v>
      </c>
    </row>
    <row r="63" spans="1:19" x14ac:dyDescent="0.35">
      <c r="A63" s="49" t="s">
        <v>24</v>
      </c>
      <c r="B63" s="47">
        <f t="shared" si="12"/>
        <v>4</v>
      </c>
      <c r="C63" s="47">
        <f t="shared" si="12"/>
        <v>2</v>
      </c>
      <c r="D63" s="47">
        <f t="shared" si="12"/>
        <v>2</v>
      </c>
      <c r="E63" s="47">
        <f t="shared" si="12"/>
        <v>4</v>
      </c>
      <c r="F63">
        <v>10000000</v>
      </c>
      <c r="H63" s="47">
        <f t="shared" si="8"/>
        <v>3</v>
      </c>
      <c r="I63" s="47">
        <f t="shared" si="9"/>
        <v>21</v>
      </c>
      <c r="J63" s="47">
        <f t="shared" si="10"/>
        <v>18</v>
      </c>
      <c r="K63" s="59">
        <f>modellek!V127</f>
        <v>10000000</v>
      </c>
      <c r="L63" s="58">
        <f t="shared" si="13"/>
        <v>16</v>
      </c>
      <c r="M63" s="90">
        <f t="shared" si="14"/>
        <v>3</v>
      </c>
      <c r="N63" s="47">
        <f t="shared" si="11"/>
        <v>16</v>
      </c>
      <c r="Q63">
        <f>IF(modellek!X127*modellek!AX127&lt;=0,1,0)</f>
        <v>1</v>
      </c>
      <c r="R63">
        <f>modellek!X127</f>
        <v>0</v>
      </c>
      <c r="S63">
        <f>modellek!AX127</f>
        <v>0.2</v>
      </c>
    </row>
    <row r="64" spans="1:19" x14ac:dyDescent="0.35">
      <c r="A64" s="49" t="s">
        <v>25</v>
      </c>
      <c r="B64" s="47">
        <f t="shared" si="12"/>
        <v>3</v>
      </c>
      <c r="C64" s="47">
        <f t="shared" si="12"/>
        <v>3</v>
      </c>
      <c r="D64" s="47">
        <f t="shared" si="12"/>
        <v>2</v>
      </c>
      <c r="E64" s="47">
        <f t="shared" si="12"/>
        <v>3</v>
      </c>
      <c r="F64">
        <v>10000000</v>
      </c>
      <c r="H64" s="47">
        <f t="shared" si="8"/>
        <v>2.75</v>
      </c>
      <c r="I64" s="47">
        <f t="shared" si="9"/>
        <v>14</v>
      </c>
      <c r="J64" s="47">
        <f t="shared" si="10"/>
        <v>10.75</v>
      </c>
      <c r="K64" s="59">
        <f>modellek!V128</f>
        <v>10000002.5</v>
      </c>
      <c r="L64" s="58">
        <f t="shared" si="13"/>
        <v>6</v>
      </c>
      <c r="M64" s="90">
        <f t="shared" si="14"/>
        <v>3.25</v>
      </c>
      <c r="N64" s="47">
        <f t="shared" si="11"/>
        <v>11</v>
      </c>
      <c r="Q64">
        <f>IF(modellek!X128*modellek!AX128&lt;=0,1,0)</f>
        <v>1</v>
      </c>
      <c r="R64">
        <f>modellek!X128</f>
        <v>-2.5</v>
      </c>
      <c r="S64">
        <f>modellek!AX128</f>
        <v>4.7</v>
      </c>
    </row>
    <row r="65" spans="1:19" x14ac:dyDescent="0.35">
      <c r="A65" s="49" t="s">
        <v>26</v>
      </c>
      <c r="B65" s="47">
        <f t="shared" si="12"/>
        <v>4</v>
      </c>
      <c r="C65" s="47">
        <f t="shared" si="12"/>
        <v>1</v>
      </c>
      <c r="D65" s="47">
        <f t="shared" si="12"/>
        <v>3</v>
      </c>
      <c r="E65" s="47">
        <f t="shared" si="12"/>
        <v>4</v>
      </c>
      <c r="F65">
        <v>10000000</v>
      </c>
      <c r="H65" s="47">
        <f t="shared" si="8"/>
        <v>3</v>
      </c>
      <c r="I65" s="47">
        <f t="shared" si="9"/>
        <v>21</v>
      </c>
      <c r="J65" s="47">
        <f t="shared" si="10"/>
        <v>18</v>
      </c>
      <c r="K65" s="59">
        <f>modellek!V129</f>
        <v>10000007.5</v>
      </c>
      <c r="L65" s="58">
        <f t="shared" si="13"/>
        <v>3</v>
      </c>
      <c r="M65" s="90">
        <f t="shared" si="14"/>
        <v>3</v>
      </c>
      <c r="N65" s="47">
        <f t="shared" si="11"/>
        <v>5</v>
      </c>
      <c r="Q65">
        <f>IF(modellek!X129*modellek!AX129&lt;=0,1,0)</f>
        <v>1</v>
      </c>
      <c r="R65">
        <f>modellek!X129</f>
        <v>-7.5</v>
      </c>
      <c r="S65">
        <f>modellek!AX129</f>
        <v>3.7</v>
      </c>
    </row>
    <row r="66" spans="1:19" x14ac:dyDescent="0.35">
      <c r="A66" s="49" t="s">
        <v>27</v>
      </c>
      <c r="B66" s="47">
        <f t="shared" si="12"/>
        <v>2</v>
      </c>
      <c r="C66" s="47">
        <f t="shared" si="12"/>
        <v>3</v>
      </c>
      <c r="D66" s="47">
        <f t="shared" si="12"/>
        <v>4</v>
      </c>
      <c r="E66" s="47">
        <f t="shared" si="12"/>
        <v>3</v>
      </c>
      <c r="F66">
        <v>10000000</v>
      </c>
      <c r="H66" s="47">
        <f t="shared" si="8"/>
        <v>3</v>
      </c>
      <c r="I66" s="47">
        <f t="shared" si="9"/>
        <v>21</v>
      </c>
      <c r="J66" s="47">
        <f t="shared" si="10"/>
        <v>18</v>
      </c>
      <c r="K66" s="59">
        <f>modellek!V130</f>
        <v>9999998</v>
      </c>
      <c r="L66" s="58">
        <f t="shared" si="13"/>
        <v>22</v>
      </c>
      <c r="M66" s="90">
        <f t="shared" si="14"/>
        <v>3</v>
      </c>
      <c r="N66" s="47">
        <f t="shared" si="11"/>
        <v>23</v>
      </c>
      <c r="Q66">
        <f>IF(modellek!X130*modellek!AX130&lt;=0,1,0)</f>
        <v>1</v>
      </c>
      <c r="R66">
        <f>modellek!X130</f>
        <v>2</v>
      </c>
      <c r="S66">
        <f>modellek!AX130</f>
        <v>-0.3</v>
      </c>
    </row>
    <row r="67" spans="1:19" x14ac:dyDescent="0.35">
      <c r="A67" s="49" t="s">
        <v>28</v>
      </c>
      <c r="B67" s="47">
        <f t="shared" si="12"/>
        <v>2</v>
      </c>
      <c r="C67" s="47">
        <f t="shared" si="12"/>
        <v>4</v>
      </c>
      <c r="D67" s="47">
        <f t="shared" si="12"/>
        <v>2</v>
      </c>
      <c r="E67" s="47">
        <f t="shared" si="12"/>
        <v>3</v>
      </c>
      <c r="F67">
        <v>10000000</v>
      </c>
      <c r="H67" s="47">
        <f t="shared" si="8"/>
        <v>2.75</v>
      </c>
      <c r="I67" s="47">
        <f t="shared" si="9"/>
        <v>14</v>
      </c>
      <c r="J67" s="47">
        <f t="shared" si="10"/>
        <v>10.75</v>
      </c>
      <c r="K67" s="59">
        <f>modellek!V131</f>
        <v>9999998.5</v>
      </c>
      <c r="L67" s="58">
        <f t="shared" si="13"/>
        <v>19</v>
      </c>
      <c r="M67" s="90">
        <f t="shared" si="14"/>
        <v>3.25</v>
      </c>
      <c r="N67" s="47">
        <f t="shared" si="11"/>
        <v>28</v>
      </c>
      <c r="Q67" s="67">
        <f>IF(modellek!X131*modellek!AX131&lt;=0,1,0)</f>
        <v>0</v>
      </c>
      <c r="R67">
        <f>modellek!X131</f>
        <v>1.5</v>
      </c>
      <c r="S67" s="117">
        <f>modellek!AX131</f>
        <v>0.7</v>
      </c>
    </row>
    <row r="68" spans="1:19" x14ac:dyDescent="0.35">
      <c r="A68" s="49" t="s">
        <v>29</v>
      </c>
      <c r="B68" s="47">
        <f t="shared" si="12"/>
        <v>4</v>
      </c>
      <c r="C68" s="47">
        <f t="shared" si="12"/>
        <v>4</v>
      </c>
      <c r="D68" s="47">
        <f t="shared" si="12"/>
        <v>2</v>
      </c>
      <c r="E68" s="47">
        <f t="shared" si="12"/>
        <v>3</v>
      </c>
      <c r="F68">
        <v>10000000</v>
      </c>
      <c r="H68" s="47">
        <f t="shared" si="8"/>
        <v>3.25</v>
      </c>
      <c r="I68" s="47">
        <f t="shared" si="9"/>
        <v>27</v>
      </c>
      <c r="J68" s="47">
        <f t="shared" si="10"/>
        <v>24.25</v>
      </c>
      <c r="K68" s="59">
        <f>modellek!V132</f>
        <v>10000006</v>
      </c>
      <c r="L68" s="58">
        <f t="shared" si="13"/>
        <v>4</v>
      </c>
      <c r="M68" s="90">
        <f t="shared" si="14"/>
        <v>2.75</v>
      </c>
      <c r="N68" s="47">
        <f t="shared" si="11"/>
        <v>26</v>
      </c>
      <c r="Q68">
        <f>IF(modellek!X132*modellek!AX132&lt;=0,1,0)</f>
        <v>1</v>
      </c>
      <c r="R68">
        <f>modellek!X132</f>
        <v>-6</v>
      </c>
      <c r="S68">
        <f>modellek!AX132</f>
        <v>4.2</v>
      </c>
    </row>
    <row r="69" spans="1:19" ht="15" thickBot="1" x14ac:dyDescent="0.4">
      <c r="A69" s="49" t="s">
        <v>30</v>
      </c>
      <c r="B69" s="47">
        <f t="shared" si="12"/>
        <v>1</v>
      </c>
      <c r="C69" s="47">
        <f t="shared" si="12"/>
        <v>4</v>
      </c>
      <c r="D69" s="47">
        <f t="shared" si="12"/>
        <v>1</v>
      </c>
      <c r="E69" s="47">
        <f t="shared" si="12"/>
        <v>1</v>
      </c>
      <c r="F69">
        <v>10000000</v>
      </c>
      <c r="H69" s="47">
        <f t="shared" si="8"/>
        <v>1.75</v>
      </c>
      <c r="I69" s="47">
        <f t="shared" si="9"/>
        <v>2</v>
      </c>
      <c r="J69" s="47">
        <f t="shared" si="10"/>
        <v>-2.25</v>
      </c>
      <c r="K69" s="59">
        <f>modellek!V133</f>
        <v>10000002</v>
      </c>
      <c r="L69" s="94">
        <f t="shared" si="13"/>
        <v>11</v>
      </c>
      <c r="M69" s="90">
        <f t="shared" si="14"/>
        <v>4.25</v>
      </c>
      <c r="N69" s="47">
        <f t="shared" si="11"/>
        <v>7</v>
      </c>
      <c r="Q69">
        <f>IF(modellek!X133*modellek!AX133&lt;=0,1,0)</f>
        <v>1</v>
      </c>
      <c r="R69">
        <f>modellek!X133</f>
        <v>-2</v>
      </c>
      <c r="S69">
        <f>modellek!AX133</f>
        <v>5.2</v>
      </c>
    </row>
    <row r="71" spans="1:19" x14ac:dyDescent="0.35">
      <c r="K71" s="114" t="s">
        <v>285</v>
      </c>
    </row>
    <row r="72" spans="1:19" x14ac:dyDescent="0.35">
      <c r="K72" s="115" t="s">
        <v>286</v>
      </c>
    </row>
  </sheetData>
  <conditionalFormatting sqref="M37:N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5A01-7B06-4B11-9F2D-E8A5A6EAA732}">
  <dimension ref="A3:S72"/>
  <sheetViews>
    <sheetView zoomScale="55" zoomScaleNormal="55" workbookViewId="0">
      <selection activeCell="M6" sqref="M6:M35"/>
    </sheetView>
  </sheetViews>
  <sheetFormatPr defaultRowHeight="14.5" x14ac:dyDescent="0.35"/>
  <cols>
    <col min="11" max="11" width="10.08984375" customWidth="1"/>
    <col min="13" max="13" width="10.54296875" bestFit="1" customWidth="1"/>
  </cols>
  <sheetData>
    <row r="3" spans="1:16" x14ac:dyDescent="0.35">
      <c r="A3" s="49" t="s">
        <v>38</v>
      </c>
      <c r="B3" s="49">
        <v>0</v>
      </c>
      <c r="C3" s="49">
        <v>0</v>
      </c>
      <c r="D3" s="49">
        <v>0</v>
      </c>
      <c r="E3" s="49">
        <v>0</v>
      </c>
      <c r="F3" s="21"/>
    </row>
    <row r="4" spans="1:16" x14ac:dyDescent="0.35">
      <c r="A4" s="49"/>
      <c r="B4" s="49">
        <v>5</v>
      </c>
      <c r="C4" s="49">
        <v>6</v>
      </c>
      <c r="D4" s="49">
        <v>7</v>
      </c>
      <c r="E4" s="49">
        <v>8</v>
      </c>
      <c r="F4" s="21"/>
    </row>
    <row r="5" spans="1:16" ht="43.5" x14ac:dyDescent="0.35">
      <c r="A5" s="49" t="s">
        <v>0</v>
      </c>
      <c r="B5" s="53" t="s">
        <v>33</v>
      </c>
      <c r="C5" s="53" t="s">
        <v>33</v>
      </c>
      <c r="D5" s="53" t="s">
        <v>33</v>
      </c>
      <c r="E5" s="53" t="s">
        <v>33</v>
      </c>
      <c r="F5" s="80"/>
      <c r="I5" s="54" t="s">
        <v>281</v>
      </c>
      <c r="J5" s="55" t="s">
        <v>36</v>
      </c>
      <c r="K5" s="48" t="s">
        <v>37</v>
      </c>
      <c r="L5" s="47" t="s">
        <v>36</v>
      </c>
      <c r="M5" s="47" t="s">
        <v>39</v>
      </c>
      <c r="N5" s="47" t="s">
        <v>36</v>
      </c>
      <c r="O5" s="47" t="s">
        <v>40</v>
      </c>
      <c r="P5" s="47" t="s">
        <v>36</v>
      </c>
    </row>
    <row r="6" spans="1:16" x14ac:dyDescent="0.35">
      <c r="A6" s="49" t="s">
        <v>1</v>
      </c>
      <c r="B6" s="49">
        <v>4</v>
      </c>
      <c r="C6" s="49">
        <v>5</v>
      </c>
      <c r="D6" s="49">
        <v>5</v>
      </c>
      <c r="E6" s="49">
        <v>4</v>
      </c>
      <c r="F6" s="25"/>
      <c r="I6" s="56">
        <f>AVERAGE(B6,C6,D6,E6)</f>
        <v>4.5</v>
      </c>
      <c r="J6" s="57">
        <f>RANK(I6,I$6:I$35,0)</f>
        <v>1</v>
      </c>
      <c r="K6" s="56">
        <f>STDEV(B6,C6,D6,E6)</f>
        <v>0.57735026918962573</v>
      </c>
      <c r="L6" s="47">
        <f>RANK(K6,K$6:K$35,$Y$1)</f>
        <v>26</v>
      </c>
      <c r="M6" s="118">
        <f>IFERROR(SLOPE(B4:E4,B6:E6),0)</f>
        <v>0</v>
      </c>
      <c r="N6" s="47">
        <f>RANK(M6,M$6:M$35,$Y$1)</f>
        <v>14</v>
      </c>
      <c r="O6" s="47">
        <f>J6+L6+N6</f>
        <v>41</v>
      </c>
      <c r="P6" s="47">
        <f>RANK(O6,O$6:O$35,$Y$1)</f>
        <v>15</v>
      </c>
    </row>
    <row r="7" spans="1:16" x14ac:dyDescent="0.35">
      <c r="A7" s="49" t="s">
        <v>2</v>
      </c>
      <c r="B7" s="51">
        <v>4</v>
      </c>
      <c r="C7" s="51">
        <v>4</v>
      </c>
      <c r="D7" s="51">
        <v>2</v>
      </c>
      <c r="E7" s="51">
        <v>2</v>
      </c>
      <c r="F7" s="25"/>
      <c r="I7" s="56">
        <f>AVERAGE(B7,C7,D7,E7)</f>
        <v>3</v>
      </c>
      <c r="J7" s="57">
        <f t="shared" ref="J7:J35" si="0">RANK(I7,I$6:I$35,0)</f>
        <v>25</v>
      </c>
      <c r="K7" s="56">
        <f t="shared" ref="K7:K35" si="1">STDEV(B7,C7,D7,E7)</f>
        <v>1.1547005383792515</v>
      </c>
      <c r="L7" s="47">
        <f t="shared" ref="L7:L35" si="2">RANK(K7,K$6:K$35,$Y$1)</f>
        <v>16</v>
      </c>
      <c r="M7" s="118">
        <f t="shared" ref="M7:M35" si="3">IFERROR(SLOPE(B5:E5,B7:E7),0)</f>
        <v>0</v>
      </c>
      <c r="N7" s="47">
        <f t="shared" ref="N7:N35" si="4">RANK(M7,M$6:M$35,$Y$1)</f>
        <v>14</v>
      </c>
      <c r="O7" s="47">
        <f t="shared" ref="O7:O35" si="5">J7+L7+N7</f>
        <v>55</v>
      </c>
      <c r="P7" s="47">
        <f t="shared" ref="P7:P35" si="6">RANK(O7,O$6:O$35,$Y$1)</f>
        <v>7</v>
      </c>
    </row>
    <row r="8" spans="1:16" x14ac:dyDescent="0.35">
      <c r="A8" s="49" t="s">
        <v>3</v>
      </c>
      <c r="B8" s="47">
        <v>2</v>
      </c>
      <c r="C8" s="47">
        <v>5</v>
      </c>
      <c r="D8" s="47">
        <v>4</v>
      </c>
      <c r="E8" s="47">
        <v>2</v>
      </c>
      <c r="F8" s="25"/>
      <c r="I8" s="56">
        <f t="shared" ref="I8:I35" si="7">AVERAGE(B8,C8,D8,E8)</f>
        <v>3.25</v>
      </c>
      <c r="J8" s="57">
        <f t="shared" si="0"/>
        <v>19</v>
      </c>
      <c r="K8" s="56">
        <f t="shared" si="1"/>
        <v>1.5</v>
      </c>
      <c r="L8" s="47">
        <f t="shared" si="2"/>
        <v>1</v>
      </c>
      <c r="M8" s="118">
        <f t="shared" si="3"/>
        <v>0.37037037037037035</v>
      </c>
      <c r="N8" s="47">
        <f t="shared" si="4"/>
        <v>8</v>
      </c>
      <c r="O8" s="47">
        <f t="shared" si="5"/>
        <v>28</v>
      </c>
      <c r="P8" s="47">
        <f t="shared" si="6"/>
        <v>26</v>
      </c>
    </row>
    <row r="9" spans="1:16" x14ac:dyDescent="0.35">
      <c r="A9" s="49" t="s">
        <v>4</v>
      </c>
      <c r="B9" s="51">
        <v>5</v>
      </c>
      <c r="C9" s="51">
        <v>4</v>
      </c>
      <c r="D9" s="51">
        <v>2</v>
      </c>
      <c r="E9" s="51">
        <v>4</v>
      </c>
      <c r="F9" s="25"/>
      <c r="I9" s="56">
        <f t="shared" si="7"/>
        <v>3.75</v>
      </c>
      <c r="J9" s="57">
        <f t="shared" si="0"/>
        <v>8</v>
      </c>
      <c r="K9" s="56">
        <f t="shared" si="1"/>
        <v>1.2583057392117916</v>
      </c>
      <c r="L9" s="47">
        <f t="shared" si="2"/>
        <v>12</v>
      </c>
      <c r="M9" s="118">
        <f t="shared" si="3"/>
        <v>0.63157894736842102</v>
      </c>
      <c r="N9" s="47">
        <f t="shared" si="4"/>
        <v>6</v>
      </c>
      <c r="O9" s="47">
        <f t="shared" si="5"/>
        <v>26</v>
      </c>
      <c r="P9" s="47">
        <f t="shared" si="6"/>
        <v>29</v>
      </c>
    </row>
    <row r="10" spans="1:16" x14ac:dyDescent="0.35">
      <c r="A10" s="49" t="s">
        <v>5</v>
      </c>
      <c r="B10" s="47">
        <v>3</v>
      </c>
      <c r="C10" s="47">
        <v>5</v>
      </c>
      <c r="D10" s="47">
        <v>3</v>
      </c>
      <c r="E10" s="47">
        <v>3</v>
      </c>
      <c r="F10" s="25"/>
      <c r="I10" s="56">
        <f t="shared" si="7"/>
        <v>3.5</v>
      </c>
      <c r="J10" s="57">
        <f t="shared" si="0"/>
        <v>14</v>
      </c>
      <c r="K10" s="56">
        <f t="shared" si="1"/>
        <v>1</v>
      </c>
      <c r="L10" s="47">
        <f t="shared" si="2"/>
        <v>18</v>
      </c>
      <c r="M10" s="118">
        <f t="shared" si="3"/>
        <v>1.1666666666666667</v>
      </c>
      <c r="N10" s="47">
        <f t="shared" si="4"/>
        <v>1</v>
      </c>
      <c r="O10" s="47">
        <f t="shared" si="5"/>
        <v>33</v>
      </c>
      <c r="P10" s="47">
        <f t="shared" si="6"/>
        <v>20</v>
      </c>
    </row>
    <row r="11" spans="1:16" x14ac:dyDescent="0.35">
      <c r="A11" s="49" t="s">
        <v>6</v>
      </c>
      <c r="B11" s="47">
        <v>4</v>
      </c>
      <c r="C11" s="47">
        <v>2</v>
      </c>
      <c r="D11" s="47">
        <v>2</v>
      </c>
      <c r="E11" s="47">
        <v>3</v>
      </c>
      <c r="F11" s="25"/>
      <c r="I11" s="56">
        <f t="shared" si="7"/>
        <v>2.75</v>
      </c>
      <c r="J11" s="57">
        <f t="shared" si="0"/>
        <v>29</v>
      </c>
      <c r="K11" s="56">
        <f t="shared" si="1"/>
        <v>0.9574271077563381</v>
      </c>
      <c r="L11" s="47">
        <f t="shared" si="2"/>
        <v>20</v>
      </c>
      <c r="M11" s="118">
        <f t="shared" si="3"/>
        <v>1</v>
      </c>
      <c r="N11" s="47">
        <f t="shared" si="4"/>
        <v>2</v>
      </c>
      <c r="O11" s="47">
        <f t="shared" si="5"/>
        <v>51</v>
      </c>
      <c r="P11" s="47">
        <f t="shared" si="6"/>
        <v>9</v>
      </c>
    </row>
    <row r="12" spans="1:16" x14ac:dyDescent="0.35">
      <c r="A12" s="49" t="s">
        <v>7</v>
      </c>
      <c r="B12" s="47">
        <v>4</v>
      </c>
      <c r="C12" s="47">
        <v>4</v>
      </c>
      <c r="D12" s="47">
        <v>2</v>
      </c>
      <c r="E12" s="47">
        <v>4</v>
      </c>
      <c r="F12" s="25"/>
      <c r="I12" s="56">
        <f t="shared" si="7"/>
        <v>3.5</v>
      </c>
      <c r="J12" s="57">
        <f t="shared" si="0"/>
        <v>14</v>
      </c>
      <c r="K12" s="56">
        <f t="shared" si="1"/>
        <v>1</v>
      </c>
      <c r="L12" s="47">
        <f t="shared" si="2"/>
        <v>18</v>
      </c>
      <c r="M12" s="118">
        <f t="shared" si="3"/>
        <v>0.33333333333333331</v>
      </c>
      <c r="N12" s="47">
        <f t="shared" si="4"/>
        <v>9</v>
      </c>
      <c r="O12" s="47">
        <f t="shared" si="5"/>
        <v>41</v>
      </c>
      <c r="P12" s="47">
        <f t="shared" si="6"/>
        <v>15</v>
      </c>
    </row>
    <row r="13" spans="1:16" x14ac:dyDescent="0.35">
      <c r="A13" s="49" t="s">
        <v>8</v>
      </c>
      <c r="B13" s="47">
        <v>3</v>
      </c>
      <c r="C13" s="47">
        <v>4</v>
      </c>
      <c r="D13" s="47">
        <v>4</v>
      </c>
      <c r="E13" s="47">
        <v>5</v>
      </c>
      <c r="F13" s="25"/>
      <c r="I13" s="56">
        <f t="shared" si="7"/>
        <v>4</v>
      </c>
      <c r="J13" s="57">
        <f t="shared" si="0"/>
        <v>3</v>
      </c>
      <c r="K13" s="56">
        <f t="shared" si="1"/>
        <v>0.81649658092772603</v>
      </c>
      <c r="L13" s="47">
        <f t="shared" si="2"/>
        <v>24</v>
      </c>
      <c r="M13" s="118">
        <f t="shared" si="3"/>
        <v>-0.5</v>
      </c>
      <c r="N13" s="47">
        <f t="shared" si="4"/>
        <v>23</v>
      </c>
      <c r="O13" s="47">
        <f t="shared" si="5"/>
        <v>50</v>
      </c>
      <c r="P13" s="47">
        <f t="shared" si="6"/>
        <v>10</v>
      </c>
    </row>
    <row r="14" spans="1:16" x14ac:dyDescent="0.35">
      <c r="A14" s="49" t="s">
        <v>9</v>
      </c>
      <c r="B14" s="47">
        <v>2</v>
      </c>
      <c r="C14" s="47">
        <v>5</v>
      </c>
      <c r="D14" s="47">
        <v>5</v>
      </c>
      <c r="E14" s="47">
        <v>4</v>
      </c>
      <c r="F14" s="25"/>
      <c r="I14" s="56">
        <f t="shared" si="7"/>
        <v>4</v>
      </c>
      <c r="J14" s="57">
        <f t="shared" si="0"/>
        <v>3</v>
      </c>
      <c r="K14" s="56">
        <f t="shared" si="1"/>
        <v>1.4142135623730951</v>
      </c>
      <c r="L14" s="47">
        <f t="shared" si="2"/>
        <v>4</v>
      </c>
      <c r="M14" s="118">
        <f t="shared" si="3"/>
        <v>-0.33333333333333331</v>
      </c>
      <c r="N14" s="47">
        <f t="shared" si="4"/>
        <v>20</v>
      </c>
      <c r="O14" s="47">
        <f t="shared" si="5"/>
        <v>27</v>
      </c>
      <c r="P14" s="47">
        <f t="shared" si="6"/>
        <v>27</v>
      </c>
    </row>
    <row r="15" spans="1:16" x14ac:dyDescent="0.35">
      <c r="A15" s="49" t="s">
        <v>10</v>
      </c>
      <c r="B15" s="47">
        <v>5</v>
      </c>
      <c r="C15" s="47">
        <v>4</v>
      </c>
      <c r="D15" s="47">
        <v>2</v>
      </c>
      <c r="E15" s="47">
        <v>2</v>
      </c>
      <c r="F15" s="25"/>
      <c r="I15" s="56">
        <f t="shared" si="7"/>
        <v>3.25</v>
      </c>
      <c r="J15" s="57">
        <f t="shared" si="0"/>
        <v>19</v>
      </c>
      <c r="K15" s="56">
        <f t="shared" si="1"/>
        <v>1.5</v>
      </c>
      <c r="L15" s="47">
        <f t="shared" si="2"/>
        <v>1</v>
      </c>
      <c r="M15" s="118">
        <f t="shared" si="3"/>
        <v>-0.44444444444444442</v>
      </c>
      <c r="N15" s="47">
        <f t="shared" si="4"/>
        <v>22</v>
      </c>
      <c r="O15" s="47">
        <f t="shared" si="5"/>
        <v>42</v>
      </c>
      <c r="P15" s="47">
        <f t="shared" si="6"/>
        <v>13</v>
      </c>
    </row>
    <row r="16" spans="1:16" x14ac:dyDescent="0.35">
      <c r="A16" s="49" t="s">
        <v>11</v>
      </c>
      <c r="B16" s="47">
        <v>5</v>
      </c>
      <c r="C16" s="47">
        <v>2</v>
      </c>
      <c r="D16" s="47">
        <v>3</v>
      </c>
      <c r="E16" s="47">
        <v>3</v>
      </c>
      <c r="F16" s="25"/>
      <c r="I16" s="56">
        <f t="shared" si="7"/>
        <v>3.25</v>
      </c>
      <c r="J16" s="57">
        <f t="shared" si="0"/>
        <v>19</v>
      </c>
      <c r="K16" s="56">
        <f t="shared" si="1"/>
        <v>1.2583057392117916</v>
      </c>
      <c r="L16" s="47">
        <f t="shared" si="2"/>
        <v>12</v>
      </c>
      <c r="M16" s="118">
        <f t="shared" si="3"/>
        <v>-1.0526315789473684</v>
      </c>
      <c r="N16" s="47">
        <f t="shared" si="4"/>
        <v>30</v>
      </c>
      <c r="O16" s="47">
        <f t="shared" si="5"/>
        <v>61</v>
      </c>
      <c r="P16" s="47">
        <f t="shared" si="6"/>
        <v>4</v>
      </c>
    </row>
    <row r="17" spans="1:16" x14ac:dyDescent="0.35">
      <c r="A17" s="49" t="s">
        <v>12</v>
      </c>
      <c r="B17" s="47">
        <v>2</v>
      </c>
      <c r="C17" s="47">
        <v>3</v>
      </c>
      <c r="D17" s="47">
        <v>5</v>
      </c>
      <c r="E17" s="47">
        <v>2</v>
      </c>
      <c r="F17" s="25"/>
      <c r="I17" s="56">
        <f t="shared" si="7"/>
        <v>3</v>
      </c>
      <c r="J17" s="57">
        <f t="shared" si="0"/>
        <v>25</v>
      </c>
      <c r="K17" s="56">
        <f t="shared" si="1"/>
        <v>1.4142135623730951</v>
      </c>
      <c r="L17" s="47">
        <f t="shared" si="2"/>
        <v>4</v>
      </c>
      <c r="M17" s="118">
        <f t="shared" si="3"/>
        <v>-0.5</v>
      </c>
      <c r="N17" s="47">
        <f t="shared" si="4"/>
        <v>23</v>
      </c>
      <c r="O17" s="47">
        <f t="shared" si="5"/>
        <v>52</v>
      </c>
      <c r="P17" s="47">
        <f t="shared" si="6"/>
        <v>8</v>
      </c>
    </row>
    <row r="18" spans="1:16" x14ac:dyDescent="0.35">
      <c r="A18" s="49" t="s">
        <v>13</v>
      </c>
      <c r="B18" s="47">
        <v>2</v>
      </c>
      <c r="C18" s="47">
        <v>4</v>
      </c>
      <c r="D18" s="47">
        <v>5</v>
      </c>
      <c r="E18" s="47">
        <v>4</v>
      </c>
      <c r="F18" s="25"/>
      <c r="I18" s="56">
        <f t="shared" si="7"/>
        <v>3.75</v>
      </c>
      <c r="J18" s="57">
        <f t="shared" si="0"/>
        <v>8</v>
      </c>
      <c r="K18" s="56">
        <f t="shared" si="1"/>
        <v>1.2583057392117916</v>
      </c>
      <c r="L18" s="47">
        <f t="shared" si="2"/>
        <v>12</v>
      </c>
      <c r="M18" s="118">
        <f t="shared" si="3"/>
        <v>-0.78947368421052633</v>
      </c>
      <c r="N18" s="47">
        <f t="shared" si="4"/>
        <v>27</v>
      </c>
      <c r="O18" s="47">
        <f t="shared" si="5"/>
        <v>47</v>
      </c>
      <c r="P18" s="47">
        <f t="shared" si="6"/>
        <v>11</v>
      </c>
    </row>
    <row r="19" spans="1:16" x14ac:dyDescent="0.35">
      <c r="A19" s="49" t="s">
        <v>14</v>
      </c>
      <c r="B19" s="47">
        <v>3</v>
      </c>
      <c r="C19" s="47">
        <v>3</v>
      </c>
      <c r="D19" s="47">
        <v>2</v>
      </c>
      <c r="E19" s="47">
        <v>2</v>
      </c>
      <c r="F19" s="25"/>
      <c r="I19" s="56">
        <f t="shared" si="7"/>
        <v>2.5</v>
      </c>
      <c r="J19" s="57">
        <f t="shared" si="0"/>
        <v>30</v>
      </c>
      <c r="K19" s="56">
        <f t="shared" si="1"/>
        <v>0.57735026918962573</v>
      </c>
      <c r="L19" s="47">
        <f t="shared" si="2"/>
        <v>26</v>
      </c>
      <c r="M19" s="118">
        <f t="shared" si="3"/>
        <v>-1</v>
      </c>
      <c r="N19" s="47">
        <f t="shared" si="4"/>
        <v>29</v>
      </c>
      <c r="O19" s="47">
        <f t="shared" si="5"/>
        <v>85</v>
      </c>
      <c r="P19" s="47">
        <f t="shared" si="6"/>
        <v>1</v>
      </c>
    </row>
    <row r="20" spans="1:16" x14ac:dyDescent="0.35">
      <c r="A20" s="49" t="s">
        <v>15</v>
      </c>
      <c r="B20" s="47">
        <v>3</v>
      </c>
      <c r="C20" s="47">
        <v>2</v>
      </c>
      <c r="D20" s="47">
        <v>3</v>
      </c>
      <c r="E20" s="47">
        <v>4</v>
      </c>
      <c r="F20" s="25"/>
      <c r="I20" s="56">
        <f t="shared" si="7"/>
        <v>3</v>
      </c>
      <c r="J20" s="57">
        <f t="shared" si="0"/>
        <v>25</v>
      </c>
      <c r="K20" s="56">
        <f t="shared" si="1"/>
        <v>0.81649658092772603</v>
      </c>
      <c r="L20" s="47">
        <f t="shared" si="2"/>
        <v>24</v>
      </c>
      <c r="M20" s="118">
        <f t="shared" si="3"/>
        <v>0</v>
      </c>
      <c r="N20" s="47">
        <f t="shared" si="4"/>
        <v>14</v>
      </c>
      <c r="O20" s="47">
        <f t="shared" si="5"/>
        <v>63</v>
      </c>
      <c r="P20" s="47">
        <f t="shared" si="6"/>
        <v>3</v>
      </c>
    </row>
    <row r="21" spans="1:16" x14ac:dyDescent="0.35">
      <c r="A21" s="49" t="s">
        <v>16</v>
      </c>
      <c r="B21" s="47">
        <v>3</v>
      </c>
      <c r="C21" s="47">
        <v>3</v>
      </c>
      <c r="D21" s="47">
        <v>3</v>
      </c>
      <c r="E21" s="47">
        <v>4</v>
      </c>
      <c r="F21" s="25"/>
      <c r="I21" s="56">
        <f t="shared" si="7"/>
        <v>3.25</v>
      </c>
      <c r="J21" s="57">
        <f t="shared" si="0"/>
        <v>19</v>
      </c>
      <c r="K21" s="56">
        <f t="shared" si="1"/>
        <v>0.5</v>
      </c>
      <c r="L21" s="47">
        <f t="shared" si="2"/>
        <v>28</v>
      </c>
      <c r="M21" s="118">
        <f t="shared" si="3"/>
        <v>-0.66666666666666663</v>
      </c>
      <c r="N21" s="47">
        <f t="shared" si="4"/>
        <v>25</v>
      </c>
      <c r="O21" s="47">
        <f t="shared" si="5"/>
        <v>72</v>
      </c>
      <c r="P21" s="47">
        <f t="shared" si="6"/>
        <v>2</v>
      </c>
    </row>
    <row r="22" spans="1:16" x14ac:dyDescent="0.35">
      <c r="A22" s="49" t="s">
        <v>17</v>
      </c>
      <c r="B22" s="51">
        <v>3</v>
      </c>
      <c r="C22" s="51">
        <v>5</v>
      </c>
      <c r="D22" s="51">
        <v>3</v>
      </c>
      <c r="E22" s="51">
        <v>5</v>
      </c>
      <c r="F22" s="25"/>
      <c r="I22" s="56">
        <f t="shared" si="7"/>
        <v>4</v>
      </c>
      <c r="J22" s="57">
        <f t="shared" si="0"/>
        <v>3</v>
      </c>
      <c r="K22" s="56">
        <f t="shared" si="1"/>
        <v>1.1547005383792515</v>
      </c>
      <c r="L22" s="47">
        <f t="shared" si="2"/>
        <v>16</v>
      </c>
      <c r="M22" s="118">
        <f t="shared" si="3"/>
        <v>0</v>
      </c>
      <c r="N22" s="47">
        <f t="shared" si="4"/>
        <v>14</v>
      </c>
      <c r="O22" s="47">
        <f t="shared" si="5"/>
        <v>33</v>
      </c>
      <c r="P22" s="47">
        <f t="shared" si="6"/>
        <v>20</v>
      </c>
    </row>
    <row r="23" spans="1:16" x14ac:dyDescent="0.35">
      <c r="A23" s="49" t="s">
        <v>18</v>
      </c>
      <c r="B23" s="47">
        <v>4</v>
      </c>
      <c r="C23" s="47">
        <v>4</v>
      </c>
      <c r="D23" s="47">
        <v>4</v>
      </c>
      <c r="E23" s="47">
        <v>5</v>
      </c>
      <c r="F23" s="25"/>
      <c r="I23" s="56">
        <f t="shared" si="7"/>
        <v>4.25</v>
      </c>
      <c r="J23" s="57">
        <f t="shared" si="0"/>
        <v>2</v>
      </c>
      <c r="K23" s="56">
        <f t="shared" si="1"/>
        <v>0.5</v>
      </c>
      <c r="L23" s="47">
        <f t="shared" si="2"/>
        <v>28</v>
      </c>
      <c r="M23" s="118">
        <f t="shared" si="3"/>
        <v>1</v>
      </c>
      <c r="N23" s="47">
        <f t="shared" si="4"/>
        <v>2</v>
      </c>
      <c r="O23" s="47">
        <f t="shared" si="5"/>
        <v>32</v>
      </c>
      <c r="P23" s="47">
        <f t="shared" si="6"/>
        <v>23</v>
      </c>
    </row>
    <row r="24" spans="1:16" x14ac:dyDescent="0.35">
      <c r="A24" s="49" t="s">
        <v>19</v>
      </c>
      <c r="B24" s="47">
        <v>5</v>
      </c>
      <c r="C24" s="47">
        <v>2</v>
      </c>
      <c r="D24" s="47">
        <v>4</v>
      </c>
      <c r="E24" s="47">
        <v>5</v>
      </c>
      <c r="F24" s="25"/>
      <c r="I24" s="56">
        <f t="shared" si="7"/>
        <v>4</v>
      </c>
      <c r="J24" s="57">
        <f t="shared" si="0"/>
        <v>3</v>
      </c>
      <c r="K24" s="56">
        <f t="shared" si="1"/>
        <v>1.4142135623730951</v>
      </c>
      <c r="L24" s="47">
        <f t="shared" si="2"/>
        <v>4</v>
      </c>
      <c r="M24" s="118">
        <f t="shared" si="3"/>
        <v>-0.33333333333333331</v>
      </c>
      <c r="N24" s="47">
        <f t="shared" si="4"/>
        <v>20</v>
      </c>
      <c r="O24" s="47">
        <f t="shared" si="5"/>
        <v>27</v>
      </c>
      <c r="P24" s="47">
        <f t="shared" si="6"/>
        <v>27</v>
      </c>
    </row>
    <row r="25" spans="1:16" x14ac:dyDescent="0.35">
      <c r="A25" s="49" t="s">
        <v>20</v>
      </c>
      <c r="B25" s="47">
        <v>2</v>
      </c>
      <c r="C25" s="47">
        <v>5</v>
      </c>
      <c r="D25" s="47">
        <v>4</v>
      </c>
      <c r="E25" s="47">
        <v>3</v>
      </c>
      <c r="F25" s="25"/>
      <c r="I25" s="56">
        <f t="shared" si="7"/>
        <v>3.5</v>
      </c>
      <c r="J25" s="57">
        <f t="shared" si="0"/>
        <v>14</v>
      </c>
      <c r="K25" s="56">
        <f t="shared" si="1"/>
        <v>1.2909944487358056</v>
      </c>
      <c r="L25" s="47">
        <f t="shared" si="2"/>
        <v>9</v>
      </c>
      <c r="M25" s="118">
        <f t="shared" si="3"/>
        <v>-0.1</v>
      </c>
      <c r="N25" s="47">
        <f t="shared" si="4"/>
        <v>19</v>
      </c>
      <c r="O25" s="47">
        <f t="shared" si="5"/>
        <v>42</v>
      </c>
      <c r="P25" s="47">
        <f t="shared" si="6"/>
        <v>13</v>
      </c>
    </row>
    <row r="26" spans="1:16" x14ac:dyDescent="0.35">
      <c r="A26" s="49" t="s">
        <v>21</v>
      </c>
      <c r="B26" s="47">
        <v>4</v>
      </c>
      <c r="C26" s="47">
        <v>3</v>
      </c>
      <c r="D26" s="47">
        <v>2</v>
      </c>
      <c r="E26" s="47">
        <v>5</v>
      </c>
      <c r="F26" s="25"/>
      <c r="I26" s="56">
        <f t="shared" si="7"/>
        <v>3.5</v>
      </c>
      <c r="J26" s="57">
        <f t="shared" si="0"/>
        <v>14</v>
      </c>
      <c r="K26" s="56">
        <f t="shared" si="1"/>
        <v>1.2909944487358056</v>
      </c>
      <c r="L26" s="47">
        <f t="shared" si="2"/>
        <v>9</v>
      </c>
      <c r="M26" s="118">
        <f t="shared" si="3"/>
        <v>0.6</v>
      </c>
      <c r="N26" s="47">
        <f t="shared" si="4"/>
        <v>7</v>
      </c>
      <c r="O26" s="47">
        <f t="shared" si="5"/>
        <v>30</v>
      </c>
      <c r="P26" s="47">
        <f t="shared" si="6"/>
        <v>25</v>
      </c>
    </row>
    <row r="27" spans="1:16" x14ac:dyDescent="0.35">
      <c r="A27" s="49" t="s">
        <v>22</v>
      </c>
      <c r="B27" s="47">
        <v>4</v>
      </c>
      <c r="C27" s="47">
        <v>5</v>
      </c>
      <c r="D27" s="47">
        <v>2</v>
      </c>
      <c r="E27" s="47">
        <v>5</v>
      </c>
      <c r="F27" s="25"/>
      <c r="I27" s="56">
        <f t="shared" si="7"/>
        <v>4</v>
      </c>
      <c r="J27" s="57">
        <f t="shared" si="0"/>
        <v>3</v>
      </c>
      <c r="K27" s="56">
        <f t="shared" si="1"/>
        <v>1.4142135623730951</v>
      </c>
      <c r="L27" s="47">
        <f t="shared" si="2"/>
        <v>4</v>
      </c>
      <c r="M27" s="118">
        <f t="shared" si="3"/>
        <v>0</v>
      </c>
      <c r="N27" s="47">
        <f t="shared" si="4"/>
        <v>14</v>
      </c>
      <c r="O27" s="47">
        <f t="shared" si="5"/>
        <v>21</v>
      </c>
      <c r="P27" s="47">
        <f t="shared" si="6"/>
        <v>30</v>
      </c>
    </row>
    <row r="28" spans="1:16" x14ac:dyDescent="0.35">
      <c r="A28" s="49" t="s">
        <v>23</v>
      </c>
      <c r="B28" s="47">
        <v>4</v>
      </c>
      <c r="C28" s="47">
        <v>3</v>
      </c>
      <c r="D28" s="47">
        <v>5</v>
      </c>
      <c r="E28" s="47">
        <v>3</v>
      </c>
      <c r="F28" s="25"/>
      <c r="I28" s="56">
        <f t="shared" si="7"/>
        <v>3.75</v>
      </c>
      <c r="J28" s="57">
        <f t="shared" si="0"/>
        <v>8</v>
      </c>
      <c r="K28" s="56">
        <f t="shared" si="1"/>
        <v>0.9574271077563381</v>
      </c>
      <c r="L28" s="47">
        <f t="shared" si="2"/>
        <v>20</v>
      </c>
      <c r="M28" s="118">
        <f t="shared" si="3"/>
        <v>-0.90909090909090906</v>
      </c>
      <c r="N28" s="47">
        <f t="shared" si="4"/>
        <v>28</v>
      </c>
      <c r="O28" s="47">
        <f t="shared" si="5"/>
        <v>56</v>
      </c>
      <c r="P28" s="47">
        <f t="shared" si="6"/>
        <v>5</v>
      </c>
    </row>
    <row r="29" spans="1:16" x14ac:dyDescent="0.35">
      <c r="A29" s="49" t="s">
        <v>24</v>
      </c>
      <c r="B29" s="47">
        <v>5</v>
      </c>
      <c r="C29" s="47">
        <v>2</v>
      </c>
      <c r="D29" s="47">
        <v>5</v>
      </c>
      <c r="E29" s="47">
        <v>3</v>
      </c>
      <c r="F29" s="25"/>
      <c r="I29" s="56">
        <f t="shared" si="7"/>
        <v>3.75</v>
      </c>
      <c r="J29" s="57">
        <f t="shared" si="0"/>
        <v>8</v>
      </c>
      <c r="K29" s="56">
        <f t="shared" si="1"/>
        <v>1.5</v>
      </c>
      <c r="L29" s="47">
        <f t="shared" si="2"/>
        <v>1</v>
      </c>
      <c r="M29" s="118">
        <f t="shared" si="3"/>
        <v>-0.7407407407407407</v>
      </c>
      <c r="N29" s="47">
        <f t="shared" si="4"/>
        <v>26</v>
      </c>
      <c r="O29" s="47">
        <f t="shared" si="5"/>
        <v>35</v>
      </c>
      <c r="P29" s="47">
        <f t="shared" si="6"/>
        <v>18</v>
      </c>
    </row>
    <row r="30" spans="1:16" x14ac:dyDescent="0.35">
      <c r="A30" s="49" t="s">
        <v>25</v>
      </c>
      <c r="B30" s="47">
        <v>4</v>
      </c>
      <c r="C30" s="47">
        <v>3</v>
      </c>
      <c r="D30" s="47">
        <v>3</v>
      </c>
      <c r="E30" s="47">
        <v>3</v>
      </c>
      <c r="F30" s="25"/>
      <c r="I30" s="56">
        <f t="shared" si="7"/>
        <v>3.25</v>
      </c>
      <c r="J30" s="57">
        <f t="shared" si="0"/>
        <v>19</v>
      </c>
      <c r="K30" s="56">
        <f t="shared" si="1"/>
        <v>0.5</v>
      </c>
      <c r="L30" s="47">
        <f t="shared" si="2"/>
        <v>28</v>
      </c>
      <c r="M30" s="118">
        <f t="shared" si="3"/>
        <v>0.33333333333333331</v>
      </c>
      <c r="N30" s="47">
        <f t="shared" si="4"/>
        <v>9</v>
      </c>
      <c r="O30" s="47">
        <f t="shared" si="5"/>
        <v>56</v>
      </c>
      <c r="P30" s="47">
        <f t="shared" si="6"/>
        <v>5</v>
      </c>
    </row>
    <row r="31" spans="1:16" x14ac:dyDescent="0.35">
      <c r="A31" s="49" t="s">
        <v>26</v>
      </c>
      <c r="B31" s="51">
        <v>4</v>
      </c>
      <c r="C31" s="51">
        <v>2</v>
      </c>
      <c r="D31" s="51">
        <v>3</v>
      </c>
      <c r="E31" s="51">
        <v>4</v>
      </c>
      <c r="F31" s="25"/>
      <c r="I31" s="56">
        <f t="shared" si="7"/>
        <v>3.25</v>
      </c>
      <c r="J31" s="57">
        <f t="shared" si="0"/>
        <v>19</v>
      </c>
      <c r="K31" s="56">
        <f t="shared" si="1"/>
        <v>0.9574271077563381</v>
      </c>
      <c r="L31" s="47">
        <f t="shared" si="2"/>
        <v>20</v>
      </c>
      <c r="M31" s="118">
        <f t="shared" si="3"/>
        <v>0.81818181818181823</v>
      </c>
      <c r="N31" s="47">
        <f t="shared" si="4"/>
        <v>5</v>
      </c>
      <c r="O31" s="47">
        <f t="shared" si="5"/>
        <v>44</v>
      </c>
      <c r="P31" s="47">
        <f t="shared" si="6"/>
        <v>12</v>
      </c>
    </row>
    <row r="32" spans="1:16" x14ac:dyDescent="0.35">
      <c r="A32" s="49" t="s">
        <v>27</v>
      </c>
      <c r="B32" s="47">
        <v>4</v>
      </c>
      <c r="C32" s="47">
        <v>2</v>
      </c>
      <c r="D32" s="47">
        <v>4</v>
      </c>
      <c r="E32" s="47">
        <v>5</v>
      </c>
      <c r="F32" s="25"/>
      <c r="I32" s="56">
        <f t="shared" si="7"/>
        <v>3.75</v>
      </c>
      <c r="J32" s="57">
        <f t="shared" si="0"/>
        <v>8</v>
      </c>
      <c r="K32" s="56">
        <f t="shared" si="1"/>
        <v>1.2583057392117916</v>
      </c>
      <c r="L32" s="47">
        <f t="shared" si="2"/>
        <v>12</v>
      </c>
      <c r="M32" s="118">
        <f t="shared" si="3"/>
        <v>5.2631578947368418E-2</v>
      </c>
      <c r="N32" s="47">
        <f t="shared" si="4"/>
        <v>13</v>
      </c>
      <c r="O32" s="47">
        <f t="shared" si="5"/>
        <v>33</v>
      </c>
      <c r="P32" s="47">
        <f t="shared" si="6"/>
        <v>20</v>
      </c>
    </row>
    <row r="33" spans="1:19" x14ac:dyDescent="0.35">
      <c r="A33" s="49" t="s">
        <v>28</v>
      </c>
      <c r="B33" s="51">
        <v>2</v>
      </c>
      <c r="C33" s="51">
        <v>3</v>
      </c>
      <c r="D33" s="51">
        <v>4</v>
      </c>
      <c r="E33" s="51">
        <v>5</v>
      </c>
      <c r="F33" s="25"/>
      <c r="I33" s="56">
        <f t="shared" si="7"/>
        <v>3.5</v>
      </c>
      <c r="J33" s="57">
        <f t="shared" si="0"/>
        <v>14</v>
      </c>
      <c r="K33" s="56">
        <f t="shared" si="1"/>
        <v>1.2909944487358056</v>
      </c>
      <c r="L33" s="47">
        <f t="shared" si="2"/>
        <v>9</v>
      </c>
      <c r="M33" s="118">
        <f t="shared" si="3"/>
        <v>0.1</v>
      </c>
      <c r="N33" s="47">
        <f t="shared" si="4"/>
        <v>12</v>
      </c>
      <c r="O33" s="47">
        <f t="shared" si="5"/>
        <v>35</v>
      </c>
      <c r="P33" s="47">
        <f t="shared" si="6"/>
        <v>18</v>
      </c>
    </row>
    <row r="34" spans="1:19" x14ac:dyDescent="0.35">
      <c r="A34" s="49" t="s">
        <v>29</v>
      </c>
      <c r="B34" s="47">
        <v>5</v>
      </c>
      <c r="C34" s="47">
        <v>2</v>
      </c>
      <c r="D34" s="47">
        <v>3</v>
      </c>
      <c r="E34" s="47">
        <v>2</v>
      </c>
      <c r="F34" s="25"/>
      <c r="I34" s="56">
        <f t="shared" si="7"/>
        <v>3</v>
      </c>
      <c r="J34" s="57">
        <f t="shared" si="0"/>
        <v>25</v>
      </c>
      <c r="K34" s="56">
        <f t="shared" si="1"/>
        <v>1.4142135623730951</v>
      </c>
      <c r="L34" s="47">
        <f t="shared" si="2"/>
        <v>4</v>
      </c>
      <c r="M34" s="118">
        <f t="shared" si="3"/>
        <v>0.16666666666666666</v>
      </c>
      <c r="N34" s="47">
        <f t="shared" si="4"/>
        <v>11</v>
      </c>
      <c r="O34" s="47">
        <f t="shared" si="5"/>
        <v>40</v>
      </c>
      <c r="P34" s="47">
        <f t="shared" si="6"/>
        <v>17</v>
      </c>
    </row>
    <row r="35" spans="1:19" x14ac:dyDescent="0.35">
      <c r="A35" s="49" t="s">
        <v>30</v>
      </c>
      <c r="B35" s="47">
        <v>3</v>
      </c>
      <c r="C35" s="47">
        <v>4</v>
      </c>
      <c r="D35" s="47">
        <v>3</v>
      </c>
      <c r="E35" s="47">
        <v>5</v>
      </c>
      <c r="F35" s="25"/>
      <c r="I35" s="56">
        <f t="shared" si="7"/>
        <v>3.75</v>
      </c>
      <c r="J35" s="57">
        <f t="shared" si="0"/>
        <v>8</v>
      </c>
      <c r="K35" s="56">
        <f t="shared" si="1"/>
        <v>0.9574271077563381</v>
      </c>
      <c r="L35" s="47">
        <f t="shared" si="2"/>
        <v>20</v>
      </c>
      <c r="M35" s="118">
        <f t="shared" si="3"/>
        <v>0.90909090909090906</v>
      </c>
      <c r="N35" s="47">
        <f t="shared" si="4"/>
        <v>4</v>
      </c>
      <c r="O35" s="47">
        <f t="shared" si="5"/>
        <v>32</v>
      </c>
      <c r="P35" s="47">
        <f t="shared" si="6"/>
        <v>23</v>
      </c>
    </row>
    <row r="37" spans="1:19" ht="15" thickBot="1" x14ac:dyDescent="0.4">
      <c r="K37" t="s">
        <v>284</v>
      </c>
      <c r="L37" s="2">
        <f>CORREL($L$40:$L$69,L40:L69)</f>
        <v>1</v>
      </c>
      <c r="M37" s="2">
        <f>CORREL($M$40:$M$69,M40:M69)</f>
        <v>1</v>
      </c>
      <c r="N37" s="2">
        <f>CORREL($N$40:$N$69,N40:N69)</f>
        <v>1.0000000000000002</v>
      </c>
      <c r="Q37" s="113">
        <f>29/30</f>
        <v>0.96666666666666667</v>
      </c>
    </row>
    <row r="38" spans="1:19" x14ac:dyDescent="0.35">
      <c r="A38" s="21" t="s">
        <v>41</v>
      </c>
      <c r="I38" s="64">
        <f>CORREL(I6:I35,I40:I69)</f>
        <v>-0.98194503126480104</v>
      </c>
      <c r="L38" s="44" t="s">
        <v>220</v>
      </c>
      <c r="M38" t="s">
        <v>221</v>
      </c>
      <c r="N38">
        <f>N4</f>
        <v>0</v>
      </c>
      <c r="Q38" s="78">
        <f>SUM(Q40:Q69)/COUNT(Q40:Q69)</f>
        <v>0.73333333333333328</v>
      </c>
    </row>
    <row r="39" spans="1:19" x14ac:dyDescent="0.35">
      <c r="A39" s="49" t="s">
        <v>0</v>
      </c>
      <c r="B39" s="52" t="s">
        <v>32</v>
      </c>
      <c r="C39" s="52" t="s">
        <v>32</v>
      </c>
      <c r="D39" s="52" t="s">
        <v>32</v>
      </c>
      <c r="E39" s="52" t="s">
        <v>32</v>
      </c>
      <c r="F39" s="81" t="s">
        <v>46</v>
      </c>
      <c r="H39" s="75" t="s">
        <v>43</v>
      </c>
      <c r="I39" s="75" t="s">
        <v>36</v>
      </c>
      <c r="J39" s="75" t="s">
        <v>42</v>
      </c>
      <c r="K39" s="75" t="s">
        <v>282</v>
      </c>
      <c r="L39" s="76" t="s">
        <v>36</v>
      </c>
      <c r="M39" s="77" t="s">
        <v>36</v>
      </c>
      <c r="N39" s="119" t="str">
        <f>O5</f>
        <v>W&amp;Y&amp;AA</v>
      </c>
      <c r="Q39" t="s">
        <v>279</v>
      </c>
      <c r="R39" t="str">
        <f>modellek!X103</f>
        <v>Delta</v>
      </c>
      <c r="S39" t="str">
        <f>modellek!AX103</f>
        <v>Delta</v>
      </c>
    </row>
    <row r="40" spans="1:19" x14ac:dyDescent="0.35">
      <c r="A40" s="49" t="s">
        <v>1</v>
      </c>
      <c r="B40" s="47">
        <f>6-B6</f>
        <v>2</v>
      </c>
      <c r="C40" s="47">
        <f>6-C6</f>
        <v>1</v>
      </c>
      <c r="D40" s="47">
        <f>6-D6</f>
        <v>1</v>
      </c>
      <c r="E40" s="47">
        <f>6-E6</f>
        <v>2</v>
      </c>
      <c r="F40">
        <v>10000000</v>
      </c>
      <c r="H40">
        <f t="shared" ref="H40:H69" si="8">AVERAGE(B40:E40)</f>
        <v>1.5</v>
      </c>
      <c r="I40">
        <f t="shared" ref="I40:I69" si="9">RANK(H40,H$40:H$69,1)</f>
        <v>1</v>
      </c>
      <c r="J40" s="1">
        <f t="shared" ref="J40:J69" si="10">I40-I6</f>
        <v>-3.5</v>
      </c>
      <c r="K40">
        <f>modellek!V104</f>
        <v>9999999</v>
      </c>
      <c r="L40" s="116">
        <f>RANK(K40,K$40:K$69,0)</f>
        <v>18</v>
      </c>
      <c r="M40">
        <f>I6</f>
        <v>4.5</v>
      </c>
      <c r="N40">
        <f t="shared" ref="N40:N69" si="11">N6</f>
        <v>14</v>
      </c>
      <c r="Q40" s="116">
        <f>IF(modellek!X104*modellek!AX104&lt;=0,1,0)</f>
        <v>0</v>
      </c>
      <c r="R40">
        <f>modellek!X104</f>
        <v>1</v>
      </c>
      <c r="S40">
        <f>modellek!AX104</f>
        <v>1.7</v>
      </c>
    </row>
    <row r="41" spans="1:19" x14ac:dyDescent="0.35">
      <c r="A41" s="49" t="s">
        <v>2</v>
      </c>
      <c r="B41" s="47">
        <f t="shared" ref="B41:E56" si="12">6-B7</f>
        <v>2</v>
      </c>
      <c r="C41" s="47">
        <f t="shared" si="12"/>
        <v>2</v>
      </c>
      <c r="D41" s="47">
        <f t="shared" si="12"/>
        <v>4</v>
      </c>
      <c r="E41" s="47">
        <f t="shared" si="12"/>
        <v>4</v>
      </c>
      <c r="F41">
        <v>10000000</v>
      </c>
      <c r="H41">
        <f t="shared" si="8"/>
        <v>3</v>
      </c>
      <c r="I41">
        <f t="shared" si="9"/>
        <v>25</v>
      </c>
      <c r="J41">
        <f t="shared" si="10"/>
        <v>22</v>
      </c>
      <c r="K41">
        <f>modellek!V105</f>
        <v>9999994.5</v>
      </c>
      <c r="L41" s="45">
        <f t="shared" ref="L41:L69" si="13">RANK(K41,K$40:K$69,0)</f>
        <v>26</v>
      </c>
      <c r="M41">
        <f t="shared" ref="M41:M69" si="14">I7</f>
        <v>3</v>
      </c>
      <c r="N41">
        <f t="shared" si="11"/>
        <v>14</v>
      </c>
      <c r="Q41">
        <f>IF(modellek!X105*modellek!AX105&lt;=0,1,0)</f>
        <v>1</v>
      </c>
      <c r="R41">
        <f>modellek!X105</f>
        <v>5.5</v>
      </c>
      <c r="S41">
        <f>modellek!AX105</f>
        <v>-7.8</v>
      </c>
    </row>
    <row r="42" spans="1:19" x14ac:dyDescent="0.35">
      <c r="A42" s="49" t="s">
        <v>3</v>
      </c>
      <c r="B42" s="47">
        <f t="shared" si="12"/>
        <v>4</v>
      </c>
      <c r="C42" s="47">
        <f t="shared" si="12"/>
        <v>1</v>
      </c>
      <c r="D42" s="47">
        <f t="shared" si="12"/>
        <v>2</v>
      </c>
      <c r="E42" s="47">
        <f t="shared" si="12"/>
        <v>4</v>
      </c>
      <c r="F42">
        <v>10000000</v>
      </c>
      <c r="H42">
        <f t="shared" si="8"/>
        <v>2.75</v>
      </c>
      <c r="I42">
        <f t="shared" si="9"/>
        <v>19</v>
      </c>
      <c r="J42">
        <f t="shared" si="10"/>
        <v>15.75</v>
      </c>
      <c r="K42">
        <f>modellek!V106</f>
        <v>9999998</v>
      </c>
      <c r="L42" s="45">
        <f t="shared" si="13"/>
        <v>22</v>
      </c>
      <c r="M42">
        <f t="shared" si="14"/>
        <v>3.25</v>
      </c>
      <c r="N42">
        <f t="shared" si="11"/>
        <v>8</v>
      </c>
      <c r="Q42" s="67">
        <f>IF(modellek!X106*modellek!AX106&lt;=0,1,0)</f>
        <v>0</v>
      </c>
      <c r="R42">
        <f>modellek!X106</f>
        <v>2</v>
      </c>
      <c r="S42" s="117">
        <f>modellek!AX106</f>
        <v>0.2</v>
      </c>
    </row>
    <row r="43" spans="1:19" x14ac:dyDescent="0.35">
      <c r="A43" s="49" t="s">
        <v>4</v>
      </c>
      <c r="B43" s="47">
        <f t="shared" si="12"/>
        <v>1</v>
      </c>
      <c r="C43" s="47">
        <f t="shared" si="12"/>
        <v>2</v>
      </c>
      <c r="D43" s="47">
        <f t="shared" si="12"/>
        <v>4</v>
      </c>
      <c r="E43" s="47">
        <f t="shared" si="12"/>
        <v>2</v>
      </c>
      <c r="F43">
        <v>10000000</v>
      </c>
      <c r="H43">
        <f t="shared" si="8"/>
        <v>2.25</v>
      </c>
      <c r="I43">
        <f t="shared" si="9"/>
        <v>8</v>
      </c>
      <c r="J43">
        <f t="shared" si="10"/>
        <v>4.25</v>
      </c>
      <c r="K43">
        <f>modellek!V107</f>
        <v>10000002.5</v>
      </c>
      <c r="L43" s="45">
        <f>RANK(K43,K$40:K$69,0)</f>
        <v>6</v>
      </c>
      <c r="M43">
        <f t="shared" si="14"/>
        <v>3.75</v>
      </c>
      <c r="N43">
        <f t="shared" si="11"/>
        <v>6</v>
      </c>
      <c r="Q43">
        <f>IF(modellek!X107*modellek!AX107&lt;=0,1,0)</f>
        <v>1</v>
      </c>
      <c r="R43">
        <f>modellek!X107</f>
        <v>-2.5</v>
      </c>
      <c r="S43">
        <f>modellek!AX107</f>
        <v>0.2</v>
      </c>
    </row>
    <row r="44" spans="1:19" x14ac:dyDescent="0.35">
      <c r="A44" s="49" t="s">
        <v>5</v>
      </c>
      <c r="B44" s="47">
        <f t="shared" si="12"/>
        <v>3</v>
      </c>
      <c r="C44" s="47">
        <f t="shared" si="12"/>
        <v>1</v>
      </c>
      <c r="D44" s="47">
        <f t="shared" si="12"/>
        <v>3</v>
      </c>
      <c r="E44" s="47">
        <f t="shared" si="12"/>
        <v>3</v>
      </c>
      <c r="F44">
        <v>10000000</v>
      </c>
      <c r="H44">
        <f t="shared" si="8"/>
        <v>2.5</v>
      </c>
      <c r="I44">
        <f t="shared" si="9"/>
        <v>14</v>
      </c>
      <c r="J44">
        <f t="shared" si="10"/>
        <v>10.5</v>
      </c>
      <c r="K44">
        <f>modellek!V108</f>
        <v>10000001</v>
      </c>
      <c r="L44" s="45">
        <f t="shared" si="13"/>
        <v>14</v>
      </c>
      <c r="M44">
        <f t="shared" si="14"/>
        <v>3.5</v>
      </c>
      <c r="N44">
        <f t="shared" si="11"/>
        <v>1</v>
      </c>
      <c r="Q44" s="67">
        <f>IF(modellek!X108*modellek!AX108&lt;=0,1,0)</f>
        <v>0</v>
      </c>
      <c r="R44">
        <f>modellek!X108</f>
        <v>-1</v>
      </c>
      <c r="S44" s="117">
        <f>modellek!AX108</f>
        <v>-0.3</v>
      </c>
    </row>
    <row r="45" spans="1:19" x14ac:dyDescent="0.35">
      <c r="A45" s="49" t="s">
        <v>6</v>
      </c>
      <c r="B45" s="47">
        <f t="shared" si="12"/>
        <v>2</v>
      </c>
      <c r="C45" s="47">
        <f t="shared" si="12"/>
        <v>4</v>
      </c>
      <c r="D45" s="47">
        <f t="shared" si="12"/>
        <v>4</v>
      </c>
      <c r="E45" s="47">
        <f t="shared" si="12"/>
        <v>3</v>
      </c>
      <c r="F45">
        <v>10000000</v>
      </c>
      <c r="H45">
        <f t="shared" si="8"/>
        <v>3.25</v>
      </c>
      <c r="I45">
        <f t="shared" si="9"/>
        <v>29</v>
      </c>
      <c r="J45">
        <f t="shared" si="10"/>
        <v>26.25</v>
      </c>
      <c r="K45">
        <f>modellek!V109</f>
        <v>9999995.5</v>
      </c>
      <c r="L45" s="45">
        <f t="shared" si="13"/>
        <v>25</v>
      </c>
      <c r="M45">
        <f t="shared" si="14"/>
        <v>2.75</v>
      </c>
      <c r="N45">
        <f t="shared" si="11"/>
        <v>2</v>
      </c>
      <c r="Q45">
        <f>IF(modellek!X109*modellek!AX109&lt;=0,1,0)</f>
        <v>1</v>
      </c>
      <c r="R45">
        <f>modellek!X109</f>
        <v>4.5</v>
      </c>
      <c r="S45">
        <f>modellek!AX109</f>
        <v>-5.3</v>
      </c>
    </row>
    <row r="46" spans="1:19" x14ac:dyDescent="0.35">
      <c r="A46" s="49" t="s">
        <v>7</v>
      </c>
      <c r="B46" s="47">
        <f t="shared" si="12"/>
        <v>2</v>
      </c>
      <c r="C46" s="47">
        <f t="shared" si="12"/>
        <v>2</v>
      </c>
      <c r="D46" s="47">
        <f t="shared" si="12"/>
        <v>4</v>
      </c>
      <c r="E46" s="47">
        <f t="shared" si="12"/>
        <v>2</v>
      </c>
      <c r="F46">
        <v>10000000</v>
      </c>
      <c r="H46" s="67">
        <f t="shared" si="8"/>
        <v>2.5</v>
      </c>
      <c r="I46" s="67">
        <f t="shared" si="9"/>
        <v>14</v>
      </c>
      <c r="J46" s="67">
        <f t="shared" si="10"/>
        <v>10.5</v>
      </c>
      <c r="K46" s="67">
        <f>modellek!V110</f>
        <v>10000009.5</v>
      </c>
      <c r="L46" s="68">
        <f t="shared" si="13"/>
        <v>1</v>
      </c>
      <c r="M46">
        <f t="shared" si="14"/>
        <v>3.5</v>
      </c>
      <c r="N46">
        <f t="shared" si="11"/>
        <v>9</v>
      </c>
      <c r="O46" s="14"/>
      <c r="P46" s="14"/>
      <c r="Q46">
        <f>IF(modellek!X110*modellek!AX110&lt;=0,1,0)</f>
        <v>1</v>
      </c>
      <c r="R46">
        <f>modellek!X110</f>
        <v>-9.5</v>
      </c>
      <c r="S46">
        <f>modellek!AX110</f>
        <v>8.1999999999999993</v>
      </c>
    </row>
    <row r="47" spans="1:19" x14ac:dyDescent="0.35">
      <c r="A47" s="49" t="s">
        <v>8</v>
      </c>
      <c r="B47" s="47">
        <f t="shared" si="12"/>
        <v>3</v>
      </c>
      <c r="C47" s="47">
        <f t="shared" si="12"/>
        <v>2</v>
      </c>
      <c r="D47" s="47">
        <f t="shared" si="12"/>
        <v>2</v>
      </c>
      <c r="E47" s="47">
        <f t="shared" si="12"/>
        <v>1</v>
      </c>
      <c r="F47">
        <v>10000000</v>
      </c>
      <c r="H47">
        <f t="shared" si="8"/>
        <v>2</v>
      </c>
      <c r="I47">
        <f t="shared" si="9"/>
        <v>3</v>
      </c>
      <c r="J47">
        <f t="shared" si="10"/>
        <v>-1</v>
      </c>
      <c r="K47">
        <f>modellek!V111</f>
        <v>10000001.5</v>
      </c>
      <c r="L47" s="45">
        <f t="shared" si="13"/>
        <v>13</v>
      </c>
      <c r="M47">
        <f t="shared" si="14"/>
        <v>4</v>
      </c>
      <c r="N47">
        <f t="shared" si="11"/>
        <v>23</v>
      </c>
      <c r="Q47">
        <f>IF(modellek!X111*modellek!AX111&lt;=0,1,0)</f>
        <v>1</v>
      </c>
      <c r="R47">
        <f>modellek!X111</f>
        <v>-1.5</v>
      </c>
      <c r="S47">
        <f>modellek!AX111</f>
        <v>0.7</v>
      </c>
    </row>
    <row r="48" spans="1:19" x14ac:dyDescent="0.35">
      <c r="A48" s="49" t="s">
        <v>9</v>
      </c>
      <c r="B48" s="47">
        <f t="shared" si="12"/>
        <v>4</v>
      </c>
      <c r="C48" s="47">
        <f t="shared" si="12"/>
        <v>1</v>
      </c>
      <c r="D48" s="47">
        <f t="shared" si="12"/>
        <v>1</v>
      </c>
      <c r="E48" s="47">
        <f t="shared" si="12"/>
        <v>2</v>
      </c>
      <c r="F48">
        <v>10000000</v>
      </c>
      <c r="H48">
        <f t="shared" si="8"/>
        <v>2</v>
      </c>
      <c r="I48">
        <f t="shared" si="9"/>
        <v>3</v>
      </c>
      <c r="J48">
        <f t="shared" si="10"/>
        <v>-1</v>
      </c>
      <c r="K48">
        <f>modellek!V112</f>
        <v>10000000.5</v>
      </c>
      <c r="L48" s="45">
        <f t="shared" si="13"/>
        <v>15</v>
      </c>
      <c r="M48">
        <f t="shared" si="14"/>
        <v>4</v>
      </c>
      <c r="N48">
        <f t="shared" si="11"/>
        <v>20</v>
      </c>
      <c r="Q48">
        <f>IF(modellek!X112*modellek!AX112&lt;=0,1,0)</f>
        <v>1</v>
      </c>
      <c r="R48">
        <f>modellek!X112</f>
        <v>-0.5</v>
      </c>
      <c r="S48">
        <f>modellek!AX112</f>
        <v>3.2</v>
      </c>
    </row>
    <row r="49" spans="1:19" x14ac:dyDescent="0.35">
      <c r="A49" s="49" t="s">
        <v>10</v>
      </c>
      <c r="B49" s="47">
        <f t="shared" si="12"/>
        <v>1</v>
      </c>
      <c r="C49" s="47">
        <f t="shared" si="12"/>
        <v>2</v>
      </c>
      <c r="D49" s="47">
        <f t="shared" si="12"/>
        <v>4</v>
      </c>
      <c r="E49" s="47">
        <f t="shared" si="12"/>
        <v>4</v>
      </c>
      <c r="F49">
        <v>10000000</v>
      </c>
      <c r="H49" s="67">
        <f t="shared" si="8"/>
        <v>2.75</v>
      </c>
      <c r="I49" s="67">
        <f t="shared" si="9"/>
        <v>19</v>
      </c>
      <c r="J49" s="67">
        <f t="shared" si="10"/>
        <v>15.75</v>
      </c>
      <c r="K49" s="67">
        <f>modellek!V113</f>
        <v>10000009.5</v>
      </c>
      <c r="L49" s="68">
        <f t="shared" si="13"/>
        <v>1</v>
      </c>
      <c r="M49">
        <f t="shared" si="14"/>
        <v>3.25</v>
      </c>
      <c r="N49">
        <f t="shared" si="11"/>
        <v>22</v>
      </c>
      <c r="O49" s="14"/>
      <c r="P49" s="14"/>
      <c r="Q49">
        <f>IF(modellek!X113*modellek!AX113&lt;=0,1,0)</f>
        <v>1</v>
      </c>
      <c r="R49">
        <f>modellek!X113</f>
        <v>-9.5</v>
      </c>
      <c r="S49">
        <f>modellek!AX113</f>
        <v>7.7</v>
      </c>
    </row>
    <row r="50" spans="1:19" x14ac:dyDescent="0.35">
      <c r="A50" s="49" t="s">
        <v>11</v>
      </c>
      <c r="B50" s="47">
        <f t="shared" si="12"/>
        <v>1</v>
      </c>
      <c r="C50" s="47">
        <f t="shared" si="12"/>
        <v>4</v>
      </c>
      <c r="D50" s="47">
        <f t="shared" si="12"/>
        <v>3</v>
      </c>
      <c r="E50" s="47">
        <f t="shared" si="12"/>
        <v>3</v>
      </c>
      <c r="F50">
        <v>10000000</v>
      </c>
      <c r="H50">
        <f t="shared" si="8"/>
        <v>2.75</v>
      </c>
      <c r="I50">
        <f t="shared" si="9"/>
        <v>19</v>
      </c>
      <c r="J50">
        <f t="shared" si="10"/>
        <v>15.75</v>
      </c>
      <c r="K50">
        <f>modellek!V114</f>
        <v>10000002.5</v>
      </c>
      <c r="L50" s="45">
        <f t="shared" si="13"/>
        <v>6</v>
      </c>
      <c r="M50">
        <f t="shared" si="14"/>
        <v>3.25</v>
      </c>
      <c r="N50">
        <f t="shared" si="11"/>
        <v>30</v>
      </c>
      <c r="Q50">
        <f>IF(modellek!X114*modellek!AX114&lt;=0,1,0)</f>
        <v>1</v>
      </c>
      <c r="R50">
        <f>modellek!X114</f>
        <v>-2.5</v>
      </c>
      <c r="S50">
        <f>modellek!AX114</f>
        <v>0.7</v>
      </c>
    </row>
    <row r="51" spans="1:19" x14ac:dyDescent="0.35">
      <c r="A51" s="49" t="s">
        <v>12</v>
      </c>
      <c r="B51" s="47">
        <f t="shared" si="12"/>
        <v>4</v>
      </c>
      <c r="C51" s="47">
        <f t="shared" si="12"/>
        <v>3</v>
      </c>
      <c r="D51" s="47">
        <f t="shared" si="12"/>
        <v>1</v>
      </c>
      <c r="E51" s="47">
        <f t="shared" si="12"/>
        <v>4</v>
      </c>
      <c r="F51">
        <v>10000000</v>
      </c>
      <c r="H51">
        <f t="shared" si="8"/>
        <v>3</v>
      </c>
      <c r="I51">
        <f t="shared" si="9"/>
        <v>25</v>
      </c>
      <c r="J51">
        <f t="shared" si="10"/>
        <v>22</v>
      </c>
      <c r="K51">
        <f>modellek!V115</f>
        <v>9999994.5</v>
      </c>
      <c r="L51" s="45">
        <f t="shared" si="13"/>
        <v>26</v>
      </c>
      <c r="M51">
        <f t="shared" si="14"/>
        <v>3</v>
      </c>
      <c r="N51">
        <f t="shared" si="11"/>
        <v>23</v>
      </c>
      <c r="Q51">
        <f>IF(modellek!X115*modellek!AX115&lt;=0,1,0)</f>
        <v>1</v>
      </c>
      <c r="R51">
        <f>modellek!X115</f>
        <v>5.5</v>
      </c>
      <c r="S51">
        <f>modellek!AX115</f>
        <v>-6.8</v>
      </c>
    </row>
    <row r="52" spans="1:19" x14ac:dyDescent="0.35">
      <c r="A52" s="49" t="s">
        <v>13</v>
      </c>
      <c r="B52" s="47">
        <f t="shared" si="12"/>
        <v>4</v>
      </c>
      <c r="C52" s="47">
        <f t="shared" si="12"/>
        <v>2</v>
      </c>
      <c r="D52" s="47">
        <f t="shared" si="12"/>
        <v>1</v>
      </c>
      <c r="E52" s="47">
        <f t="shared" si="12"/>
        <v>2</v>
      </c>
      <c r="F52">
        <v>10000000</v>
      </c>
      <c r="H52">
        <f t="shared" si="8"/>
        <v>2.25</v>
      </c>
      <c r="I52">
        <f t="shared" si="9"/>
        <v>8</v>
      </c>
      <c r="J52">
        <f t="shared" si="10"/>
        <v>4.25</v>
      </c>
      <c r="K52">
        <f>modellek!V116</f>
        <v>9999994.5</v>
      </c>
      <c r="L52" s="45">
        <f t="shared" si="13"/>
        <v>26</v>
      </c>
      <c r="M52">
        <f t="shared" si="14"/>
        <v>3.75</v>
      </c>
      <c r="N52">
        <f t="shared" si="11"/>
        <v>27</v>
      </c>
      <c r="Q52">
        <f>IF(modellek!X116*modellek!AX116&lt;=0,1,0)</f>
        <v>1</v>
      </c>
      <c r="R52">
        <f>modellek!X116</f>
        <v>5.5</v>
      </c>
      <c r="S52">
        <f>modellek!AX116</f>
        <v>-7.8</v>
      </c>
    </row>
    <row r="53" spans="1:19" x14ac:dyDescent="0.35">
      <c r="A53" s="49" t="s">
        <v>14</v>
      </c>
      <c r="B53" s="47">
        <f t="shared" si="12"/>
        <v>3</v>
      </c>
      <c r="C53" s="47">
        <f t="shared" si="12"/>
        <v>3</v>
      </c>
      <c r="D53" s="47">
        <f t="shared" si="12"/>
        <v>4</v>
      </c>
      <c r="E53" s="47">
        <f t="shared" si="12"/>
        <v>4</v>
      </c>
      <c r="F53">
        <v>10000000</v>
      </c>
      <c r="H53">
        <f t="shared" si="8"/>
        <v>3.5</v>
      </c>
      <c r="I53">
        <f t="shared" si="9"/>
        <v>30</v>
      </c>
      <c r="J53">
        <f t="shared" si="10"/>
        <v>27.5</v>
      </c>
      <c r="K53">
        <f>modellek!V117</f>
        <v>9999986.5</v>
      </c>
      <c r="L53" s="45">
        <f t="shared" si="13"/>
        <v>30</v>
      </c>
      <c r="M53">
        <f t="shared" si="14"/>
        <v>2.5</v>
      </c>
      <c r="N53">
        <f t="shared" si="11"/>
        <v>29</v>
      </c>
      <c r="Q53">
        <f>IF(modellek!X117*modellek!AX117&lt;=0,1,0)</f>
        <v>1</v>
      </c>
      <c r="R53">
        <f>modellek!X117</f>
        <v>13.5</v>
      </c>
      <c r="S53">
        <f>modellek!AX117</f>
        <v>-11.3</v>
      </c>
    </row>
    <row r="54" spans="1:19" x14ac:dyDescent="0.35">
      <c r="A54" s="49" t="s">
        <v>15</v>
      </c>
      <c r="B54" s="47">
        <f t="shared" si="12"/>
        <v>3</v>
      </c>
      <c r="C54" s="47">
        <f t="shared" si="12"/>
        <v>4</v>
      </c>
      <c r="D54" s="47">
        <f t="shared" si="12"/>
        <v>3</v>
      </c>
      <c r="E54" s="47">
        <f t="shared" si="12"/>
        <v>2</v>
      </c>
      <c r="F54">
        <v>10000000</v>
      </c>
      <c r="H54">
        <f t="shared" si="8"/>
        <v>3</v>
      </c>
      <c r="I54">
        <f t="shared" si="9"/>
        <v>25</v>
      </c>
      <c r="J54">
        <f t="shared" si="10"/>
        <v>22</v>
      </c>
      <c r="K54">
        <f>modellek!V118</f>
        <v>10000002.5</v>
      </c>
      <c r="L54" s="45">
        <f t="shared" si="13"/>
        <v>6</v>
      </c>
      <c r="M54">
        <f t="shared" si="14"/>
        <v>3</v>
      </c>
      <c r="N54">
        <f t="shared" si="11"/>
        <v>14</v>
      </c>
      <c r="Q54">
        <f>IF(modellek!X118*modellek!AX118&lt;=0,1,0)</f>
        <v>1</v>
      </c>
      <c r="R54">
        <f>modellek!X118</f>
        <v>-2.5</v>
      </c>
      <c r="S54">
        <f>modellek!AX118</f>
        <v>1.7</v>
      </c>
    </row>
    <row r="55" spans="1:19" x14ac:dyDescent="0.35">
      <c r="A55" s="49" t="s">
        <v>16</v>
      </c>
      <c r="B55" s="47">
        <f t="shared" si="12"/>
        <v>3</v>
      </c>
      <c r="C55" s="47">
        <f t="shared" si="12"/>
        <v>3</v>
      </c>
      <c r="D55" s="47">
        <f t="shared" si="12"/>
        <v>3</v>
      </c>
      <c r="E55" s="47">
        <f t="shared" si="12"/>
        <v>2</v>
      </c>
      <c r="F55">
        <v>10000000</v>
      </c>
      <c r="H55">
        <f t="shared" si="8"/>
        <v>2.75</v>
      </c>
      <c r="I55">
        <f t="shared" si="9"/>
        <v>19</v>
      </c>
      <c r="J55">
        <f t="shared" si="10"/>
        <v>15.75</v>
      </c>
      <c r="K55">
        <f>modellek!V119</f>
        <v>9999990</v>
      </c>
      <c r="L55" s="45">
        <f t="shared" si="13"/>
        <v>29</v>
      </c>
      <c r="M55">
        <f t="shared" si="14"/>
        <v>3.25</v>
      </c>
      <c r="N55">
        <f t="shared" si="11"/>
        <v>25</v>
      </c>
      <c r="Q55">
        <f>IF(modellek!X119*modellek!AX119&lt;=0,1,0)</f>
        <v>1</v>
      </c>
      <c r="R55">
        <f>modellek!X119</f>
        <v>10</v>
      </c>
      <c r="S55">
        <f>modellek!AX119</f>
        <v>-7.8</v>
      </c>
    </row>
    <row r="56" spans="1:19" x14ac:dyDescent="0.35">
      <c r="A56" s="49" t="s">
        <v>17</v>
      </c>
      <c r="B56" s="47">
        <f t="shared" si="12"/>
        <v>3</v>
      </c>
      <c r="C56" s="47">
        <f t="shared" si="12"/>
        <v>1</v>
      </c>
      <c r="D56" s="47">
        <f t="shared" si="12"/>
        <v>3</v>
      </c>
      <c r="E56" s="47">
        <f t="shared" si="12"/>
        <v>1</v>
      </c>
      <c r="F56">
        <v>10000000</v>
      </c>
      <c r="H56">
        <f t="shared" si="8"/>
        <v>2</v>
      </c>
      <c r="I56">
        <f t="shared" si="9"/>
        <v>3</v>
      </c>
      <c r="J56">
        <f t="shared" si="10"/>
        <v>-1</v>
      </c>
      <c r="K56">
        <f>modellek!V120</f>
        <v>10000002</v>
      </c>
      <c r="L56" s="45">
        <f t="shared" si="13"/>
        <v>11</v>
      </c>
      <c r="M56">
        <f t="shared" si="14"/>
        <v>4</v>
      </c>
      <c r="N56">
        <f t="shared" si="11"/>
        <v>14</v>
      </c>
      <c r="Q56">
        <f>IF(modellek!X120*modellek!AX120&lt;=0,1,0)</f>
        <v>1</v>
      </c>
      <c r="R56">
        <f>modellek!X120</f>
        <v>-2</v>
      </c>
      <c r="S56">
        <f>modellek!AX120</f>
        <v>0.2</v>
      </c>
    </row>
    <row r="57" spans="1:19" x14ac:dyDescent="0.35">
      <c r="A57" s="49" t="s">
        <v>18</v>
      </c>
      <c r="B57" s="47">
        <f t="shared" ref="B57:E69" si="15">6-B23</f>
        <v>2</v>
      </c>
      <c r="C57" s="47">
        <f t="shared" si="15"/>
        <v>2</v>
      </c>
      <c r="D57" s="47">
        <f t="shared" si="15"/>
        <v>2</v>
      </c>
      <c r="E57" s="47">
        <f t="shared" si="15"/>
        <v>1</v>
      </c>
      <c r="F57">
        <v>10000000</v>
      </c>
      <c r="H57">
        <f t="shared" si="8"/>
        <v>1.75</v>
      </c>
      <c r="I57">
        <f t="shared" si="9"/>
        <v>2</v>
      </c>
      <c r="J57">
        <f t="shared" si="10"/>
        <v>-2.25</v>
      </c>
      <c r="K57">
        <f>modellek!V121</f>
        <v>10000002.5</v>
      </c>
      <c r="L57" s="45">
        <f t="shared" si="13"/>
        <v>6</v>
      </c>
      <c r="M57">
        <f t="shared" si="14"/>
        <v>4.25</v>
      </c>
      <c r="N57">
        <f t="shared" si="11"/>
        <v>2</v>
      </c>
      <c r="Q57">
        <f>IF(modellek!X121*modellek!AX121&lt;=0,1,0)</f>
        <v>1</v>
      </c>
      <c r="R57">
        <f>modellek!X121</f>
        <v>-2.5</v>
      </c>
      <c r="S57">
        <f>modellek!AX121</f>
        <v>0.7</v>
      </c>
    </row>
    <row r="58" spans="1:19" x14ac:dyDescent="0.35">
      <c r="A58" s="49" t="s">
        <v>19</v>
      </c>
      <c r="B58" s="47">
        <f t="shared" si="15"/>
        <v>1</v>
      </c>
      <c r="C58" s="47">
        <f t="shared" si="15"/>
        <v>4</v>
      </c>
      <c r="D58" s="47">
        <f t="shared" si="15"/>
        <v>2</v>
      </c>
      <c r="E58" s="47">
        <f t="shared" si="15"/>
        <v>1</v>
      </c>
      <c r="F58">
        <v>10000000</v>
      </c>
      <c r="H58">
        <f t="shared" si="8"/>
        <v>2</v>
      </c>
      <c r="I58">
        <f t="shared" si="9"/>
        <v>3</v>
      </c>
      <c r="J58">
        <f t="shared" si="10"/>
        <v>-1</v>
      </c>
      <c r="K58">
        <f>modellek!V122</f>
        <v>9999998.5</v>
      </c>
      <c r="L58" s="45">
        <f t="shared" si="13"/>
        <v>19</v>
      </c>
      <c r="M58">
        <f t="shared" si="14"/>
        <v>4</v>
      </c>
      <c r="N58">
        <f t="shared" si="11"/>
        <v>20</v>
      </c>
      <c r="Q58" s="67">
        <f>IF(modellek!X122*modellek!AX122&lt;=0,1,0)</f>
        <v>0</v>
      </c>
      <c r="R58">
        <f>modellek!X122</f>
        <v>1.5</v>
      </c>
      <c r="S58" s="117">
        <f>modellek!AX122</f>
        <v>0.2</v>
      </c>
    </row>
    <row r="59" spans="1:19" x14ac:dyDescent="0.35">
      <c r="A59" s="49" t="s">
        <v>20</v>
      </c>
      <c r="B59" s="47">
        <f t="shared" si="15"/>
        <v>4</v>
      </c>
      <c r="C59" s="47">
        <f t="shared" si="15"/>
        <v>1</v>
      </c>
      <c r="D59" s="47">
        <f t="shared" si="15"/>
        <v>2</v>
      </c>
      <c r="E59" s="47">
        <f t="shared" si="15"/>
        <v>3</v>
      </c>
      <c r="F59">
        <v>10000000</v>
      </c>
      <c r="H59">
        <f t="shared" si="8"/>
        <v>2.5</v>
      </c>
      <c r="I59">
        <f t="shared" si="9"/>
        <v>14</v>
      </c>
      <c r="J59">
        <f t="shared" si="10"/>
        <v>10.5</v>
      </c>
      <c r="K59">
        <f>modellek!V123</f>
        <v>9999998.5</v>
      </c>
      <c r="L59" s="45">
        <f t="shared" si="13"/>
        <v>19</v>
      </c>
      <c r="M59">
        <f t="shared" si="14"/>
        <v>3.5</v>
      </c>
      <c r="N59">
        <f t="shared" si="11"/>
        <v>19</v>
      </c>
      <c r="Q59" s="67">
        <f>IF(modellek!X123*modellek!AX123&lt;=0,1,0)</f>
        <v>0</v>
      </c>
      <c r="R59">
        <f>modellek!X123</f>
        <v>1.5</v>
      </c>
      <c r="S59" s="117">
        <f>modellek!AX123</f>
        <v>0.2</v>
      </c>
    </row>
    <row r="60" spans="1:19" x14ac:dyDescent="0.35">
      <c r="A60" s="49" t="s">
        <v>21</v>
      </c>
      <c r="B60" s="47">
        <f t="shared" si="15"/>
        <v>2</v>
      </c>
      <c r="C60" s="47">
        <f t="shared" si="15"/>
        <v>3</v>
      </c>
      <c r="D60" s="47">
        <f t="shared" si="15"/>
        <v>4</v>
      </c>
      <c r="E60" s="47">
        <f t="shared" si="15"/>
        <v>1</v>
      </c>
      <c r="F60">
        <v>10000000</v>
      </c>
      <c r="H60">
        <f t="shared" si="8"/>
        <v>2.5</v>
      </c>
      <c r="I60">
        <f t="shared" si="9"/>
        <v>14</v>
      </c>
      <c r="J60">
        <f t="shared" si="10"/>
        <v>10.5</v>
      </c>
      <c r="K60">
        <f>modellek!V124</f>
        <v>10000004.5</v>
      </c>
      <c r="L60" s="45">
        <f t="shared" si="13"/>
        <v>5</v>
      </c>
      <c r="M60">
        <f t="shared" si="14"/>
        <v>3.5</v>
      </c>
      <c r="N60">
        <f t="shared" si="11"/>
        <v>7</v>
      </c>
      <c r="Q60" s="67">
        <f>IF(modellek!X124*modellek!AX124&lt;=0,1,0)</f>
        <v>0</v>
      </c>
      <c r="R60">
        <f>modellek!X124</f>
        <v>-4.5</v>
      </c>
      <c r="S60" s="117">
        <f>modellek!AX124</f>
        <v>-0.3</v>
      </c>
    </row>
    <row r="61" spans="1:19" x14ac:dyDescent="0.35">
      <c r="A61" s="49" t="s">
        <v>22</v>
      </c>
      <c r="B61" s="47">
        <f t="shared" si="15"/>
        <v>2</v>
      </c>
      <c r="C61" s="47">
        <f t="shared" si="15"/>
        <v>1</v>
      </c>
      <c r="D61" s="47">
        <f t="shared" si="15"/>
        <v>4</v>
      </c>
      <c r="E61" s="47">
        <f t="shared" si="15"/>
        <v>1</v>
      </c>
      <c r="F61">
        <v>10000000</v>
      </c>
      <c r="H61">
        <f t="shared" si="8"/>
        <v>2</v>
      </c>
      <c r="I61">
        <f t="shared" si="9"/>
        <v>3</v>
      </c>
      <c r="J61">
        <f t="shared" si="10"/>
        <v>-1</v>
      </c>
      <c r="K61">
        <f>modellek!V125</f>
        <v>9999997</v>
      </c>
      <c r="L61" s="45">
        <f t="shared" si="13"/>
        <v>24</v>
      </c>
      <c r="M61">
        <f t="shared" si="14"/>
        <v>4</v>
      </c>
      <c r="N61">
        <f t="shared" si="11"/>
        <v>14</v>
      </c>
      <c r="Q61" s="67">
        <f>IF(modellek!X125*modellek!AX125&lt;=0,1,0)</f>
        <v>0</v>
      </c>
      <c r="R61">
        <f>modellek!X125</f>
        <v>3</v>
      </c>
      <c r="S61" s="117">
        <f>modellek!AX125</f>
        <v>0.2</v>
      </c>
    </row>
    <row r="62" spans="1:19" x14ac:dyDescent="0.35">
      <c r="A62" s="49" t="s">
        <v>23</v>
      </c>
      <c r="B62" s="47">
        <f t="shared" si="15"/>
        <v>2</v>
      </c>
      <c r="C62" s="47">
        <f t="shared" si="15"/>
        <v>3</v>
      </c>
      <c r="D62" s="47">
        <f t="shared" si="15"/>
        <v>1</v>
      </c>
      <c r="E62" s="47">
        <f t="shared" si="15"/>
        <v>3</v>
      </c>
      <c r="F62">
        <v>10000000</v>
      </c>
      <c r="H62">
        <f t="shared" si="8"/>
        <v>2.25</v>
      </c>
      <c r="I62">
        <f t="shared" si="9"/>
        <v>8</v>
      </c>
      <c r="J62">
        <f t="shared" si="10"/>
        <v>4.25</v>
      </c>
      <c r="K62">
        <f>modellek!V126</f>
        <v>10000000</v>
      </c>
      <c r="L62" s="45">
        <f t="shared" si="13"/>
        <v>16</v>
      </c>
      <c r="M62">
        <f t="shared" si="14"/>
        <v>3.75</v>
      </c>
      <c r="N62">
        <f t="shared" si="11"/>
        <v>28</v>
      </c>
      <c r="Q62">
        <f>IF(modellek!X126*modellek!AX126&lt;=0,1,0)</f>
        <v>1</v>
      </c>
      <c r="R62">
        <f>modellek!X126</f>
        <v>0</v>
      </c>
      <c r="S62">
        <f>modellek!AX126</f>
        <v>2.2000000000000002</v>
      </c>
    </row>
    <row r="63" spans="1:19" x14ac:dyDescent="0.35">
      <c r="A63" s="49" t="s">
        <v>24</v>
      </c>
      <c r="B63" s="47">
        <f t="shared" si="15"/>
        <v>1</v>
      </c>
      <c r="C63" s="47">
        <f t="shared" si="15"/>
        <v>4</v>
      </c>
      <c r="D63" s="47">
        <f t="shared" si="15"/>
        <v>1</v>
      </c>
      <c r="E63" s="47">
        <f t="shared" si="15"/>
        <v>3</v>
      </c>
      <c r="F63">
        <v>10000000</v>
      </c>
      <c r="H63">
        <f t="shared" si="8"/>
        <v>2.25</v>
      </c>
      <c r="I63">
        <f t="shared" si="9"/>
        <v>8</v>
      </c>
      <c r="J63">
        <f t="shared" si="10"/>
        <v>4.25</v>
      </c>
      <c r="K63">
        <f>modellek!V127</f>
        <v>10000000</v>
      </c>
      <c r="L63" s="45">
        <f t="shared" si="13"/>
        <v>16</v>
      </c>
      <c r="M63">
        <f t="shared" si="14"/>
        <v>3.75</v>
      </c>
      <c r="N63">
        <f t="shared" si="11"/>
        <v>26</v>
      </c>
      <c r="Q63">
        <f>IF(modellek!X127*modellek!AX127&lt;=0,1,0)</f>
        <v>1</v>
      </c>
      <c r="R63">
        <f>modellek!X127</f>
        <v>0</v>
      </c>
      <c r="S63">
        <f>modellek!AX127</f>
        <v>0.2</v>
      </c>
    </row>
    <row r="64" spans="1:19" x14ac:dyDescent="0.35">
      <c r="A64" s="49" t="s">
        <v>25</v>
      </c>
      <c r="B64" s="47">
        <f t="shared" si="15"/>
        <v>2</v>
      </c>
      <c r="C64" s="47">
        <f t="shared" si="15"/>
        <v>3</v>
      </c>
      <c r="D64" s="47">
        <f t="shared" si="15"/>
        <v>3</v>
      </c>
      <c r="E64" s="47">
        <f t="shared" si="15"/>
        <v>3</v>
      </c>
      <c r="F64">
        <v>10000000</v>
      </c>
      <c r="H64">
        <f t="shared" si="8"/>
        <v>2.75</v>
      </c>
      <c r="I64">
        <f t="shared" si="9"/>
        <v>19</v>
      </c>
      <c r="J64">
        <f t="shared" si="10"/>
        <v>15.75</v>
      </c>
      <c r="K64">
        <f>modellek!V128</f>
        <v>10000002.5</v>
      </c>
      <c r="L64" s="45">
        <f t="shared" si="13"/>
        <v>6</v>
      </c>
      <c r="M64">
        <f t="shared" si="14"/>
        <v>3.25</v>
      </c>
      <c r="N64">
        <f t="shared" si="11"/>
        <v>9</v>
      </c>
      <c r="Q64">
        <f>IF(modellek!X128*modellek!AX128&lt;=0,1,0)</f>
        <v>1</v>
      </c>
      <c r="R64">
        <f>modellek!X128</f>
        <v>-2.5</v>
      </c>
      <c r="S64">
        <f>modellek!AX128</f>
        <v>4.7</v>
      </c>
    </row>
    <row r="65" spans="1:19" x14ac:dyDescent="0.35">
      <c r="A65" s="49" t="s">
        <v>26</v>
      </c>
      <c r="B65" s="47">
        <f t="shared" si="15"/>
        <v>2</v>
      </c>
      <c r="C65" s="47">
        <f t="shared" si="15"/>
        <v>4</v>
      </c>
      <c r="D65" s="47">
        <f t="shared" si="15"/>
        <v>3</v>
      </c>
      <c r="E65" s="47">
        <f t="shared" si="15"/>
        <v>2</v>
      </c>
      <c r="F65">
        <v>10000000</v>
      </c>
      <c r="H65">
        <f t="shared" si="8"/>
        <v>2.75</v>
      </c>
      <c r="I65">
        <f t="shared" si="9"/>
        <v>19</v>
      </c>
      <c r="J65">
        <f t="shared" si="10"/>
        <v>15.75</v>
      </c>
      <c r="K65">
        <f>modellek!V129</f>
        <v>10000007.5</v>
      </c>
      <c r="L65" s="45">
        <f t="shared" si="13"/>
        <v>3</v>
      </c>
      <c r="M65">
        <f t="shared" si="14"/>
        <v>3.25</v>
      </c>
      <c r="N65">
        <f t="shared" si="11"/>
        <v>5</v>
      </c>
      <c r="Q65">
        <f>IF(modellek!X129*modellek!AX129&lt;=0,1,0)</f>
        <v>1</v>
      </c>
      <c r="R65">
        <f>modellek!X129</f>
        <v>-7.5</v>
      </c>
      <c r="S65">
        <f>modellek!AX129</f>
        <v>3.7</v>
      </c>
    </row>
    <row r="66" spans="1:19" x14ac:dyDescent="0.35">
      <c r="A66" s="49" t="s">
        <v>27</v>
      </c>
      <c r="B66" s="47">
        <f t="shared" si="15"/>
        <v>2</v>
      </c>
      <c r="C66" s="47">
        <f t="shared" si="15"/>
        <v>4</v>
      </c>
      <c r="D66" s="47">
        <f t="shared" si="15"/>
        <v>2</v>
      </c>
      <c r="E66" s="47">
        <f t="shared" si="15"/>
        <v>1</v>
      </c>
      <c r="F66">
        <v>10000000</v>
      </c>
      <c r="H66">
        <f t="shared" si="8"/>
        <v>2.25</v>
      </c>
      <c r="I66">
        <f t="shared" si="9"/>
        <v>8</v>
      </c>
      <c r="J66">
        <f t="shared" si="10"/>
        <v>4.25</v>
      </c>
      <c r="K66">
        <f>modellek!V130</f>
        <v>9999998</v>
      </c>
      <c r="L66" s="45">
        <f t="shared" si="13"/>
        <v>22</v>
      </c>
      <c r="M66">
        <f t="shared" si="14"/>
        <v>3.75</v>
      </c>
      <c r="N66">
        <f t="shared" si="11"/>
        <v>13</v>
      </c>
      <c r="Q66">
        <f>IF(modellek!X130*modellek!AX130&lt;=0,1,0)</f>
        <v>1</v>
      </c>
      <c r="R66">
        <f>modellek!X130</f>
        <v>2</v>
      </c>
      <c r="S66">
        <f>modellek!AX130</f>
        <v>-0.3</v>
      </c>
    </row>
    <row r="67" spans="1:19" x14ac:dyDescent="0.35">
      <c r="A67" s="49" t="s">
        <v>28</v>
      </c>
      <c r="B67" s="47">
        <f t="shared" si="15"/>
        <v>4</v>
      </c>
      <c r="C67" s="47">
        <f t="shared" si="15"/>
        <v>3</v>
      </c>
      <c r="D67" s="47">
        <f t="shared" si="15"/>
        <v>2</v>
      </c>
      <c r="E67" s="47">
        <f t="shared" si="15"/>
        <v>1</v>
      </c>
      <c r="F67">
        <v>10000000</v>
      </c>
      <c r="H67">
        <f t="shared" si="8"/>
        <v>2.5</v>
      </c>
      <c r="I67">
        <f t="shared" si="9"/>
        <v>14</v>
      </c>
      <c r="J67">
        <f t="shared" si="10"/>
        <v>10.5</v>
      </c>
      <c r="K67">
        <f>modellek!V131</f>
        <v>9999998.5</v>
      </c>
      <c r="L67" s="45">
        <f t="shared" si="13"/>
        <v>19</v>
      </c>
      <c r="M67">
        <f t="shared" si="14"/>
        <v>3.5</v>
      </c>
      <c r="N67">
        <f t="shared" si="11"/>
        <v>12</v>
      </c>
      <c r="Q67" s="67">
        <f>IF(modellek!X131*modellek!AX131&lt;=0,1,0)</f>
        <v>0</v>
      </c>
      <c r="R67">
        <f>modellek!X131</f>
        <v>1.5</v>
      </c>
      <c r="S67" s="117">
        <f>modellek!AX131</f>
        <v>0.7</v>
      </c>
    </row>
    <row r="68" spans="1:19" x14ac:dyDescent="0.35">
      <c r="A68" s="49" t="s">
        <v>29</v>
      </c>
      <c r="B68" s="47">
        <f t="shared" si="15"/>
        <v>1</v>
      </c>
      <c r="C68" s="47">
        <f t="shared" si="15"/>
        <v>4</v>
      </c>
      <c r="D68" s="47">
        <f t="shared" si="15"/>
        <v>3</v>
      </c>
      <c r="E68" s="47">
        <f t="shared" si="15"/>
        <v>4</v>
      </c>
      <c r="F68">
        <v>10000000</v>
      </c>
      <c r="H68">
        <f t="shared" si="8"/>
        <v>3</v>
      </c>
      <c r="I68">
        <f t="shared" si="9"/>
        <v>25</v>
      </c>
      <c r="J68">
        <f t="shared" si="10"/>
        <v>22</v>
      </c>
      <c r="K68">
        <f>modellek!V132</f>
        <v>10000006</v>
      </c>
      <c r="L68" s="45">
        <f t="shared" si="13"/>
        <v>4</v>
      </c>
      <c r="M68">
        <f t="shared" si="14"/>
        <v>3</v>
      </c>
      <c r="N68">
        <f t="shared" si="11"/>
        <v>11</v>
      </c>
      <c r="Q68">
        <f>IF(modellek!X132*modellek!AX132&lt;=0,1,0)</f>
        <v>1</v>
      </c>
      <c r="R68">
        <f>modellek!X132</f>
        <v>-6</v>
      </c>
      <c r="S68">
        <f>modellek!AX132</f>
        <v>4.2</v>
      </c>
    </row>
    <row r="69" spans="1:19" ht="15" thickBot="1" x14ac:dyDescent="0.4">
      <c r="A69" s="49" t="s">
        <v>30</v>
      </c>
      <c r="B69" s="47">
        <f t="shared" si="15"/>
        <v>3</v>
      </c>
      <c r="C69" s="47">
        <f t="shared" si="15"/>
        <v>2</v>
      </c>
      <c r="D69" s="47">
        <f t="shared" si="15"/>
        <v>3</v>
      </c>
      <c r="E69" s="47">
        <f t="shared" si="15"/>
        <v>1</v>
      </c>
      <c r="F69">
        <v>10000000</v>
      </c>
      <c r="H69">
        <f t="shared" si="8"/>
        <v>2.25</v>
      </c>
      <c r="I69">
        <f t="shared" si="9"/>
        <v>8</v>
      </c>
      <c r="J69">
        <f t="shared" si="10"/>
        <v>4.25</v>
      </c>
      <c r="K69">
        <f>modellek!V133</f>
        <v>10000002</v>
      </c>
      <c r="L69" s="65">
        <f t="shared" si="13"/>
        <v>11</v>
      </c>
      <c r="M69">
        <f t="shared" si="14"/>
        <v>3.75</v>
      </c>
      <c r="N69">
        <f t="shared" si="11"/>
        <v>4</v>
      </c>
      <c r="Q69">
        <f>IF(modellek!X133*modellek!AX133&lt;=0,1,0)</f>
        <v>1</v>
      </c>
      <c r="R69">
        <f>modellek!X133</f>
        <v>-2</v>
      </c>
      <c r="S69">
        <f>modellek!AX133</f>
        <v>5.2</v>
      </c>
    </row>
    <row r="71" spans="1:19" x14ac:dyDescent="0.35">
      <c r="K71" s="114" t="s">
        <v>285</v>
      </c>
    </row>
    <row r="72" spans="1:19" x14ac:dyDescent="0.35">
      <c r="K72" s="115" t="s">
        <v>286</v>
      </c>
    </row>
  </sheetData>
  <conditionalFormatting sqref="M37:N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F19C-9A18-488A-BE9D-20F475186FAF}">
  <dimension ref="A1:X70"/>
  <sheetViews>
    <sheetView topLeftCell="A25" zoomScale="70" zoomScaleNormal="70" workbookViewId="0">
      <selection activeCell="N37" sqref="N37"/>
    </sheetView>
  </sheetViews>
  <sheetFormatPr defaultRowHeight="14.5" x14ac:dyDescent="0.35"/>
  <cols>
    <col min="6" max="6" width="12.90625" customWidth="1"/>
  </cols>
  <sheetData>
    <row r="1" spans="1:15" x14ac:dyDescent="0.35">
      <c r="A1" s="47" t="s">
        <v>38</v>
      </c>
      <c r="B1" s="47">
        <v>0</v>
      </c>
      <c r="C1" s="47">
        <v>0</v>
      </c>
      <c r="D1" s="47">
        <v>0</v>
      </c>
      <c r="E1" s="47">
        <v>0</v>
      </c>
    </row>
    <row r="2" spans="1:15" x14ac:dyDescent="0.35">
      <c r="A2" s="47"/>
      <c r="B2" s="47">
        <v>5</v>
      </c>
      <c r="C2" s="47">
        <v>6</v>
      </c>
      <c r="D2" s="47">
        <v>7</v>
      </c>
      <c r="E2" s="47">
        <v>8</v>
      </c>
      <c r="N2" t="s">
        <v>45</v>
      </c>
    </row>
    <row r="3" spans="1:15" ht="43.5" x14ac:dyDescent="0.35">
      <c r="A3" s="49" t="s">
        <v>0</v>
      </c>
      <c r="B3" s="82" t="s">
        <v>33</v>
      </c>
      <c r="C3" s="82" t="s">
        <v>33</v>
      </c>
      <c r="D3" s="82" t="s">
        <v>33</v>
      </c>
      <c r="E3" s="82" t="s">
        <v>33</v>
      </c>
      <c r="F3" s="3"/>
      <c r="H3" s="73" t="s">
        <v>280</v>
      </c>
      <c r="I3" s="55" t="s">
        <v>36</v>
      </c>
      <c r="J3" s="48" t="s">
        <v>37</v>
      </c>
      <c r="K3" s="61" t="s">
        <v>36</v>
      </c>
      <c r="L3" s="48" t="s">
        <v>39</v>
      </c>
      <c r="M3" s="61" t="s">
        <v>36</v>
      </c>
      <c r="N3" s="47" t="s">
        <v>40</v>
      </c>
      <c r="O3" s="61" t="s">
        <v>36</v>
      </c>
    </row>
    <row r="4" spans="1:15" x14ac:dyDescent="0.35">
      <c r="A4" s="49" t="s">
        <v>1</v>
      </c>
      <c r="B4" s="49">
        <v>4</v>
      </c>
      <c r="C4" s="49">
        <v>5</v>
      </c>
      <c r="D4" s="49">
        <v>5</v>
      </c>
      <c r="E4" s="49">
        <v>4</v>
      </c>
      <c r="F4" s="25"/>
      <c r="H4" s="56">
        <f>AVERAGE(B4,C4,D4,E4)</f>
        <v>4.5</v>
      </c>
      <c r="I4" s="57">
        <f>RANK(H4,H$4:H$33,0)</f>
        <v>1</v>
      </c>
      <c r="J4" s="56">
        <f>STDEV(B4,C4,D4,E4)</f>
        <v>0.57735026918962573</v>
      </c>
      <c r="K4" s="60">
        <f>RANK(J4,J$4:J$33,$Y$1)</f>
        <v>26</v>
      </c>
      <c r="L4" s="50">
        <f>IFERROR(SLOPE(B2:E2,B4:E4),0)</f>
        <v>0</v>
      </c>
      <c r="M4" s="60">
        <f>RANK(L4,L$4:L$33,$Y$1)</f>
        <v>14</v>
      </c>
      <c r="N4" s="49">
        <f>I4+K4+M4</f>
        <v>41</v>
      </c>
      <c r="O4" s="60">
        <f>RANK(N4,N$4:N$33,$Y$1)</f>
        <v>15</v>
      </c>
    </row>
    <row r="5" spans="1:15" x14ac:dyDescent="0.35">
      <c r="A5" s="49" t="s">
        <v>2</v>
      </c>
      <c r="B5" s="49">
        <v>4</v>
      </c>
      <c r="C5" s="49">
        <v>4</v>
      </c>
      <c r="D5" s="49">
        <v>2</v>
      </c>
      <c r="E5" s="49">
        <v>2</v>
      </c>
      <c r="H5" s="56">
        <f t="shared" ref="H5:H33" si="0">AVERAGE(B5,C5,D5,E5)</f>
        <v>3</v>
      </c>
      <c r="I5" s="47">
        <f t="shared" ref="I5:I33" si="1">RANK(H5,H$4:H$33,0)</f>
        <v>25</v>
      </c>
      <c r="J5" s="56">
        <f t="shared" ref="J5:J33" si="2">STDEV(B5,C5,D5,E5)</f>
        <v>1.1547005383792515</v>
      </c>
      <c r="K5" s="60">
        <f t="shared" ref="K5:K33" si="3">RANK(J5,J$4:J$33,$Y$1)</f>
        <v>16</v>
      </c>
      <c r="L5" s="50">
        <f t="shared" ref="L5:L33" si="4">IFERROR(SLOPE(B3:E3,B5:E5),0)</f>
        <v>0</v>
      </c>
      <c r="M5" s="60">
        <f t="shared" ref="M5:M33" si="5">RANK(L5,L$4:L$33,$Y$1)</f>
        <v>14</v>
      </c>
      <c r="N5" s="49">
        <f t="shared" ref="N5:N33" si="6">I5+K5+M5</f>
        <v>55</v>
      </c>
      <c r="O5" s="60">
        <f t="shared" ref="O5:O33" si="7">RANK(N5,N$4:N$33,$Y$1)</f>
        <v>7</v>
      </c>
    </row>
    <row r="6" spans="1:15" x14ac:dyDescent="0.35">
      <c r="A6" s="49" t="s">
        <v>3</v>
      </c>
      <c r="B6" s="49">
        <v>2</v>
      </c>
      <c r="C6" s="49">
        <v>5</v>
      </c>
      <c r="D6" s="49">
        <v>4</v>
      </c>
      <c r="E6" s="49">
        <v>2</v>
      </c>
      <c r="H6" s="56">
        <f t="shared" si="0"/>
        <v>3.25</v>
      </c>
      <c r="I6" s="47">
        <f t="shared" si="1"/>
        <v>19</v>
      </c>
      <c r="J6" s="56">
        <f t="shared" si="2"/>
        <v>1.5</v>
      </c>
      <c r="K6" s="60">
        <f t="shared" si="3"/>
        <v>1</v>
      </c>
      <c r="L6" s="50">
        <f t="shared" si="4"/>
        <v>0.37037037037037035</v>
      </c>
      <c r="M6" s="60">
        <f t="shared" si="5"/>
        <v>8</v>
      </c>
      <c r="N6" s="49">
        <f t="shared" si="6"/>
        <v>28</v>
      </c>
      <c r="O6" s="60">
        <f t="shared" si="7"/>
        <v>26</v>
      </c>
    </row>
    <row r="7" spans="1:15" x14ac:dyDescent="0.35">
      <c r="A7" s="49" t="s">
        <v>4</v>
      </c>
      <c r="B7" s="49">
        <v>5</v>
      </c>
      <c r="C7" s="49">
        <v>4</v>
      </c>
      <c r="D7" s="49">
        <v>2</v>
      </c>
      <c r="E7" s="49">
        <v>4</v>
      </c>
      <c r="H7" s="56">
        <f t="shared" si="0"/>
        <v>3.75</v>
      </c>
      <c r="I7" s="47">
        <f t="shared" si="1"/>
        <v>8</v>
      </c>
      <c r="J7" s="56">
        <f t="shared" si="2"/>
        <v>1.2583057392117916</v>
      </c>
      <c r="K7" s="60">
        <f t="shared" si="3"/>
        <v>12</v>
      </c>
      <c r="L7" s="50">
        <f t="shared" si="4"/>
        <v>0.63157894736842102</v>
      </c>
      <c r="M7" s="60">
        <f t="shared" si="5"/>
        <v>6</v>
      </c>
      <c r="N7" s="49">
        <f t="shared" si="6"/>
        <v>26</v>
      </c>
      <c r="O7" s="60">
        <f t="shared" si="7"/>
        <v>29</v>
      </c>
    </row>
    <row r="8" spans="1:15" x14ac:dyDescent="0.35">
      <c r="A8" s="49" t="s">
        <v>5</v>
      </c>
      <c r="B8" s="49">
        <v>3</v>
      </c>
      <c r="C8" s="49">
        <v>5</v>
      </c>
      <c r="D8" s="49">
        <v>3</v>
      </c>
      <c r="E8" s="49">
        <v>3</v>
      </c>
      <c r="H8" s="56">
        <f t="shared" si="0"/>
        <v>3.5</v>
      </c>
      <c r="I8" s="47">
        <f t="shared" si="1"/>
        <v>14</v>
      </c>
      <c r="J8" s="56">
        <f t="shared" si="2"/>
        <v>1</v>
      </c>
      <c r="K8" s="60">
        <f t="shared" si="3"/>
        <v>18</v>
      </c>
      <c r="L8" s="50">
        <f t="shared" si="4"/>
        <v>1.1666666666666667</v>
      </c>
      <c r="M8" s="60">
        <f t="shared" si="5"/>
        <v>1</v>
      </c>
      <c r="N8" s="49">
        <f t="shared" si="6"/>
        <v>33</v>
      </c>
      <c r="O8" s="60">
        <f t="shared" si="7"/>
        <v>20</v>
      </c>
    </row>
    <row r="9" spans="1:15" x14ac:dyDescent="0.35">
      <c r="A9" s="49" t="s">
        <v>6</v>
      </c>
      <c r="B9" s="49">
        <v>4</v>
      </c>
      <c r="C9" s="49">
        <v>2</v>
      </c>
      <c r="D9" s="49">
        <v>2</v>
      </c>
      <c r="E9" s="49">
        <v>3</v>
      </c>
      <c r="H9" s="56">
        <f t="shared" si="0"/>
        <v>2.75</v>
      </c>
      <c r="I9" s="47">
        <f t="shared" si="1"/>
        <v>29</v>
      </c>
      <c r="J9" s="56">
        <f t="shared" si="2"/>
        <v>0.9574271077563381</v>
      </c>
      <c r="K9" s="60">
        <f t="shared" si="3"/>
        <v>20</v>
      </c>
      <c r="L9" s="50">
        <f t="shared" si="4"/>
        <v>1</v>
      </c>
      <c r="M9" s="60">
        <f t="shared" si="5"/>
        <v>2</v>
      </c>
      <c r="N9" s="49">
        <f t="shared" si="6"/>
        <v>51</v>
      </c>
      <c r="O9" s="60">
        <f t="shared" si="7"/>
        <v>9</v>
      </c>
    </row>
    <row r="10" spans="1:15" x14ac:dyDescent="0.35">
      <c r="A10" s="49" t="s">
        <v>7</v>
      </c>
      <c r="B10" s="49">
        <v>4</v>
      </c>
      <c r="C10" s="49">
        <v>4</v>
      </c>
      <c r="D10" s="49">
        <v>2</v>
      </c>
      <c r="E10" s="49">
        <v>4</v>
      </c>
      <c r="H10" s="56">
        <f t="shared" si="0"/>
        <v>3.5</v>
      </c>
      <c r="I10" s="47">
        <f t="shared" si="1"/>
        <v>14</v>
      </c>
      <c r="J10" s="56">
        <f t="shared" si="2"/>
        <v>1</v>
      </c>
      <c r="K10" s="60">
        <f t="shared" si="3"/>
        <v>18</v>
      </c>
      <c r="L10" s="50">
        <f t="shared" si="4"/>
        <v>0.33333333333333331</v>
      </c>
      <c r="M10" s="60">
        <f t="shared" si="5"/>
        <v>9</v>
      </c>
      <c r="N10" s="49">
        <f t="shared" si="6"/>
        <v>41</v>
      </c>
      <c r="O10" s="60">
        <f t="shared" si="7"/>
        <v>15</v>
      </c>
    </row>
    <row r="11" spans="1:15" x14ac:dyDescent="0.35">
      <c r="A11" s="49" t="s">
        <v>8</v>
      </c>
      <c r="B11" s="49">
        <v>3</v>
      </c>
      <c r="C11" s="49">
        <v>4</v>
      </c>
      <c r="D11" s="49">
        <v>4</v>
      </c>
      <c r="E11" s="49">
        <v>5</v>
      </c>
      <c r="H11" s="56">
        <f t="shared" si="0"/>
        <v>4</v>
      </c>
      <c r="I11" s="47">
        <f t="shared" si="1"/>
        <v>3</v>
      </c>
      <c r="J11" s="56">
        <f t="shared" si="2"/>
        <v>0.81649658092772603</v>
      </c>
      <c r="K11" s="60">
        <f t="shared" si="3"/>
        <v>24</v>
      </c>
      <c r="L11" s="50">
        <f t="shared" si="4"/>
        <v>-0.5</v>
      </c>
      <c r="M11" s="60">
        <f t="shared" si="5"/>
        <v>23</v>
      </c>
      <c r="N11" s="49">
        <f t="shared" si="6"/>
        <v>50</v>
      </c>
      <c r="O11" s="60">
        <f t="shared" si="7"/>
        <v>10</v>
      </c>
    </row>
    <row r="12" spans="1:15" x14ac:dyDescent="0.35">
      <c r="A12" s="49" t="s">
        <v>9</v>
      </c>
      <c r="B12" s="49">
        <v>2</v>
      </c>
      <c r="C12" s="49">
        <v>5</v>
      </c>
      <c r="D12" s="49">
        <v>5</v>
      </c>
      <c r="E12" s="49">
        <v>4</v>
      </c>
      <c r="H12" s="56">
        <f t="shared" si="0"/>
        <v>4</v>
      </c>
      <c r="I12" s="47">
        <f t="shared" si="1"/>
        <v>3</v>
      </c>
      <c r="J12" s="56">
        <f t="shared" si="2"/>
        <v>1.4142135623730951</v>
      </c>
      <c r="K12" s="60">
        <f t="shared" si="3"/>
        <v>4</v>
      </c>
      <c r="L12" s="50">
        <f t="shared" si="4"/>
        <v>-0.33333333333333331</v>
      </c>
      <c r="M12" s="60">
        <f t="shared" si="5"/>
        <v>20</v>
      </c>
      <c r="N12" s="49">
        <f t="shared" si="6"/>
        <v>27</v>
      </c>
      <c r="O12" s="60">
        <f t="shared" si="7"/>
        <v>27</v>
      </c>
    </row>
    <row r="13" spans="1:15" x14ac:dyDescent="0.35">
      <c r="A13" s="49" t="s">
        <v>10</v>
      </c>
      <c r="B13" s="49">
        <v>5</v>
      </c>
      <c r="C13" s="49">
        <v>4</v>
      </c>
      <c r="D13" s="49">
        <v>2</v>
      </c>
      <c r="E13" s="49">
        <v>2</v>
      </c>
      <c r="H13" s="56">
        <f t="shared" si="0"/>
        <v>3.25</v>
      </c>
      <c r="I13" s="47">
        <f t="shared" si="1"/>
        <v>19</v>
      </c>
      <c r="J13" s="56">
        <f t="shared" si="2"/>
        <v>1.5</v>
      </c>
      <c r="K13" s="60">
        <f t="shared" si="3"/>
        <v>1</v>
      </c>
      <c r="L13" s="50">
        <f t="shared" si="4"/>
        <v>-0.44444444444444442</v>
      </c>
      <c r="M13" s="60">
        <f t="shared" si="5"/>
        <v>22</v>
      </c>
      <c r="N13" s="49">
        <f t="shared" si="6"/>
        <v>42</v>
      </c>
      <c r="O13" s="60">
        <f t="shared" si="7"/>
        <v>13</v>
      </c>
    </row>
    <row r="14" spans="1:15" x14ac:dyDescent="0.35">
      <c r="A14" s="49" t="s">
        <v>11</v>
      </c>
      <c r="B14" s="49">
        <v>5</v>
      </c>
      <c r="C14" s="49">
        <v>2</v>
      </c>
      <c r="D14" s="49">
        <v>3</v>
      </c>
      <c r="E14" s="49">
        <v>3</v>
      </c>
      <c r="H14" s="56">
        <f t="shared" si="0"/>
        <v>3.25</v>
      </c>
      <c r="I14" s="47">
        <f t="shared" si="1"/>
        <v>19</v>
      </c>
      <c r="J14" s="56">
        <f t="shared" si="2"/>
        <v>1.2583057392117916</v>
      </c>
      <c r="K14" s="60">
        <f t="shared" si="3"/>
        <v>12</v>
      </c>
      <c r="L14" s="50">
        <f t="shared" si="4"/>
        <v>-1.0526315789473684</v>
      </c>
      <c r="M14" s="60">
        <f t="shared" si="5"/>
        <v>30</v>
      </c>
      <c r="N14" s="49">
        <f t="shared" si="6"/>
        <v>61</v>
      </c>
      <c r="O14" s="60">
        <f t="shared" si="7"/>
        <v>4</v>
      </c>
    </row>
    <row r="15" spans="1:15" x14ac:dyDescent="0.35">
      <c r="A15" s="49" t="s">
        <v>12</v>
      </c>
      <c r="B15" s="49">
        <v>2</v>
      </c>
      <c r="C15" s="49">
        <v>3</v>
      </c>
      <c r="D15" s="49">
        <v>5</v>
      </c>
      <c r="E15" s="49">
        <v>2</v>
      </c>
      <c r="H15" s="56">
        <f t="shared" si="0"/>
        <v>3</v>
      </c>
      <c r="I15" s="47">
        <f t="shared" si="1"/>
        <v>25</v>
      </c>
      <c r="J15" s="56">
        <f t="shared" si="2"/>
        <v>1.4142135623730951</v>
      </c>
      <c r="K15" s="60">
        <f t="shared" si="3"/>
        <v>4</v>
      </c>
      <c r="L15" s="50">
        <f t="shared" si="4"/>
        <v>-0.5</v>
      </c>
      <c r="M15" s="60">
        <f t="shared" si="5"/>
        <v>23</v>
      </c>
      <c r="N15" s="49">
        <f t="shared" si="6"/>
        <v>52</v>
      </c>
      <c r="O15" s="60">
        <f t="shared" si="7"/>
        <v>8</v>
      </c>
    </row>
    <row r="16" spans="1:15" x14ac:dyDescent="0.35">
      <c r="A16" s="49" t="s">
        <v>13</v>
      </c>
      <c r="B16" s="49">
        <v>2</v>
      </c>
      <c r="C16" s="49">
        <v>4</v>
      </c>
      <c r="D16" s="49">
        <v>5</v>
      </c>
      <c r="E16" s="49">
        <v>4</v>
      </c>
      <c r="H16" s="56">
        <f t="shared" si="0"/>
        <v>3.75</v>
      </c>
      <c r="I16" s="47">
        <f t="shared" si="1"/>
        <v>8</v>
      </c>
      <c r="J16" s="56">
        <f t="shared" si="2"/>
        <v>1.2583057392117916</v>
      </c>
      <c r="K16" s="60">
        <f t="shared" si="3"/>
        <v>12</v>
      </c>
      <c r="L16" s="50">
        <f t="shared" si="4"/>
        <v>-0.78947368421052633</v>
      </c>
      <c r="M16" s="60">
        <f t="shared" si="5"/>
        <v>27</v>
      </c>
      <c r="N16" s="49">
        <f t="shared" si="6"/>
        <v>47</v>
      </c>
      <c r="O16" s="60">
        <f t="shared" si="7"/>
        <v>11</v>
      </c>
    </row>
    <row r="17" spans="1:15" x14ac:dyDescent="0.35">
      <c r="A17" s="49" t="s">
        <v>14</v>
      </c>
      <c r="B17" s="49">
        <v>3</v>
      </c>
      <c r="C17" s="49">
        <v>3</v>
      </c>
      <c r="D17" s="49">
        <v>2</v>
      </c>
      <c r="E17" s="49">
        <v>2</v>
      </c>
      <c r="H17" s="56">
        <f t="shared" si="0"/>
        <v>2.5</v>
      </c>
      <c r="I17" s="47">
        <f t="shared" si="1"/>
        <v>30</v>
      </c>
      <c r="J17" s="56">
        <f t="shared" si="2"/>
        <v>0.57735026918962573</v>
      </c>
      <c r="K17" s="60">
        <f t="shared" si="3"/>
        <v>26</v>
      </c>
      <c r="L17" s="50">
        <f t="shared" si="4"/>
        <v>-1</v>
      </c>
      <c r="M17" s="60">
        <f t="shared" si="5"/>
        <v>29</v>
      </c>
      <c r="N17" s="49">
        <f t="shared" si="6"/>
        <v>85</v>
      </c>
      <c r="O17" s="60">
        <f t="shared" si="7"/>
        <v>1</v>
      </c>
    </row>
    <row r="18" spans="1:15" x14ac:dyDescent="0.35">
      <c r="A18" s="49" t="s">
        <v>15</v>
      </c>
      <c r="B18" s="49">
        <v>3</v>
      </c>
      <c r="C18" s="49">
        <v>2</v>
      </c>
      <c r="D18" s="49">
        <v>3</v>
      </c>
      <c r="E18" s="49">
        <v>4</v>
      </c>
      <c r="H18" s="56">
        <f t="shared" si="0"/>
        <v>3</v>
      </c>
      <c r="I18" s="47">
        <f t="shared" si="1"/>
        <v>25</v>
      </c>
      <c r="J18" s="56">
        <f t="shared" si="2"/>
        <v>0.81649658092772603</v>
      </c>
      <c r="K18" s="60">
        <f t="shared" si="3"/>
        <v>24</v>
      </c>
      <c r="L18" s="50">
        <f t="shared" si="4"/>
        <v>0</v>
      </c>
      <c r="M18" s="60">
        <f t="shared" si="5"/>
        <v>14</v>
      </c>
      <c r="N18" s="49">
        <f t="shared" si="6"/>
        <v>63</v>
      </c>
      <c r="O18" s="60">
        <f t="shared" si="7"/>
        <v>3</v>
      </c>
    </row>
    <row r="19" spans="1:15" x14ac:dyDescent="0.35">
      <c r="A19" s="49" t="s">
        <v>16</v>
      </c>
      <c r="B19" s="49">
        <v>3</v>
      </c>
      <c r="C19" s="49">
        <v>3</v>
      </c>
      <c r="D19" s="49">
        <v>3</v>
      </c>
      <c r="E19" s="49">
        <v>4</v>
      </c>
      <c r="H19" s="56">
        <f t="shared" si="0"/>
        <v>3.25</v>
      </c>
      <c r="I19" s="47">
        <f t="shared" si="1"/>
        <v>19</v>
      </c>
      <c r="J19" s="56">
        <f t="shared" si="2"/>
        <v>0.5</v>
      </c>
      <c r="K19" s="60">
        <f t="shared" si="3"/>
        <v>28</v>
      </c>
      <c r="L19" s="50">
        <f t="shared" si="4"/>
        <v>-0.66666666666666663</v>
      </c>
      <c r="M19" s="60">
        <f t="shared" si="5"/>
        <v>25</v>
      </c>
      <c r="N19" s="49">
        <f t="shared" si="6"/>
        <v>72</v>
      </c>
      <c r="O19" s="60">
        <f t="shared" si="7"/>
        <v>2</v>
      </c>
    </row>
    <row r="20" spans="1:15" x14ac:dyDescent="0.35">
      <c r="A20" s="49" t="s">
        <v>17</v>
      </c>
      <c r="B20" s="49">
        <v>3</v>
      </c>
      <c r="C20" s="49">
        <v>5</v>
      </c>
      <c r="D20" s="49">
        <v>3</v>
      </c>
      <c r="E20" s="49">
        <v>5</v>
      </c>
      <c r="H20" s="56">
        <f t="shared" si="0"/>
        <v>4</v>
      </c>
      <c r="I20" s="47">
        <f t="shared" si="1"/>
        <v>3</v>
      </c>
      <c r="J20" s="56">
        <f t="shared" si="2"/>
        <v>1.1547005383792515</v>
      </c>
      <c r="K20" s="60">
        <f t="shared" si="3"/>
        <v>16</v>
      </c>
      <c r="L20" s="50">
        <f t="shared" si="4"/>
        <v>0</v>
      </c>
      <c r="M20" s="60">
        <f t="shared" si="5"/>
        <v>14</v>
      </c>
      <c r="N20" s="49">
        <f t="shared" si="6"/>
        <v>33</v>
      </c>
      <c r="O20" s="60">
        <f t="shared" si="7"/>
        <v>20</v>
      </c>
    </row>
    <row r="21" spans="1:15" x14ac:dyDescent="0.35">
      <c r="A21" s="49" t="s">
        <v>18</v>
      </c>
      <c r="B21" s="49">
        <v>4</v>
      </c>
      <c r="C21" s="49">
        <v>4</v>
      </c>
      <c r="D21" s="49">
        <v>4</v>
      </c>
      <c r="E21" s="49">
        <v>5</v>
      </c>
      <c r="H21" s="56">
        <f t="shared" si="0"/>
        <v>4.25</v>
      </c>
      <c r="I21" s="47">
        <f t="shared" si="1"/>
        <v>2</v>
      </c>
      <c r="J21" s="56">
        <f t="shared" si="2"/>
        <v>0.5</v>
      </c>
      <c r="K21" s="60">
        <f t="shared" si="3"/>
        <v>28</v>
      </c>
      <c r="L21" s="50">
        <f t="shared" si="4"/>
        <v>1</v>
      </c>
      <c r="M21" s="60">
        <f t="shared" si="5"/>
        <v>2</v>
      </c>
      <c r="N21" s="49">
        <f t="shared" si="6"/>
        <v>32</v>
      </c>
      <c r="O21" s="60">
        <f t="shared" si="7"/>
        <v>23</v>
      </c>
    </row>
    <row r="22" spans="1:15" x14ac:dyDescent="0.35">
      <c r="A22" s="49" t="s">
        <v>19</v>
      </c>
      <c r="B22" s="49">
        <v>5</v>
      </c>
      <c r="C22" s="49">
        <v>2</v>
      </c>
      <c r="D22" s="49">
        <v>4</v>
      </c>
      <c r="E22" s="49">
        <v>5</v>
      </c>
      <c r="H22" s="56">
        <f t="shared" si="0"/>
        <v>4</v>
      </c>
      <c r="I22" s="47">
        <f t="shared" si="1"/>
        <v>3</v>
      </c>
      <c r="J22" s="56">
        <f t="shared" si="2"/>
        <v>1.4142135623730951</v>
      </c>
      <c r="K22" s="60">
        <f t="shared" si="3"/>
        <v>4</v>
      </c>
      <c r="L22" s="50">
        <f t="shared" si="4"/>
        <v>-0.33333333333333331</v>
      </c>
      <c r="M22" s="60">
        <f t="shared" si="5"/>
        <v>20</v>
      </c>
      <c r="N22" s="49">
        <f t="shared" si="6"/>
        <v>27</v>
      </c>
      <c r="O22" s="60">
        <f t="shared" si="7"/>
        <v>27</v>
      </c>
    </row>
    <row r="23" spans="1:15" x14ac:dyDescent="0.35">
      <c r="A23" s="49" t="s">
        <v>20</v>
      </c>
      <c r="B23" s="49">
        <v>2</v>
      </c>
      <c r="C23" s="49">
        <v>5</v>
      </c>
      <c r="D23" s="49">
        <v>4</v>
      </c>
      <c r="E23" s="49">
        <v>3</v>
      </c>
      <c r="H23" s="56">
        <f t="shared" si="0"/>
        <v>3.5</v>
      </c>
      <c r="I23" s="47">
        <f t="shared" si="1"/>
        <v>14</v>
      </c>
      <c r="J23" s="56">
        <f t="shared" si="2"/>
        <v>1.2909944487358056</v>
      </c>
      <c r="K23" s="60">
        <f t="shared" si="3"/>
        <v>9</v>
      </c>
      <c r="L23" s="50">
        <f t="shared" si="4"/>
        <v>-0.1</v>
      </c>
      <c r="M23" s="60">
        <f t="shared" si="5"/>
        <v>19</v>
      </c>
      <c r="N23" s="49">
        <f t="shared" si="6"/>
        <v>42</v>
      </c>
      <c r="O23" s="60">
        <f t="shared" si="7"/>
        <v>13</v>
      </c>
    </row>
    <row r="24" spans="1:15" x14ac:dyDescent="0.35">
      <c r="A24" s="49" t="s">
        <v>21</v>
      </c>
      <c r="B24" s="49">
        <v>4</v>
      </c>
      <c r="C24" s="49">
        <v>3</v>
      </c>
      <c r="D24" s="49">
        <v>2</v>
      </c>
      <c r="E24" s="49">
        <v>5</v>
      </c>
      <c r="H24" s="56">
        <f t="shared" si="0"/>
        <v>3.5</v>
      </c>
      <c r="I24" s="47">
        <f t="shared" si="1"/>
        <v>14</v>
      </c>
      <c r="J24" s="56">
        <f t="shared" si="2"/>
        <v>1.2909944487358056</v>
      </c>
      <c r="K24" s="60">
        <f t="shared" si="3"/>
        <v>9</v>
      </c>
      <c r="L24" s="50">
        <f t="shared" si="4"/>
        <v>0.6</v>
      </c>
      <c r="M24" s="60">
        <f t="shared" si="5"/>
        <v>7</v>
      </c>
      <c r="N24" s="49">
        <f t="shared" si="6"/>
        <v>30</v>
      </c>
      <c r="O24" s="60">
        <f t="shared" si="7"/>
        <v>25</v>
      </c>
    </row>
    <row r="25" spans="1:15" x14ac:dyDescent="0.35">
      <c r="A25" s="49" t="s">
        <v>22</v>
      </c>
      <c r="B25" s="49">
        <v>4</v>
      </c>
      <c r="C25" s="49">
        <v>5</v>
      </c>
      <c r="D25" s="49">
        <v>2</v>
      </c>
      <c r="E25" s="49">
        <v>5</v>
      </c>
      <c r="H25" s="56">
        <f t="shared" si="0"/>
        <v>4</v>
      </c>
      <c r="I25" s="47">
        <f t="shared" si="1"/>
        <v>3</v>
      </c>
      <c r="J25" s="56">
        <f t="shared" si="2"/>
        <v>1.4142135623730951</v>
      </c>
      <c r="K25" s="60">
        <f t="shared" si="3"/>
        <v>4</v>
      </c>
      <c r="L25" s="50">
        <f t="shared" si="4"/>
        <v>0</v>
      </c>
      <c r="M25" s="60">
        <f t="shared" si="5"/>
        <v>14</v>
      </c>
      <c r="N25" s="49">
        <f t="shared" si="6"/>
        <v>21</v>
      </c>
      <c r="O25" s="60">
        <f t="shared" si="7"/>
        <v>30</v>
      </c>
    </row>
    <row r="26" spans="1:15" x14ac:dyDescent="0.35">
      <c r="A26" s="49" t="s">
        <v>23</v>
      </c>
      <c r="B26" s="49">
        <v>4</v>
      </c>
      <c r="C26" s="49">
        <v>3</v>
      </c>
      <c r="D26" s="49">
        <v>5</v>
      </c>
      <c r="E26" s="49">
        <v>3</v>
      </c>
      <c r="H26" s="56">
        <f t="shared" si="0"/>
        <v>3.75</v>
      </c>
      <c r="I26" s="47">
        <f t="shared" si="1"/>
        <v>8</v>
      </c>
      <c r="J26" s="56">
        <f t="shared" si="2"/>
        <v>0.9574271077563381</v>
      </c>
      <c r="K26" s="60">
        <f t="shared" si="3"/>
        <v>20</v>
      </c>
      <c r="L26" s="50">
        <f t="shared" si="4"/>
        <v>-0.90909090909090906</v>
      </c>
      <c r="M26" s="60">
        <f t="shared" si="5"/>
        <v>28</v>
      </c>
      <c r="N26" s="49">
        <f t="shared" si="6"/>
        <v>56</v>
      </c>
      <c r="O26" s="60">
        <f t="shared" si="7"/>
        <v>5</v>
      </c>
    </row>
    <row r="27" spans="1:15" x14ac:dyDescent="0.35">
      <c r="A27" s="49" t="s">
        <v>24</v>
      </c>
      <c r="B27" s="49">
        <v>5</v>
      </c>
      <c r="C27" s="49">
        <v>2</v>
      </c>
      <c r="D27" s="49">
        <v>5</v>
      </c>
      <c r="E27" s="49">
        <v>3</v>
      </c>
      <c r="H27" s="56">
        <f t="shared" si="0"/>
        <v>3.75</v>
      </c>
      <c r="I27" s="47">
        <f t="shared" si="1"/>
        <v>8</v>
      </c>
      <c r="J27" s="56">
        <f t="shared" si="2"/>
        <v>1.5</v>
      </c>
      <c r="K27" s="60">
        <f t="shared" si="3"/>
        <v>1</v>
      </c>
      <c r="L27" s="50">
        <f t="shared" si="4"/>
        <v>-0.7407407407407407</v>
      </c>
      <c r="M27" s="60">
        <f t="shared" si="5"/>
        <v>26</v>
      </c>
      <c r="N27" s="49">
        <f t="shared" si="6"/>
        <v>35</v>
      </c>
      <c r="O27" s="60">
        <f t="shared" si="7"/>
        <v>18</v>
      </c>
    </row>
    <row r="28" spans="1:15" x14ac:dyDescent="0.35">
      <c r="A28" s="49" t="s">
        <v>25</v>
      </c>
      <c r="B28" s="49">
        <v>4</v>
      </c>
      <c r="C28" s="49">
        <v>3</v>
      </c>
      <c r="D28" s="49">
        <v>3</v>
      </c>
      <c r="E28" s="49">
        <v>3</v>
      </c>
      <c r="H28" s="56">
        <f t="shared" si="0"/>
        <v>3.25</v>
      </c>
      <c r="I28" s="47">
        <f t="shared" si="1"/>
        <v>19</v>
      </c>
      <c r="J28" s="56">
        <f t="shared" si="2"/>
        <v>0.5</v>
      </c>
      <c r="K28" s="60">
        <f t="shared" si="3"/>
        <v>28</v>
      </c>
      <c r="L28" s="50">
        <f t="shared" si="4"/>
        <v>0.33333333333333331</v>
      </c>
      <c r="M28" s="60">
        <f t="shared" si="5"/>
        <v>9</v>
      </c>
      <c r="N28" s="49">
        <f t="shared" si="6"/>
        <v>56</v>
      </c>
      <c r="O28" s="60">
        <f t="shared" si="7"/>
        <v>5</v>
      </c>
    </row>
    <row r="29" spans="1:15" x14ac:dyDescent="0.35">
      <c r="A29" s="49" t="s">
        <v>26</v>
      </c>
      <c r="B29" s="49">
        <v>4</v>
      </c>
      <c r="C29" s="49">
        <v>2</v>
      </c>
      <c r="D29" s="49">
        <v>3</v>
      </c>
      <c r="E29" s="49">
        <v>4</v>
      </c>
      <c r="F29" s="25"/>
      <c r="H29" s="56">
        <f t="shared" si="0"/>
        <v>3.25</v>
      </c>
      <c r="I29" s="47">
        <f t="shared" si="1"/>
        <v>19</v>
      </c>
      <c r="J29" s="56">
        <f t="shared" si="2"/>
        <v>0.9574271077563381</v>
      </c>
      <c r="K29" s="60">
        <f t="shared" si="3"/>
        <v>20</v>
      </c>
      <c r="L29" s="50">
        <f t="shared" si="4"/>
        <v>0.81818181818181823</v>
      </c>
      <c r="M29" s="60">
        <f t="shared" si="5"/>
        <v>5</v>
      </c>
      <c r="N29" s="49">
        <f t="shared" si="6"/>
        <v>44</v>
      </c>
      <c r="O29" s="60">
        <f t="shared" si="7"/>
        <v>12</v>
      </c>
    </row>
    <row r="30" spans="1:15" x14ac:dyDescent="0.35">
      <c r="A30" s="49" t="s">
        <v>27</v>
      </c>
      <c r="B30" s="49">
        <v>4</v>
      </c>
      <c r="C30" s="49">
        <v>2</v>
      </c>
      <c r="D30" s="49">
        <v>4</v>
      </c>
      <c r="E30" s="49">
        <v>5</v>
      </c>
      <c r="F30" s="25"/>
      <c r="H30" s="56">
        <f t="shared" si="0"/>
        <v>3.75</v>
      </c>
      <c r="I30" s="47">
        <f t="shared" si="1"/>
        <v>8</v>
      </c>
      <c r="J30" s="56">
        <f t="shared" si="2"/>
        <v>1.2583057392117916</v>
      </c>
      <c r="K30" s="60">
        <f t="shared" si="3"/>
        <v>12</v>
      </c>
      <c r="L30" s="50">
        <f t="shared" si="4"/>
        <v>5.2631578947368418E-2</v>
      </c>
      <c r="M30" s="60">
        <f t="shared" si="5"/>
        <v>13</v>
      </c>
      <c r="N30" s="49">
        <f t="shared" si="6"/>
        <v>33</v>
      </c>
      <c r="O30" s="60">
        <f t="shared" si="7"/>
        <v>20</v>
      </c>
    </row>
    <row r="31" spans="1:15" x14ac:dyDescent="0.35">
      <c r="A31" s="49" t="s">
        <v>28</v>
      </c>
      <c r="B31" s="49">
        <v>2</v>
      </c>
      <c r="C31" s="49">
        <v>3</v>
      </c>
      <c r="D31" s="49">
        <v>4</v>
      </c>
      <c r="E31" s="49">
        <v>5</v>
      </c>
      <c r="F31" s="25"/>
      <c r="H31" s="56">
        <f t="shared" si="0"/>
        <v>3.5</v>
      </c>
      <c r="I31" s="47">
        <f t="shared" si="1"/>
        <v>14</v>
      </c>
      <c r="J31" s="56">
        <f t="shared" si="2"/>
        <v>1.2909944487358056</v>
      </c>
      <c r="K31" s="60">
        <f t="shared" si="3"/>
        <v>9</v>
      </c>
      <c r="L31" s="50">
        <f t="shared" si="4"/>
        <v>0.1</v>
      </c>
      <c r="M31" s="60">
        <f t="shared" si="5"/>
        <v>12</v>
      </c>
      <c r="N31" s="49">
        <f t="shared" si="6"/>
        <v>35</v>
      </c>
      <c r="O31" s="60">
        <f t="shared" si="7"/>
        <v>18</v>
      </c>
    </row>
    <row r="32" spans="1:15" x14ac:dyDescent="0.35">
      <c r="A32" s="49" t="s">
        <v>29</v>
      </c>
      <c r="B32" s="49">
        <v>5</v>
      </c>
      <c r="C32" s="49">
        <v>2</v>
      </c>
      <c r="D32" s="49">
        <v>3</v>
      </c>
      <c r="E32" s="49">
        <v>2</v>
      </c>
      <c r="F32" s="25"/>
      <c r="H32" s="56">
        <f t="shared" si="0"/>
        <v>3</v>
      </c>
      <c r="I32" s="47">
        <f t="shared" si="1"/>
        <v>25</v>
      </c>
      <c r="J32" s="56">
        <f t="shared" si="2"/>
        <v>1.4142135623730951</v>
      </c>
      <c r="K32" s="60">
        <f t="shared" si="3"/>
        <v>4</v>
      </c>
      <c r="L32" s="50">
        <f t="shared" si="4"/>
        <v>0.16666666666666666</v>
      </c>
      <c r="M32" s="60">
        <f t="shared" si="5"/>
        <v>11</v>
      </c>
      <c r="N32" s="49">
        <f t="shared" si="6"/>
        <v>40</v>
      </c>
      <c r="O32" s="60">
        <f t="shared" si="7"/>
        <v>17</v>
      </c>
    </row>
    <row r="33" spans="1:24" x14ac:dyDescent="0.35">
      <c r="A33" s="49" t="s">
        <v>30</v>
      </c>
      <c r="B33" s="49">
        <v>3</v>
      </c>
      <c r="C33" s="49">
        <v>4</v>
      </c>
      <c r="D33" s="49">
        <v>3</v>
      </c>
      <c r="E33" s="49">
        <v>5</v>
      </c>
      <c r="F33" s="25"/>
      <c r="H33" s="56">
        <f t="shared" si="0"/>
        <v>3.75</v>
      </c>
      <c r="I33" s="47">
        <f t="shared" si="1"/>
        <v>8</v>
      </c>
      <c r="J33" s="56">
        <f t="shared" si="2"/>
        <v>0.9574271077563381</v>
      </c>
      <c r="K33" s="60">
        <f t="shared" si="3"/>
        <v>20</v>
      </c>
      <c r="L33" s="50">
        <f t="shared" si="4"/>
        <v>0.90909090909090906</v>
      </c>
      <c r="M33" s="60">
        <f t="shared" si="5"/>
        <v>4</v>
      </c>
      <c r="N33" s="49">
        <f t="shared" si="6"/>
        <v>32</v>
      </c>
      <c r="O33" s="60">
        <f t="shared" si="7"/>
        <v>23</v>
      </c>
    </row>
    <row r="35" spans="1:24" ht="15" thickBot="1" x14ac:dyDescent="0.4">
      <c r="K35" t="s">
        <v>284</v>
      </c>
      <c r="L35" s="2">
        <f>CORREL($L$38:$L$67,L38:L67)</f>
        <v>1</v>
      </c>
      <c r="M35" s="2">
        <f>CORREL($M$38:$M$67,M38:M67)</f>
        <v>0.99999999999999978</v>
      </c>
      <c r="N35" s="2">
        <f>CORREL($N$38:$N$67,N38:N67)</f>
        <v>1.0000000000000002</v>
      </c>
      <c r="Q35" s="113">
        <f>29/30</f>
        <v>0.96666666666666667</v>
      </c>
    </row>
    <row r="36" spans="1:24" x14ac:dyDescent="0.35">
      <c r="A36" t="s">
        <v>41</v>
      </c>
      <c r="I36" s="64">
        <f>CORREL(I4:I33,I38:I67)</f>
        <v>0.6755943693560581</v>
      </c>
      <c r="L36" s="44" t="s">
        <v>220</v>
      </c>
      <c r="M36" t="s">
        <v>221</v>
      </c>
      <c r="N36" t="str">
        <f>N2</f>
        <v>kompozit1 (naiv)</v>
      </c>
      <c r="Q36" s="78">
        <f>SUM(Q38:Q67)/COUNT(Q38:Q67)</f>
        <v>0.73333333333333328</v>
      </c>
    </row>
    <row r="37" spans="1:24" x14ac:dyDescent="0.35">
      <c r="A37" s="47" t="s">
        <v>0</v>
      </c>
      <c r="B37" s="53" t="s">
        <v>31</v>
      </c>
      <c r="C37" s="53" t="s">
        <v>31</v>
      </c>
      <c r="D37" s="53" t="s">
        <v>31</v>
      </c>
      <c r="E37" s="53" t="s">
        <v>31</v>
      </c>
      <c r="F37" t="s">
        <v>46</v>
      </c>
      <c r="H37" s="75" t="s">
        <v>43</v>
      </c>
      <c r="I37" s="75" t="s">
        <v>36</v>
      </c>
      <c r="J37" s="75" t="s">
        <v>42</v>
      </c>
      <c r="K37" s="75" t="s">
        <v>282</v>
      </c>
      <c r="L37" s="76" t="s">
        <v>36</v>
      </c>
      <c r="M37" s="77" t="s">
        <v>36</v>
      </c>
      <c r="N37" s="119" t="str">
        <f>N3</f>
        <v>W&amp;Y&amp;AA</v>
      </c>
      <c r="Q37" t="s">
        <v>279</v>
      </c>
      <c r="R37" t="str">
        <f>modellek!X103</f>
        <v>Delta</v>
      </c>
      <c r="S37" t="str">
        <f>modellek!AX103</f>
        <v>Delta</v>
      </c>
    </row>
    <row r="38" spans="1:24" x14ac:dyDescent="0.35">
      <c r="A38" s="49" t="s">
        <v>1</v>
      </c>
      <c r="B38" s="47">
        <f>6-B4</f>
        <v>2</v>
      </c>
      <c r="C38" s="47">
        <f>6-C4</f>
        <v>1</v>
      </c>
      <c r="D38" s="47">
        <f>6-D4</f>
        <v>1</v>
      </c>
      <c r="E38" s="47">
        <f>6-D4</f>
        <v>1</v>
      </c>
      <c r="F38">
        <v>10000000</v>
      </c>
      <c r="H38">
        <f>AVERAGE(B38:E38)</f>
        <v>1.25</v>
      </c>
      <c r="I38">
        <f>RANK(H38,H$38:H$67,1)</f>
        <v>1</v>
      </c>
      <c r="J38">
        <f t="shared" ref="J38:J67" si="8">I38-I4</f>
        <v>0</v>
      </c>
      <c r="K38">
        <f>modellek!V104</f>
        <v>9999999</v>
      </c>
      <c r="L38" s="116">
        <f>RANK(K38,K$38:K$67,0)</f>
        <v>18</v>
      </c>
      <c r="M38">
        <f>I4</f>
        <v>1</v>
      </c>
      <c r="N38">
        <f t="shared" ref="N38:N67" si="9">N4</f>
        <v>41</v>
      </c>
      <c r="Q38" s="116">
        <f>IF(modellek!X104*modellek!AX104&lt;=0,1,0)</f>
        <v>0</v>
      </c>
      <c r="R38">
        <f>modellek!X104</f>
        <v>1</v>
      </c>
      <c r="S38">
        <f>modellek!AX104</f>
        <v>1.7</v>
      </c>
    </row>
    <row r="39" spans="1:24" x14ac:dyDescent="0.35">
      <c r="A39" s="49" t="s">
        <v>2</v>
      </c>
      <c r="B39" s="47">
        <f t="shared" ref="B39:D54" si="10">6-B5</f>
        <v>2</v>
      </c>
      <c r="C39" s="47">
        <f t="shared" si="10"/>
        <v>2</v>
      </c>
      <c r="D39" s="47">
        <f t="shared" si="10"/>
        <v>4</v>
      </c>
      <c r="E39" s="47">
        <f t="shared" ref="E39:E67" si="11">6-D5</f>
        <v>4</v>
      </c>
      <c r="F39">
        <v>10000000</v>
      </c>
      <c r="H39">
        <f t="shared" ref="H39:H67" si="12">AVERAGE(B39:E39)</f>
        <v>3</v>
      </c>
      <c r="I39">
        <f t="shared" ref="I39:I67" si="13">RANK(H39,H$38:H$67,1)</f>
        <v>23</v>
      </c>
      <c r="J39">
        <f t="shared" si="8"/>
        <v>-2</v>
      </c>
      <c r="K39">
        <f>modellek!V105</f>
        <v>9999994.5</v>
      </c>
      <c r="L39" s="45">
        <f t="shared" ref="L39:L67" si="14">RANK(K39,K$38:K$67,0)</f>
        <v>26</v>
      </c>
      <c r="M39">
        <f t="shared" ref="M39:M67" si="15">I5</f>
        <v>25</v>
      </c>
      <c r="N39">
        <f t="shared" si="9"/>
        <v>55</v>
      </c>
      <c r="Q39">
        <f>IF(modellek!X105*modellek!AX105&lt;=0,1,0)</f>
        <v>1</v>
      </c>
      <c r="R39">
        <f>modellek!X105</f>
        <v>5.5</v>
      </c>
      <c r="S39">
        <f>modellek!AX105</f>
        <v>-7.8</v>
      </c>
    </row>
    <row r="40" spans="1:24" x14ac:dyDescent="0.35">
      <c r="A40" s="47" t="s">
        <v>3</v>
      </c>
      <c r="B40" s="47">
        <f t="shared" si="10"/>
        <v>4</v>
      </c>
      <c r="C40" s="47">
        <f t="shared" si="10"/>
        <v>1</v>
      </c>
      <c r="D40" s="47">
        <f t="shared" si="10"/>
        <v>2</v>
      </c>
      <c r="E40" s="47">
        <f t="shared" si="11"/>
        <v>2</v>
      </c>
      <c r="F40">
        <v>10000000</v>
      </c>
      <c r="H40">
        <f t="shared" si="12"/>
        <v>2.25</v>
      </c>
      <c r="I40">
        <f t="shared" si="13"/>
        <v>7</v>
      </c>
      <c r="J40">
        <f t="shared" si="8"/>
        <v>-12</v>
      </c>
      <c r="K40">
        <f>modellek!V106</f>
        <v>9999998</v>
      </c>
      <c r="L40" s="45">
        <f t="shared" si="14"/>
        <v>22</v>
      </c>
      <c r="M40">
        <f t="shared" si="15"/>
        <v>19</v>
      </c>
      <c r="N40">
        <f t="shared" si="9"/>
        <v>28</v>
      </c>
      <c r="Q40" s="67">
        <f>IF(modellek!X106*modellek!AX106&lt;=0,1,0)</f>
        <v>0</v>
      </c>
      <c r="R40">
        <f>modellek!X106</f>
        <v>2</v>
      </c>
      <c r="S40" s="117">
        <f>modellek!AX106</f>
        <v>0.2</v>
      </c>
    </row>
    <row r="41" spans="1:24" x14ac:dyDescent="0.35">
      <c r="A41" s="49" t="s">
        <v>4</v>
      </c>
      <c r="B41" s="47">
        <f t="shared" si="10"/>
        <v>1</v>
      </c>
      <c r="C41" s="47">
        <f t="shared" si="10"/>
        <v>2</v>
      </c>
      <c r="D41" s="47">
        <f t="shared" si="10"/>
        <v>4</v>
      </c>
      <c r="E41" s="47">
        <f t="shared" si="11"/>
        <v>4</v>
      </c>
      <c r="F41">
        <v>10000000</v>
      </c>
      <c r="H41">
        <f t="shared" si="12"/>
        <v>2.75</v>
      </c>
      <c r="I41">
        <f t="shared" si="13"/>
        <v>15</v>
      </c>
      <c r="J41">
        <f t="shared" si="8"/>
        <v>7</v>
      </c>
      <c r="K41">
        <f>modellek!V107</f>
        <v>10000002.5</v>
      </c>
      <c r="L41" s="45">
        <f t="shared" si="14"/>
        <v>6</v>
      </c>
      <c r="M41">
        <f t="shared" si="15"/>
        <v>8</v>
      </c>
      <c r="N41">
        <f t="shared" si="9"/>
        <v>26</v>
      </c>
      <c r="Q41">
        <f>IF(modellek!X107*modellek!AX107&lt;=0,1,0)</f>
        <v>1</v>
      </c>
      <c r="R41">
        <f>modellek!X107</f>
        <v>-2.5</v>
      </c>
      <c r="S41">
        <f>modellek!AX107</f>
        <v>0.2</v>
      </c>
    </row>
    <row r="42" spans="1:24" x14ac:dyDescent="0.35">
      <c r="A42" s="47" t="s">
        <v>5</v>
      </c>
      <c r="B42" s="47">
        <f t="shared" si="10"/>
        <v>3</v>
      </c>
      <c r="C42" s="47">
        <f t="shared" si="10"/>
        <v>1</v>
      </c>
      <c r="D42" s="47">
        <f t="shared" si="10"/>
        <v>3</v>
      </c>
      <c r="E42" s="47">
        <f t="shared" si="11"/>
        <v>3</v>
      </c>
      <c r="F42">
        <v>10000000</v>
      </c>
      <c r="H42">
        <f t="shared" si="12"/>
        <v>2.5</v>
      </c>
      <c r="I42">
        <f t="shared" si="13"/>
        <v>12</v>
      </c>
      <c r="J42">
        <f t="shared" si="8"/>
        <v>-2</v>
      </c>
      <c r="K42">
        <f>modellek!V108</f>
        <v>10000001</v>
      </c>
      <c r="L42" s="45">
        <f t="shared" si="14"/>
        <v>14</v>
      </c>
      <c r="M42">
        <f t="shared" si="15"/>
        <v>14</v>
      </c>
      <c r="N42">
        <f t="shared" si="9"/>
        <v>33</v>
      </c>
      <c r="Q42" s="67">
        <f>IF(modellek!X108*modellek!AX108&lt;=0,1,0)</f>
        <v>0</v>
      </c>
      <c r="R42">
        <f>modellek!X108</f>
        <v>-1</v>
      </c>
      <c r="S42" s="117">
        <f>modellek!AX108</f>
        <v>-0.3</v>
      </c>
    </row>
    <row r="43" spans="1:24" x14ac:dyDescent="0.35">
      <c r="A43" s="47" t="s">
        <v>6</v>
      </c>
      <c r="B43" s="47">
        <f t="shared" si="10"/>
        <v>2</v>
      </c>
      <c r="C43" s="47">
        <f t="shared" si="10"/>
        <v>4</v>
      </c>
      <c r="D43" s="47">
        <f t="shared" si="10"/>
        <v>4</v>
      </c>
      <c r="E43" s="47">
        <f t="shared" si="11"/>
        <v>4</v>
      </c>
      <c r="F43">
        <v>10000000</v>
      </c>
      <c r="H43">
        <f t="shared" si="12"/>
        <v>3.5</v>
      </c>
      <c r="I43">
        <f t="shared" si="13"/>
        <v>29</v>
      </c>
      <c r="J43">
        <f t="shared" si="8"/>
        <v>0</v>
      </c>
      <c r="K43">
        <f>modellek!V109</f>
        <v>9999995.5</v>
      </c>
      <c r="L43" s="45">
        <f t="shared" si="14"/>
        <v>25</v>
      </c>
      <c r="M43">
        <f t="shared" si="15"/>
        <v>29</v>
      </c>
      <c r="N43">
        <f t="shared" si="9"/>
        <v>51</v>
      </c>
      <c r="Q43">
        <f>IF(modellek!X109*modellek!AX109&lt;=0,1,0)</f>
        <v>1</v>
      </c>
      <c r="R43">
        <f>modellek!X109</f>
        <v>4.5</v>
      </c>
      <c r="S43">
        <f>modellek!AX109</f>
        <v>-5.3</v>
      </c>
    </row>
    <row r="44" spans="1:24" x14ac:dyDescent="0.35">
      <c r="A44" s="63" t="s">
        <v>7</v>
      </c>
      <c r="B44" s="63">
        <f t="shared" si="10"/>
        <v>2</v>
      </c>
      <c r="C44" s="63">
        <f t="shared" si="10"/>
        <v>2</v>
      </c>
      <c r="D44" s="63">
        <f t="shared" si="10"/>
        <v>4</v>
      </c>
      <c r="E44" s="63">
        <f t="shared" si="11"/>
        <v>4</v>
      </c>
      <c r="F44" s="66">
        <v>10000000</v>
      </c>
      <c r="G44" s="67"/>
      <c r="H44">
        <f t="shared" si="12"/>
        <v>3</v>
      </c>
      <c r="I44">
        <f t="shared" si="13"/>
        <v>23</v>
      </c>
      <c r="J44" s="67">
        <f t="shared" si="8"/>
        <v>9</v>
      </c>
      <c r="K44">
        <f>modellek!V110</f>
        <v>10000009.5</v>
      </c>
      <c r="L44" s="45">
        <f t="shared" si="14"/>
        <v>1</v>
      </c>
      <c r="M44">
        <f t="shared" si="15"/>
        <v>14</v>
      </c>
      <c r="N44">
        <f t="shared" si="9"/>
        <v>41</v>
      </c>
      <c r="O44" s="14"/>
      <c r="P44" s="14"/>
      <c r="Q44">
        <f>IF(modellek!X110*modellek!AX110&lt;=0,1,0)</f>
        <v>1</v>
      </c>
      <c r="R44">
        <f>modellek!X110</f>
        <v>-9.5</v>
      </c>
      <c r="S44">
        <f>modellek!AX110</f>
        <v>8.1999999999999993</v>
      </c>
      <c r="T44" s="14"/>
      <c r="U44" s="14"/>
      <c r="V44" s="14"/>
      <c r="W44" s="14"/>
      <c r="X44" s="14"/>
    </row>
    <row r="45" spans="1:24" x14ac:dyDescent="0.35">
      <c r="A45" s="47" t="s">
        <v>8</v>
      </c>
      <c r="B45" s="47">
        <f t="shared" si="10"/>
        <v>3</v>
      </c>
      <c r="C45" s="47">
        <f t="shared" si="10"/>
        <v>2</v>
      </c>
      <c r="D45" s="47">
        <f t="shared" si="10"/>
        <v>2</v>
      </c>
      <c r="E45" s="47">
        <f t="shared" si="11"/>
        <v>2</v>
      </c>
      <c r="F45">
        <v>10000000</v>
      </c>
      <c r="H45">
        <f t="shared" si="12"/>
        <v>2.25</v>
      </c>
      <c r="I45">
        <f t="shared" si="13"/>
        <v>7</v>
      </c>
      <c r="J45">
        <f t="shared" si="8"/>
        <v>4</v>
      </c>
      <c r="K45">
        <f>modellek!V111</f>
        <v>10000001.5</v>
      </c>
      <c r="L45" s="45">
        <f t="shared" si="14"/>
        <v>13</v>
      </c>
      <c r="M45">
        <f t="shared" si="15"/>
        <v>3</v>
      </c>
      <c r="N45">
        <f t="shared" si="9"/>
        <v>50</v>
      </c>
      <c r="Q45">
        <f>IF(modellek!X111*modellek!AX111&lt;=0,1,0)</f>
        <v>1</v>
      </c>
      <c r="R45">
        <f>modellek!X111</f>
        <v>-1.5</v>
      </c>
      <c r="S45">
        <f>modellek!AX111</f>
        <v>0.7</v>
      </c>
    </row>
    <row r="46" spans="1:24" x14ac:dyDescent="0.35">
      <c r="A46" s="47" t="s">
        <v>9</v>
      </c>
      <c r="B46" s="47">
        <f t="shared" si="10"/>
        <v>4</v>
      </c>
      <c r="C46" s="47">
        <f t="shared" si="10"/>
        <v>1</v>
      </c>
      <c r="D46" s="47">
        <f t="shared" si="10"/>
        <v>1</v>
      </c>
      <c r="E46" s="47">
        <f t="shared" si="11"/>
        <v>1</v>
      </c>
      <c r="F46">
        <v>10000000</v>
      </c>
      <c r="H46">
        <f t="shared" si="12"/>
        <v>1.75</v>
      </c>
      <c r="I46">
        <f t="shared" si="13"/>
        <v>2</v>
      </c>
      <c r="J46">
        <f t="shared" si="8"/>
        <v>-1</v>
      </c>
      <c r="K46">
        <f>modellek!V112</f>
        <v>10000000.5</v>
      </c>
      <c r="L46" s="45">
        <f t="shared" si="14"/>
        <v>15</v>
      </c>
      <c r="M46">
        <f t="shared" si="15"/>
        <v>3</v>
      </c>
      <c r="N46">
        <f t="shared" si="9"/>
        <v>27</v>
      </c>
      <c r="Q46">
        <f>IF(modellek!X112*modellek!AX112&lt;=0,1,0)</f>
        <v>1</v>
      </c>
      <c r="R46">
        <f>modellek!X112</f>
        <v>-0.5</v>
      </c>
      <c r="S46">
        <f>modellek!AX112</f>
        <v>3.2</v>
      </c>
    </row>
    <row r="47" spans="1:24" x14ac:dyDescent="0.35">
      <c r="A47" s="63" t="s">
        <v>10</v>
      </c>
      <c r="B47" s="63">
        <f t="shared" si="10"/>
        <v>1</v>
      </c>
      <c r="C47" s="63">
        <f t="shared" si="10"/>
        <v>2</v>
      </c>
      <c r="D47" s="63">
        <f t="shared" si="10"/>
        <v>4</v>
      </c>
      <c r="E47" s="63">
        <f t="shared" si="11"/>
        <v>4</v>
      </c>
      <c r="F47" s="66">
        <v>10000000</v>
      </c>
      <c r="G47" s="67"/>
      <c r="H47">
        <f t="shared" si="12"/>
        <v>2.75</v>
      </c>
      <c r="I47">
        <f t="shared" si="13"/>
        <v>15</v>
      </c>
      <c r="J47" s="67">
        <f t="shared" si="8"/>
        <v>-4</v>
      </c>
      <c r="K47">
        <f>modellek!V113</f>
        <v>10000009.5</v>
      </c>
      <c r="L47" s="45">
        <f t="shared" si="14"/>
        <v>1</v>
      </c>
      <c r="M47">
        <f t="shared" si="15"/>
        <v>19</v>
      </c>
      <c r="N47">
        <f t="shared" si="9"/>
        <v>42</v>
      </c>
      <c r="O47" s="14"/>
      <c r="P47" s="14"/>
      <c r="Q47">
        <f>IF(modellek!X113*modellek!AX113&lt;=0,1,0)</f>
        <v>1</v>
      </c>
      <c r="R47">
        <f>modellek!X113</f>
        <v>-9.5</v>
      </c>
      <c r="S47">
        <f>modellek!AX113</f>
        <v>7.7</v>
      </c>
      <c r="T47" s="14"/>
      <c r="U47" s="14"/>
      <c r="V47" s="14"/>
      <c r="W47" s="14"/>
      <c r="X47" s="14"/>
    </row>
    <row r="48" spans="1:24" x14ac:dyDescent="0.35">
      <c r="A48" s="47" t="s">
        <v>11</v>
      </c>
      <c r="B48" s="47">
        <f t="shared" si="10"/>
        <v>1</v>
      </c>
      <c r="C48" s="47">
        <f t="shared" si="10"/>
        <v>4</v>
      </c>
      <c r="D48" s="47">
        <f t="shared" si="10"/>
        <v>3</v>
      </c>
      <c r="E48" s="47">
        <f t="shared" si="11"/>
        <v>3</v>
      </c>
      <c r="F48">
        <v>10000000</v>
      </c>
      <c r="H48">
        <f t="shared" si="12"/>
        <v>2.75</v>
      </c>
      <c r="I48">
        <f t="shared" si="13"/>
        <v>15</v>
      </c>
      <c r="J48">
        <f t="shared" si="8"/>
        <v>-4</v>
      </c>
      <c r="K48">
        <f>modellek!V114</f>
        <v>10000002.5</v>
      </c>
      <c r="L48" s="45">
        <f t="shared" si="14"/>
        <v>6</v>
      </c>
      <c r="M48">
        <f t="shared" si="15"/>
        <v>19</v>
      </c>
      <c r="N48">
        <f t="shared" si="9"/>
        <v>61</v>
      </c>
      <c r="Q48">
        <f>IF(modellek!X114*modellek!AX114&lt;=0,1,0)</f>
        <v>1</v>
      </c>
      <c r="R48">
        <f>modellek!X114</f>
        <v>-2.5</v>
      </c>
      <c r="S48">
        <f>modellek!AX114</f>
        <v>0.7</v>
      </c>
    </row>
    <row r="49" spans="1:19" x14ac:dyDescent="0.35">
      <c r="A49" s="47" t="s">
        <v>12</v>
      </c>
      <c r="B49" s="47">
        <f t="shared" si="10"/>
        <v>4</v>
      </c>
      <c r="C49" s="47">
        <f t="shared" si="10"/>
        <v>3</v>
      </c>
      <c r="D49" s="47">
        <f t="shared" si="10"/>
        <v>1</v>
      </c>
      <c r="E49" s="47">
        <f t="shared" si="11"/>
        <v>1</v>
      </c>
      <c r="F49">
        <v>10000000</v>
      </c>
      <c r="H49">
        <f t="shared" si="12"/>
        <v>2.25</v>
      </c>
      <c r="I49">
        <f t="shared" si="13"/>
        <v>7</v>
      </c>
      <c r="J49">
        <f t="shared" si="8"/>
        <v>-18</v>
      </c>
      <c r="K49">
        <f>modellek!V115</f>
        <v>9999994.5</v>
      </c>
      <c r="L49" s="45">
        <f t="shared" si="14"/>
        <v>26</v>
      </c>
      <c r="M49">
        <f t="shared" si="15"/>
        <v>25</v>
      </c>
      <c r="N49">
        <f t="shared" si="9"/>
        <v>52</v>
      </c>
      <c r="Q49">
        <f>IF(modellek!X115*modellek!AX115&lt;=0,1,0)</f>
        <v>1</v>
      </c>
      <c r="R49">
        <f>modellek!X115</f>
        <v>5.5</v>
      </c>
      <c r="S49">
        <f>modellek!AX115</f>
        <v>-6.8</v>
      </c>
    </row>
    <row r="50" spans="1:19" x14ac:dyDescent="0.35">
      <c r="A50" s="47" t="s">
        <v>13</v>
      </c>
      <c r="B50" s="47">
        <f t="shared" si="10"/>
        <v>4</v>
      </c>
      <c r="C50" s="47">
        <f t="shared" si="10"/>
        <v>2</v>
      </c>
      <c r="D50" s="47">
        <f t="shared" si="10"/>
        <v>1</v>
      </c>
      <c r="E50" s="47">
        <f t="shared" si="11"/>
        <v>1</v>
      </c>
      <c r="F50">
        <v>10000000</v>
      </c>
      <c r="H50">
        <f t="shared" si="12"/>
        <v>2</v>
      </c>
      <c r="I50">
        <f t="shared" si="13"/>
        <v>5</v>
      </c>
      <c r="J50">
        <f t="shared" si="8"/>
        <v>-3</v>
      </c>
      <c r="K50">
        <f>modellek!V116</f>
        <v>9999994.5</v>
      </c>
      <c r="L50" s="45">
        <f t="shared" si="14"/>
        <v>26</v>
      </c>
      <c r="M50">
        <f t="shared" si="15"/>
        <v>8</v>
      </c>
      <c r="N50">
        <f t="shared" si="9"/>
        <v>47</v>
      </c>
      <c r="Q50">
        <f>IF(modellek!X116*modellek!AX116&lt;=0,1,0)</f>
        <v>1</v>
      </c>
      <c r="R50">
        <f>modellek!X116</f>
        <v>5.5</v>
      </c>
      <c r="S50">
        <f>modellek!AX116</f>
        <v>-7.8</v>
      </c>
    </row>
    <row r="51" spans="1:19" x14ac:dyDescent="0.35">
      <c r="A51" s="47" t="s">
        <v>14</v>
      </c>
      <c r="B51" s="47">
        <f t="shared" si="10"/>
        <v>3</v>
      </c>
      <c r="C51" s="47">
        <f t="shared" si="10"/>
        <v>3</v>
      </c>
      <c r="D51" s="47">
        <f t="shared" si="10"/>
        <v>4</v>
      </c>
      <c r="E51" s="47">
        <f t="shared" si="11"/>
        <v>4</v>
      </c>
      <c r="F51">
        <v>10000000</v>
      </c>
      <c r="H51">
        <f t="shared" si="12"/>
        <v>3.5</v>
      </c>
      <c r="I51">
        <f t="shared" si="13"/>
        <v>29</v>
      </c>
      <c r="J51">
        <f t="shared" si="8"/>
        <v>-1</v>
      </c>
      <c r="K51">
        <f>modellek!V117</f>
        <v>9999986.5</v>
      </c>
      <c r="L51" s="45">
        <f t="shared" si="14"/>
        <v>30</v>
      </c>
      <c r="M51">
        <f t="shared" si="15"/>
        <v>30</v>
      </c>
      <c r="N51">
        <f t="shared" si="9"/>
        <v>85</v>
      </c>
      <c r="Q51">
        <f>IF(modellek!X117*modellek!AX117&lt;=0,1,0)</f>
        <v>1</v>
      </c>
      <c r="R51">
        <f>modellek!X117</f>
        <v>13.5</v>
      </c>
      <c r="S51">
        <f>modellek!AX117</f>
        <v>-11.3</v>
      </c>
    </row>
    <row r="52" spans="1:19" x14ac:dyDescent="0.35">
      <c r="A52" s="47" t="s">
        <v>15</v>
      </c>
      <c r="B52" s="47">
        <f t="shared" si="10"/>
        <v>3</v>
      </c>
      <c r="C52" s="47">
        <f t="shared" si="10"/>
        <v>4</v>
      </c>
      <c r="D52" s="47">
        <f t="shared" si="10"/>
        <v>3</v>
      </c>
      <c r="E52" s="47">
        <f t="shared" si="11"/>
        <v>3</v>
      </c>
      <c r="F52">
        <v>10000000</v>
      </c>
      <c r="H52">
        <f t="shared" si="12"/>
        <v>3.25</v>
      </c>
      <c r="I52">
        <f t="shared" si="13"/>
        <v>27</v>
      </c>
      <c r="J52">
        <f t="shared" si="8"/>
        <v>2</v>
      </c>
      <c r="K52">
        <f>modellek!V118</f>
        <v>10000002.5</v>
      </c>
      <c r="L52" s="45">
        <f t="shared" si="14"/>
        <v>6</v>
      </c>
      <c r="M52">
        <f t="shared" si="15"/>
        <v>25</v>
      </c>
      <c r="N52">
        <f t="shared" si="9"/>
        <v>63</v>
      </c>
      <c r="Q52">
        <f>IF(modellek!X118*modellek!AX118&lt;=0,1,0)</f>
        <v>1</v>
      </c>
      <c r="R52">
        <f>modellek!X118</f>
        <v>-2.5</v>
      </c>
      <c r="S52">
        <f>modellek!AX118</f>
        <v>1.7</v>
      </c>
    </row>
    <row r="53" spans="1:19" x14ac:dyDescent="0.35">
      <c r="A53" s="47" t="s">
        <v>16</v>
      </c>
      <c r="B53" s="47">
        <f t="shared" si="10"/>
        <v>3</v>
      </c>
      <c r="C53" s="47">
        <f t="shared" si="10"/>
        <v>3</v>
      </c>
      <c r="D53" s="47">
        <f t="shared" si="10"/>
        <v>3</v>
      </c>
      <c r="E53" s="47">
        <f t="shared" si="11"/>
        <v>3</v>
      </c>
      <c r="F53">
        <v>10000000</v>
      </c>
      <c r="H53">
        <f t="shared" si="12"/>
        <v>3</v>
      </c>
      <c r="I53">
        <f t="shared" si="13"/>
        <v>23</v>
      </c>
      <c r="J53">
        <f t="shared" si="8"/>
        <v>4</v>
      </c>
      <c r="K53">
        <f>modellek!V119</f>
        <v>9999990</v>
      </c>
      <c r="L53" s="45">
        <f t="shared" si="14"/>
        <v>29</v>
      </c>
      <c r="M53">
        <f t="shared" si="15"/>
        <v>19</v>
      </c>
      <c r="N53">
        <f t="shared" si="9"/>
        <v>72</v>
      </c>
      <c r="Q53">
        <f>IF(modellek!X119*modellek!AX119&lt;=0,1,0)</f>
        <v>1</v>
      </c>
      <c r="R53">
        <f>modellek!X119</f>
        <v>10</v>
      </c>
      <c r="S53">
        <f>modellek!AX119</f>
        <v>-7.8</v>
      </c>
    </row>
    <row r="54" spans="1:19" x14ac:dyDescent="0.35">
      <c r="A54" s="49" t="s">
        <v>17</v>
      </c>
      <c r="B54" s="47">
        <f t="shared" si="10"/>
        <v>3</v>
      </c>
      <c r="C54" s="47">
        <f t="shared" si="10"/>
        <v>1</v>
      </c>
      <c r="D54" s="47">
        <f t="shared" si="10"/>
        <v>3</v>
      </c>
      <c r="E54" s="47">
        <f t="shared" si="11"/>
        <v>3</v>
      </c>
      <c r="F54">
        <v>10000000</v>
      </c>
      <c r="H54">
        <f t="shared" si="12"/>
        <v>2.5</v>
      </c>
      <c r="I54">
        <f t="shared" si="13"/>
        <v>12</v>
      </c>
      <c r="J54">
        <f t="shared" si="8"/>
        <v>9</v>
      </c>
      <c r="K54">
        <f>modellek!V120</f>
        <v>10000002</v>
      </c>
      <c r="L54" s="45">
        <f t="shared" si="14"/>
        <v>11</v>
      </c>
      <c r="M54">
        <f t="shared" si="15"/>
        <v>3</v>
      </c>
      <c r="N54">
        <f t="shared" si="9"/>
        <v>33</v>
      </c>
      <c r="Q54">
        <f>IF(modellek!X120*modellek!AX120&lt;=0,1,0)</f>
        <v>1</v>
      </c>
      <c r="R54">
        <f>modellek!X120</f>
        <v>-2</v>
      </c>
      <c r="S54">
        <f>modellek!AX120</f>
        <v>0.2</v>
      </c>
    </row>
    <row r="55" spans="1:19" x14ac:dyDescent="0.35">
      <c r="A55" s="47" t="s">
        <v>18</v>
      </c>
      <c r="B55" s="47">
        <f t="shared" ref="B55:D67" si="16">6-B21</f>
        <v>2</v>
      </c>
      <c r="C55" s="47">
        <f t="shared" si="16"/>
        <v>2</v>
      </c>
      <c r="D55" s="47">
        <f t="shared" si="16"/>
        <v>2</v>
      </c>
      <c r="E55" s="47">
        <f t="shared" si="11"/>
        <v>2</v>
      </c>
      <c r="F55">
        <v>10000000</v>
      </c>
      <c r="H55">
        <f t="shared" si="12"/>
        <v>2</v>
      </c>
      <c r="I55">
        <f t="shared" si="13"/>
        <v>5</v>
      </c>
      <c r="J55">
        <f t="shared" si="8"/>
        <v>3</v>
      </c>
      <c r="K55">
        <f>modellek!V121</f>
        <v>10000002.5</v>
      </c>
      <c r="L55" s="45">
        <f t="shared" si="14"/>
        <v>6</v>
      </c>
      <c r="M55">
        <f t="shared" si="15"/>
        <v>2</v>
      </c>
      <c r="N55">
        <f t="shared" si="9"/>
        <v>32</v>
      </c>
      <c r="Q55">
        <f>IF(modellek!X121*modellek!AX121&lt;=0,1,0)</f>
        <v>1</v>
      </c>
      <c r="R55">
        <f>modellek!X121</f>
        <v>-2.5</v>
      </c>
      <c r="S55">
        <f>modellek!AX121</f>
        <v>0.7</v>
      </c>
    </row>
    <row r="56" spans="1:19" x14ac:dyDescent="0.35">
      <c r="A56" s="47" t="s">
        <v>19</v>
      </c>
      <c r="B56" s="47">
        <f t="shared" si="16"/>
        <v>1</v>
      </c>
      <c r="C56" s="47">
        <f t="shared" si="16"/>
        <v>4</v>
      </c>
      <c r="D56" s="47">
        <f t="shared" si="16"/>
        <v>2</v>
      </c>
      <c r="E56" s="47">
        <f t="shared" si="11"/>
        <v>2</v>
      </c>
      <c r="F56">
        <v>10000000</v>
      </c>
      <c r="H56">
        <f t="shared" si="12"/>
        <v>2.25</v>
      </c>
      <c r="I56">
        <f t="shared" si="13"/>
        <v>7</v>
      </c>
      <c r="J56">
        <f t="shared" si="8"/>
        <v>4</v>
      </c>
      <c r="K56">
        <f>modellek!V122</f>
        <v>9999998.5</v>
      </c>
      <c r="L56" s="45">
        <f t="shared" si="14"/>
        <v>19</v>
      </c>
      <c r="M56">
        <f t="shared" si="15"/>
        <v>3</v>
      </c>
      <c r="N56">
        <f t="shared" si="9"/>
        <v>27</v>
      </c>
      <c r="Q56" s="67">
        <f>IF(modellek!X122*modellek!AX122&lt;=0,1,0)</f>
        <v>0</v>
      </c>
      <c r="R56">
        <f>modellek!X122</f>
        <v>1.5</v>
      </c>
      <c r="S56" s="117">
        <f>modellek!AX122</f>
        <v>0.2</v>
      </c>
    </row>
    <row r="57" spans="1:19" x14ac:dyDescent="0.35">
      <c r="A57" s="47" t="s">
        <v>20</v>
      </c>
      <c r="B57" s="47">
        <f t="shared" si="16"/>
        <v>4</v>
      </c>
      <c r="C57" s="47">
        <f t="shared" si="16"/>
        <v>1</v>
      </c>
      <c r="D57" s="47">
        <f t="shared" si="16"/>
        <v>2</v>
      </c>
      <c r="E57" s="47">
        <f t="shared" si="11"/>
        <v>2</v>
      </c>
      <c r="F57">
        <v>10000000</v>
      </c>
      <c r="H57">
        <f t="shared" si="12"/>
        <v>2.25</v>
      </c>
      <c r="I57">
        <f t="shared" si="13"/>
        <v>7</v>
      </c>
      <c r="J57">
        <f t="shared" si="8"/>
        <v>-7</v>
      </c>
      <c r="K57">
        <f>modellek!V123</f>
        <v>9999998.5</v>
      </c>
      <c r="L57" s="45">
        <f t="shared" si="14"/>
        <v>19</v>
      </c>
      <c r="M57">
        <f t="shared" si="15"/>
        <v>14</v>
      </c>
      <c r="N57">
        <f t="shared" si="9"/>
        <v>42</v>
      </c>
      <c r="Q57" s="67">
        <f>IF(modellek!X123*modellek!AX123&lt;=0,1,0)</f>
        <v>0</v>
      </c>
      <c r="R57">
        <f>modellek!X123</f>
        <v>1.5</v>
      </c>
      <c r="S57" s="117">
        <f>modellek!AX123</f>
        <v>0.2</v>
      </c>
    </row>
    <row r="58" spans="1:19" x14ac:dyDescent="0.35">
      <c r="A58" s="47" t="s">
        <v>21</v>
      </c>
      <c r="B58" s="47">
        <f t="shared" si="16"/>
        <v>2</v>
      </c>
      <c r="C58" s="47">
        <f t="shared" si="16"/>
        <v>3</v>
      </c>
      <c r="D58" s="47">
        <f t="shared" si="16"/>
        <v>4</v>
      </c>
      <c r="E58" s="47">
        <f t="shared" si="11"/>
        <v>4</v>
      </c>
      <c r="F58">
        <v>10000000</v>
      </c>
      <c r="H58">
        <f t="shared" si="12"/>
        <v>3.25</v>
      </c>
      <c r="I58">
        <f t="shared" si="13"/>
        <v>27</v>
      </c>
      <c r="J58">
        <f t="shared" si="8"/>
        <v>13</v>
      </c>
      <c r="K58">
        <f>modellek!V124</f>
        <v>10000004.5</v>
      </c>
      <c r="L58" s="45">
        <f t="shared" si="14"/>
        <v>5</v>
      </c>
      <c r="M58">
        <f t="shared" si="15"/>
        <v>14</v>
      </c>
      <c r="N58">
        <f t="shared" si="9"/>
        <v>30</v>
      </c>
      <c r="Q58" s="67">
        <f>IF(modellek!X124*modellek!AX124&lt;=0,1,0)</f>
        <v>0</v>
      </c>
      <c r="R58">
        <f>modellek!X124</f>
        <v>-4.5</v>
      </c>
      <c r="S58" s="117">
        <f>modellek!AX124</f>
        <v>-0.3</v>
      </c>
    </row>
    <row r="59" spans="1:19" x14ac:dyDescent="0.35">
      <c r="A59" s="47" t="s">
        <v>22</v>
      </c>
      <c r="B59" s="47">
        <f t="shared" si="16"/>
        <v>2</v>
      </c>
      <c r="C59" s="47">
        <f t="shared" si="16"/>
        <v>1</v>
      </c>
      <c r="D59" s="47">
        <f t="shared" si="16"/>
        <v>4</v>
      </c>
      <c r="E59" s="47">
        <f t="shared" si="11"/>
        <v>4</v>
      </c>
      <c r="F59">
        <v>10000000</v>
      </c>
      <c r="H59">
        <f t="shared" si="12"/>
        <v>2.75</v>
      </c>
      <c r="I59">
        <f t="shared" si="13"/>
        <v>15</v>
      </c>
      <c r="J59">
        <f t="shared" si="8"/>
        <v>12</v>
      </c>
      <c r="K59">
        <f>modellek!V125</f>
        <v>9999997</v>
      </c>
      <c r="L59" s="45">
        <f t="shared" si="14"/>
        <v>24</v>
      </c>
      <c r="M59">
        <f t="shared" si="15"/>
        <v>3</v>
      </c>
      <c r="N59">
        <f t="shared" si="9"/>
        <v>21</v>
      </c>
      <c r="Q59" s="67">
        <f>IF(modellek!X125*modellek!AX125&lt;=0,1,0)</f>
        <v>0</v>
      </c>
      <c r="R59">
        <f>modellek!X125</f>
        <v>3</v>
      </c>
      <c r="S59" s="117">
        <f>modellek!AX125</f>
        <v>0.2</v>
      </c>
    </row>
    <row r="60" spans="1:19" x14ac:dyDescent="0.35">
      <c r="A60" s="47" t="s">
        <v>23</v>
      </c>
      <c r="B60" s="47">
        <f t="shared" si="16"/>
        <v>2</v>
      </c>
      <c r="C60" s="47">
        <f t="shared" si="16"/>
        <v>3</v>
      </c>
      <c r="D60" s="47">
        <f t="shared" si="16"/>
        <v>1</v>
      </c>
      <c r="E60" s="47">
        <f t="shared" si="11"/>
        <v>1</v>
      </c>
      <c r="F60">
        <v>10000000</v>
      </c>
      <c r="H60">
        <f t="shared" si="12"/>
        <v>1.75</v>
      </c>
      <c r="I60">
        <f t="shared" si="13"/>
        <v>2</v>
      </c>
      <c r="J60">
        <f t="shared" si="8"/>
        <v>-6</v>
      </c>
      <c r="K60">
        <f>modellek!V126</f>
        <v>10000000</v>
      </c>
      <c r="L60" s="45">
        <f t="shared" si="14"/>
        <v>16</v>
      </c>
      <c r="M60">
        <f t="shared" si="15"/>
        <v>8</v>
      </c>
      <c r="N60">
        <f t="shared" si="9"/>
        <v>56</v>
      </c>
      <c r="Q60">
        <f>IF(modellek!X126*modellek!AX126&lt;=0,1,0)</f>
        <v>1</v>
      </c>
      <c r="R60">
        <f>modellek!X126</f>
        <v>0</v>
      </c>
      <c r="S60">
        <f>modellek!AX126</f>
        <v>2.2000000000000002</v>
      </c>
    </row>
    <row r="61" spans="1:19" x14ac:dyDescent="0.35">
      <c r="A61" s="47" t="s">
        <v>24</v>
      </c>
      <c r="B61" s="47">
        <f t="shared" si="16"/>
        <v>1</v>
      </c>
      <c r="C61" s="47">
        <f t="shared" si="16"/>
        <v>4</v>
      </c>
      <c r="D61" s="47">
        <f t="shared" si="16"/>
        <v>1</v>
      </c>
      <c r="E61" s="47">
        <f t="shared" si="11"/>
        <v>1</v>
      </c>
      <c r="F61">
        <v>10000000</v>
      </c>
      <c r="H61">
        <f t="shared" si="12"/>
        <v>1.75</v>
      </c>
      <c r="I61">
        <f t="shared" si="13"/>
        <v>2</v>
      </c>
      <c r="J61">
        <f t="shared" si="8"/>
        <v>-6</v>
      </c>
      <c r="K61">
        <f>modellek!V127</f>
        <v>10000000</v>
      </c>
      <c r="L61" s="45">
        <f t="shared" si="14"/>
        <v>16</v>
      </c>
      <c r="M61">
        <f t="shared" si="15"/>
        <v>8</v>
      </c>
      <c r="N61">
        <f t="shared" si="9"/>
        <v>35</v>
      </c>
      <c r="Q61">
        <f>IF(modellek!X127*modellek!AX127&lt;=0,1,0)</f>
        <v>1</v>
      </c>
      <c r="R61">
        <f>modellek!X127</f>
        <v>0</v>
      </c>
      <c r="S61">
        <f>modellek!AX127</f>
        <v>0.2</v>
      </c>
    </row>
    <row r="62" spans="1:19" x14ac:dyDescent="0.35">
      <c r="A62" s="47" t="s">
        <v>25</v>
      </c>
      <c r="B62" s="47">
        <f t="shared" si="16"/>
        <v>2</v>
      </c>
      <c r="C62" s="47">
        <f t="shared" si="16"/>
        <v>3</v>
      </c>
      <c r="D62" s="47">
        <f t="shared" si="16"/>
        <v>3</v>
      </c>
      <c r="E62" s="47">
        <f t="shared" si="11"/>
        <v>3</v>
      </c>
      <c r="F62">
        <v>10000000</v>
      </c>
      <c r="H62">
        <f t="shared" si="12"/>
        <v>2.75</v>
      </c>
      <c r="I62">
        <f t="shared" si="13"/>
        <v>15</v>
      </c>
      <c r="J62">
        <f t="shared" si="8"/>
        <v>-4</v>
      </c>
      <c r="K62">
        <f>modellek!V128</f>
        <v>10000002.5</v>
      </c>
      <c r="L62" s="45">
        <f t="shared" si="14"/>
        <v>6</v>
      </c>
      <c r="M62">
        <f t="shared" si="15"/>
        <v>19</v>
      </c>
      <c r="N62">
        <f t="shared" si="9"/>
        <v>56</v>
      </c>
      <c r="Q62">
        <f>IF(modellek!X128*modellek!AX128&lt;=0,1,0)</f>
        <v>1</v>
      </c>
      <c r="R62">
        <f>modellek!X128</f>
        <v>-2.5</v>
      </c>
      <c r="S62">
        <f>modellek!AX128</f>
        <v>4.7</v>
      </c>
    </row>
    <row r="63" spans="1:19" x14ac:dyDescent="0.35">
      <c r="A63" s="49" t="s">
        <v>26</v>
      </c>
      <c r="B63" s="47">
        <f t="shared" si="16"/>
        <v>2</v>
      </c>
      <c r="C63" s="47">
        <f t="shared" si="16"/>
        <v>4</v>
      </c>
      <c r="D63" s="47">
        <f t="shared" si="16"/>
        <v>3</v>
      </c>
      <c r="E63" s="47">
        <f t="shared" si="11"/>
        <v>3</v>
      </c>
      <c r="F63">
        <v>10000000</v>
      </c>
      <c r="H63">
        <f t="shared" si="12"/>
        <v>3</v>
      </c>
      <c r="I63">
        <f t="shared" si="13"/>
        <v>23</v>
      </c>
      <c r="J63">
        <f t="shared" si="8"/>
        <v>4</v>
      </c>
      <c r="K63">
        <f>modellek!V129</f>
        <v>10000007.5</v>
      </c>
      <c r="L63" s="45">
        <f t="shared" si="14"/>
        <v>3</v>
      </c>
      <c r="M63">
        <f t="shared" si="15"/>
        <v>19</v>
      </c>
      <c r="N63">
        <f t="shared" si="9"/>
        <v>44</v>
      </c>
      <c r="Q63">
        <f>IF(modellek!X129*modellek!AX129&lt;=0,1,0)</f>
        <v>1</v>
      </c>
      <c r="R63">
        <f>modellek!X129</f>
        <v>-7.5</v>
      </c>
      <c r="S63">
        <f>modellek!AX129</f>
        <v>3.7</v>
      </c>
    </row>
    <row r="64" spans="1:19" x14ac:dyDescent="0.35">
      <c r="A64" s="47" t="s">
        <v>27</v>
      </c>
      <c r="B64" s="47">
        <f t="shared" si="16"/>
        <v>2</v>
      </c>
      <c r="C64" s="47">
        <f t="shared" si="16"/>
        <v>4</v>
      </c>
      <c r="D64" s="47">
        <f t="shared" si="16"/>
        <v>2</v>
      </c>
      <c r="E64" s="47">
        <f t="shared" si="11"/>
        <v>2</v>
      </c>
      <c r="F64">
        <v>10000000</v>
      </c>
      <c r="H64">
        <f t="shared" si="12"/>
        <v>2.5</v>
      </c>
      <c r="I64">
        <f t="shared" si="13"/>
        <v>12</v>
      </c>
      <c r="J64">
        <f t="shared" si="8"/>
        <v>4</v>
      </c>
      <c r="K64">
        <f>modellek!V130</f>
        <v>9999998</v>
      </c>
      <c r="L64" s="45">
        <f t="shared" si="14"/>
        <v>22</v>
      </c>
      <c r="M64">
        <f t="shared" si="15"/>
        <v>8</v>
      </c>
      <c r="N64">
        <f t="shared" si="9"/>
        <v>33</v>
      </c>
      <c r="Q64">
        <f>IF(modellek!X130*modellek!AX130&lt;=0,1,0)</f>
        <v>1</v>
      </c>
      <c r="R64">
        <f>modellek!X130</f>
        <v>2</v>
      </c>
      <c r="S64">
        <f>modellek!AX130</f>
        <v>-0.3</v>
      </c>
    </row>
    <row r="65" spans="1:19" x14ac:dyDescent="0.35">
      <c r="A65" s="49" t="s">
        <v>28</v>
      </c>
      <c r="B65" s="47">
        <f t="shared" si="16"/>
        <v>4</v>
      </c>
      <c r="C65" s="47">
        <f t="shared" si="16"/>
        <v>3</v>
      </c>
      <c r="D65" s="47">
        <f t="shared" si="16"/>
        <v>2</v>
      </c>
      <c r="E65" s="47">
        <f t="shared" si="11"/>
        <v>2</v>
      </c>
      <c r="F65">
        <v>10000000</v>
      </c>
      <c r="H65">
        <f t="shared" si="12"/>
        <v>2.75</v>
      </c>
      <c r="I65">
        <f t="shared" si="13"/>
        <v>15</v>
      </c>
      <c r="J65">
        <f t="shared" si="8"/>
        <v>1</v>
      </c>
      <c r="K65">
        <f>modellek!V131</f>
        <v>9999998.5</v>
      </c>
      <c r="L65" s="45">
        <f t="shared" si="14"/>
        <v>19</v>
      </c>
      <c r="M65">
        <f t="shared" si="15"/>
        <v>14</v>
      </c>
      <c r="N65">
        <f t="shared" si="9"/>
        <v>35</v>
      </c>
      <c r="Q65" s="67">
        <f>IF(modellek!X131*modellek!AX131&lt;=0,1,0)</f>
        <v>0</v>
      </c>
      <c r="R65">
        <f>modellek!X131</f>
        <v>1.5</v>
      </c>
      <c r="S65" s="117">
        <f>modellek!AX131</f>
        <v>0.7</v>
      </c>
    </row>
    <row r="66" spans="1:19" x14ac:dyDescent="0.35">
      <c r="A66" s="47" t="s">
        <v>29</v>
      </c>
      <c r="B66" s="47">
        <f t="shared" si="16"/>
        <v>1</v>
      </c>
      <c r="C66" s="47">
        <f t="shared" si="16"/>
        <v>4</v>
      </c>
      <c r="D66" s="47">
        <f t="shared" si="16"/>
        <v>3</v>
      </c>
      <c r="E66" s="47">
        <f t="shared" si="11"/>
        <v>3</v>
      </c>
      <c r="F66">
        <v>10000000</v>
      </c>
      <c r="H66">
        <f t="shared" si="12"/>
        <v>2.75</v>
      </c>
      <c r="I66">
        <f t="shared" si="13"/>
        <v>15</v>
      </c>
      <c r="J66">
        <f t="shared" si="8"/>
        <v>-10</v>
      </c>
      <c r="K66">
        <f>modellek!V132</f>
        <v>10000006</v>
      </c>
      <c r="L66" s="45">
        <f t="shared" si="14"/>
        <v>4</v>
      </c>
      <c r="M66">
        <f t="shared" si="15"/>
        <v>25</v>
      </c>
      <c r="N66">
        <f t="shared" si="9"/>
        <v>40</v>
      </c>
      <c r="Q66">
        <f>IF(modellek!X132*modellek!AX132&lt;=0,1,0)</f>
        <v>1</v>
      </c>
      <c r="R66">
        <f>modellek!X132</f>
        <v>-6</v>
      </c>
      <c r="S66">
        <f>modellek!AX132</f>
        <v>4.2</v>
      </c>
    </row>
    <row r="67" spans="1:19" x14ac:dyDescent="0.35">
      <c r="A67" s="47" t="s">
        <v>30</v>
      </c>
      <c r="B67" s="47">
        <f t="shared" si="16"/>
        <v>3</v>
      </c>
      <c r="C67" s="47">
        <f t="shared" si="16"/>
        <v>2</v>
      </c>
      <c r="D67" s="47">
        <f t="shared" si="16"/>
        <v>3</v>
      </c>
      <c r="E67" s="47">
        <f t="shared" si="11"/>
        <v>3</v>
      </c>
      <c r="F67">
        <v>10000000</v>
      </c>
      <c r="H67">
        <f t="shared" si="12"/>
        <v>2.75</v>
      </c>
      <c r="I67">
        <f t="shared" si="13"/>
        <v>15</v>
      </c>
      <c r="J67">
        <f t="shared" si="8"/>
        <v>7</v>
      </c>
      <c r="K67">
        <f>modellek!V133</f>
        <v>10000002</v>
      </c>
      <c r="L67" s="45">
        <f t="shared" si="14"/>
        <v>11</v>
      </c>
      <c r="M67">
        <f t="shared" si="15"/>
        <v>8</v>
      </c>
      <c r="N67">
        <f t="shared" si="9"/>
        <v>32</v>
      </c>
      <c r="Q67">
        <f>IF(modellek!X133*modellek!AX133&lt;=0,1,0)</f>
        <v>1</v>
      </c>
      <c r="R67">
        <f>modellek!X133</f>
        <v>-2</v>
      </c>
      <c r="S67">
        <f>modellek!AX133</f>
        <v>5.2</v>
      </c>
    </row>
    <row r="69" spans="1:19" x14ac:dyDescent="0.35">
      <c r="K69" s="114" t="s">
        <v>285</v>
      </c>
    </row>
    <row r="70" spans="1:19" x14ac:dyDescent="0.35">
      <c r="K70" s="115" t="s">
        <v>286</v>
      </c>
    </row>
  </sheetData>
  <conditionalFormatting sqref="M35:N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9B8E6-9338-423D-9587-0E1494494633}">
  <dimension ref="A3:S72"/>
  <sheetViews>
    <sheetView topLeftCell="A14" zoomScale="70" zoomScaleNormal="70" workbookViewId="0">
      <selection activeCell="N39" sqref="N39"/>
    </sheetView>
  </sheetViews>
  <sheetFormatPr defaultRowHeight="14.5" x14ac:dyDescent="0.35"/>
  <cols>
    <col min="6" max="6" width="14.26953125" customWidth="1"/>
    <col min="11" max="11" width="12" customWidth="1"/>
    <col min="13" max="13" width="11.1796875" customWidth="1"/>
  </cols>
  <sheetData>
    <row r="3" spans="1:16" x14ac:dyDescent="0.35">
      <c r="A3" s="49" t="s">
        <v>38</v>
      </c>
      <c r="B3" s="49">
        <v>0</v>
      </c>
      <c r="C3" s="49">
        <v>0</v>
      </c>
      <c r="D3" s="49">
        <v>0</v>
      </c>
      <c r="E3" s="49">
        <v>0</v>
      </c>
      <c r="F3" s="21"/>
    </row>
    <row r="4" spans="1:16" x14ac:dyDescent="0.35">
      <c r="A4" s="49"/>
      <c r="B4" s="49">
        <v>5</v>
      </c>
      <c r="C4" s="49">
        <v>6</v>
      </c>
      <c r="D4" s="49">
        <v>7</v>
      </c>
      <c r="E4" s="49">
        <v>8</v>
      </c>
      <c r="F4" s="21"/>
    </row>
    <row r="5" spans="1:16" ht="29" x14ac:dyDescent="0.35">
      <c r="A5" s="49" t="s">
        <v>0</v>
      </c>
      <c r="B5" s="83" t="s">
        <v>35</v>
      </c>
      <c r="C5" s="83" t="s">
        <v>35</v>
      </c>
      <c r="D5" s="83" t="s">
        <v>35</v>
      </c>
      <c r="E5" s="83" t="s">
        <v>35</v>
      </c>
      <c r="F5" s="80"/>
      <c r="I5" s="49" t="s">
        <v>283</v>
      </c>
      <c r="J5" s="55" t="s">
        <v>36</v>
      </c>
      <c r="K5" s="48" t="s">
        <v>37</v>
      </c>
      <c r="L5" s="47" t="s">
        <v>36</v>
      </c>
      <c r="M5" s="47" t="s">
        <v>39</v>
      </c>
      <c r="N5" s="47" t="s">
        <v>36</v>
      </c>
      <c r="O5" s="47" t="s">
        <v>40</v>
      </c>
      <c r="P5" s="47" t="s">
        <v>36</v>
      </c>
    </row>
    <row r="6" spans="1:16" x14ac:dyDescent="0.35">
      <c r="A6" s="49" t="s">
        <v>1</v>
      </c>
      <c r="B6" s="49">
        <v>5</v>
      </c>
      <c r="C6" s="49">
        <v>2</v>
      </c>
      <c r="D6" s="49">
        <v>4</v>
      </c>
      <c r="E6" s="49">
        <v>2</v>
      </c>
      <c r="F6" s="25"/>
      <c r="I6" s="56">
        <f>AVERAGE(B6,C6,D6,E6)</f>
        <v>3.25</v>
      </c>
      <c r="J6" s="57">
        <f>RANK(I6,I$6:I$35,0)</f>
        <v>23</v>
      </c>
      <c r="K6" s="56">
        <f>STDEV(B6,C6,D6,E6)</f>
        <v>1.5</v>
      </c>
      <c r="L6" s="47">
        <f>RANK(K6,K$6:K$35,$Y$1)</f>
        <v>1</v>
      </c>
      <c r="M6" s="118">
        <f>IFERROR(SLOPE(B4:E4,B6:E6),0)</f>
        <v>-0.51851851851851849</v>
      </c>
      <c r="N6" s="47">
        <f>RANK(M6,M$6:M$35,$Y$1)</f>
        <v>24</v>
      </c>
      <c r="O6" s="47">
        <f>J6+L6+N6</f>
        <v>48</v>
      </c>
      <c r="P6" s="47">
        <f>RANK(O6,O$6:O$35,$Y$1)</f>
        <v>11</v>
      </c>
    </row>
    <row r="7" spans="1:16" x14ac:dyDescent="0.35">
      <c r="A7" s="49" t="s">
        <v>2</v>
      </c>
      <c r="B7" s="49">
        <v>5</v>
      </c>
      <c r="C7" s="49">
        <v>5</v>
      </c>
      <c r="D7" s="49">
        <v>4</v>
      </c>
      <c r="E7" s="49">
        <v>3</v>
      </c>
      <c r="F7" s="25"/>
      <c r="I7" s="56">
        <f t="shared" ref="I7:I35" si="0">AVERAGE(B7,C7,D7,E7)</f>
        <v>4.25</v>
      </c>
      <c r="J7" s="57">
        <f t="shared" ref="J7:J35" si="1">RANK(I7,I$6:I$35,0)</f>
        <v>4</v>
      </c>
      <c r="K7" s="56">
        <f t="shared" ref="K7:K35" si="2">STDEV(B7,C7,D7,E7)</f>
        <v>0.9574271077563381</v>
      </c>
      <c r="L7" s="47">
        <f t="shared" ref="L7:L35" si="3">RANK(K7,K$6:K$35,$Y$1)</f>
        <v>14</v>
      </c>
      <c r="M7" s="118">
        <f t="shared" ref="M7:M35" si="4">IFERROR(SLOPE(B5:E5,B7:E7),0)</f>
        <v>0</v>
      </c>
      <c r="N7" s="47">
        <f t="shared" ref="N7:N35" si="5">RANK(M7,M$6:M$35,$Y$1)</f>
        <v>17</v>
      </c>
      <c r="O7" s="47">
        <f t="shared" ref="O7:O35" si="6">J7+L7+N7</f>
        <v>35</v>
      </c>
      <c r="P7" s="47">
        <f t="shared" ref="P7:P35" si="7">RANK(O7,O$6:O$35,$Y$1)</f>
        <v>21</v>
      </c>
    </row>
    <row r="8" spans="1:16" x14ac:dyDescent="0.35">
      <c r="A8" s="49" t="s">
        <v>3</v>
      </c>
      <c r="B8" s="49">
        <v>3</v>
      </c>
      <c r="C8" s="49">
        <v>4</v>
      </c>
      <c r="D8" s="49">
        <v>3</v>
      </c>
      <c r="E8" s="49">
        <v>5</v>
      </c>
      <c r="F8" s="25"/>
      <c r="I8" s="56">
        <f t="shared" si="0"/>
        <v>3.75</v>
      </c>
      <c r="J8" s="57">
        <f t="shared" si="1"/>
        <v>12</v>
      </c>
      <c r="K8" s="56">
        <f t="shared" si="2"/>
        <v>0.9574271077563381</v>
      </c>
      <c r="L8" s="47">
        <f t="shared" si="3"/>
        <v>14</v>
      </c>
      <c r="M8" s="118">
        <f t="shared" si="4"/>
        <v>-1.3636363636363635</v>
      </c>
      <c r="N8" s="47">
        <f t="shared" si="5"/>
        <v>30</v>
      </c>
      <c r="O8" s="47">
        <f t="shared" si="6"/>
        <v>56</v>
      </c>
      <c r="P8" s="47">
        <f t="shared" si="7"/>
        <v>6</v>
      </c>
    </row>
    <row r="9" spans="1:16" x14ac:dyDescent="0.35">
      <c r="A9" s="49" t="s">
        <v>4</v>
      </c>
      <c r="B9" s="49">
        <v>2</v>
      </c>
      <c r="C9" s="49">
        <v>5</v>
      </c>
      <c r="D9" s="49">
        <v>2</v>
      </c>
      <c r="E9" s="49">
        <v>3</v>
      </c>
      <c r="F9" s="25"/>
      <c r="I9" s="56">
        <f t="shared" si="0"/>
        <v>3</v>
      </c>
      <c r="J9" s="57">
        <f t="shared" si="1"/>
        <v>27</v>
      </c>
      <c r="K9" s="56">
        <f t="shared" si="2"/>
        <v>1.4142135623730951</v>
      </c>
      <c r="L9" s="47">
        <f t="shared" si="3"/>
        <v>5</v>
      </c>
      <c r="M9" s="118">
        <f t="shared" si="4"/>
        <v>0.16666666666666666</v>
      </c>
      <c r="N9" s="47">
        <f t="shared" si="5"/>
        <v>13</v>
      </c>
      <c r="O9" s="47">
        <f t="shared" si="6"/>
        <v>45</v>
      </c>
      <c r="P9" s="47">
        <f t="shared" si="7"/>
        <v>13</v>
      </c>
    </row>
    <row r="10" spans="1:16" x14ac:dyDescent="0.35">
      <c r="A10" s="49" t="s">
        <v>5</v>
      </c>
      <c r="B10" s="49">
        <v>3</v>
      </c>
      <c r="C10" s="49">
        <v>4</v>
      </c>
      <c r="D10" s="49">
        <v>4</v>
      </c>
      <c r="E10" s="49">
        <v>4</v>
      </c>
      <c r="F10" s="25"/>
      <c r="I10" s="56">
        <f t="shared" si="0"/>
        <v>3.75</v>
      </c>
      <c r="J10" s="57">
        <f t="shared" si="1"/>
        <v>12</v>
      </c>
      <c r="K10" s="56">
        <f t="shared" si="2"/>
        <v>0.5</v>
      </c>
      <c r="L10" s="47">
        <f t="shared" si="3"/>
        <v>27</v>
      </c>
      <c r="M10" s="118">
        <f t="shared" si="4"/>
        <v>1</v>
      </c>
      <c r="N10" s="47">
        <f t="shared" si="5"/>
        <v>4</v>
      </c>
      <c r="O10" s="47">
        <f t="shared" si="6"/>
        <v>43</v>
      </c>
      <c r="P10" s="47">
        <f t="shared" si="7"/>
        <v>14</v>
      </c>
    </row>
    <row r="11" spans="1:16" x14ac:dyDescent="0.35">
      <c r="A11" s="49" t="s">
        <v>6</v>
      </c>
      <c r="B11" s="49">
        <v>2</v>
      </c>
      <c r="C11" s="49">
        <v>2</v>
      </c>
      <c r="D11" s="49">
        <v>3</v>
      </c>
      <c r="E11" s="49">
        <v>4</v>
      </c>
      <c r="F11" s="25"/>
      <c r="I11" s="56">
        <f t="shared" si="0"/>
        <v>2.75</v>
      </c>
      <c r="J11" s="57">
        <f t="shared" si="1"/>
        <v>29</v>
      </c>
      <c r="K11" s="56">
        <f t="shared" si="2"/>
        <v>0.9574271077563381</v>
      </c>
      <c r="L11" s="47">
        <f t="shared" si="3"/>
        <v>14</v>
      </c>
      <c r="M11" s="118">
        <f t="shared" si="4"/>
        <v>-0.36363636363636365</v>
      </c>
      <c r="N11" s="47">
        <f t="shared" si="5"/>
        <v>20</v>
      </c>
      <c r="O11" s="47">
        <f t="shared" si="6"/>
        <v>63</v>
      </c>
      <c r="P11" s="47">
        <f t="shared" si="7"/>
        <v>1</v>
      </c>
    </row>
    <row r="12" spans="1:16" x14ac:dyDescent="0.35">
      <c r="A12" s="49" t="s">
        <v>7</v>
      </c>
      <c r="B12" s="49">
        <v>5</v>
      </c>
      <c r="C12" s="49">
        <v>4</v>
      </c>
      <c r="D12" s="49">
        <v>5</v>
      </c>
      <c r="E12" s="49">
        <v>4</v>
      </c>
      <c r="F12" s="25"/>
      <c r="I12" s="56">
        <f t="shared" si="0"/>
        <v>4.5</v>
      </c>
      <c r="J12" s="57">
        <f t="shared" si="1"/>
        <v>2</v>
      </c>
      <c r="K12" s="56">
        <f t="shared" si="2"/>
        <v>0.57735026918962573</v>
      </c>
      <c r="L12" s="47">
        <f t="shared" si="3"/>
        <v>25</v>
      </c>
      <c r="M12" s="118">
        <f t="shared" si="4"/>
        <v>-0.5</v>
      </c>
      <c r="N12" s="47">
        <f t="shared" si="5"/>
        <v>22</v>
      </c>
      <c r="O12" s="47">
        <f t="shared" si="6"/>
        <v>49</v>
      </c>
      <c r="P12" s="47">
        <f t="shared" si="7"/>
        <v>10</v>
      </c>
    </row>
    <row r="13" spans="1:16" x14ac:dyDescent="0.35">
      <c r="A13" s="49" t="s">
        <v>8</v>
      </c>
      <c r="B13" s="49">
        <v>4</v>
      </c>
      <c r="C13" s="49">
        <v>2</v>
      </c>
      <c r="D13" s="49">
        <v>4</v>
      </c>
      <c r="E13" s="49">
        <v>4</v>
      </c>
      <c r="F13" s="25"/>
      <c r="I13" s="56">
        <f t="shared" si="0"/>
        <v>3.5</v>
      </c>
      <c r="J13" s="57">
        <f t="shared" si="1"/>
        <v>19</v>
      </c>
      <c r="K13" s="56">
        <f t="shared" si="2"/>
        <v>1</v>
      </c>
      <c r="L13" s="47">
        <f t="shared" si="3"/>
        <v>13</v>
      </c>
      <c r="M13" s="118">
        <f t="shared" si="4"/>
        <v>0.5</v>
      </c>
      <c r="N13" s="47">
        <f t="shared" si="5"/>
        <v>8</v>
      </c>
      <c r="O13" s="47">
        <f t="shared" si="6"/>
        <v>40</v>
      </c>
      <c r="P13" s="47">
        <f t="shared" si="7"/>
        <v>17</v>
      </c>
    </row>
    <row r="14" spans="1:16" x14ac:dyDescent="0.35">
      <c r="A14" s="49" t="s">
        <v>9</v>
      </c>
      <c r="B14" s="49">
        <v>4</v>
      </c>
      <c r="C14" s="49">
        <v>5</v>
      </c>
      <c r="D14" s="49">
        <v>4</v>
      </c>
      <c r="E14" s="49">
        <v>5</v>
      </c>
      <c r="F14" s="25"/>
      <c r="I14" s="56">
        <f t="shared" si="0"/>
        <v>4.5</v>
      </c>
      <c r="J14" s="57">
        <f t="shared" si="1"/>
        <v>2</v>
      </c>
      <c r="K14" s="56">
        <f t="shared" si="2"/>
        <v>0.57735026918962573</v>
      </c>
      <c r="L14" s="47">
        <f t="shared" si="3"/>
        <v>25</v>
      </c>
      <c r="M14" s="118">
        <f t="shared" si="4"/>
        <v>-1</v>
      </c>
      <c r="N14" s="47">
        <f t="shared" si="5"/>
        <v>28</v>
      </c>
      <c r="O14" s="47">
        <f t="shared" si="6"/>
        <v>55</v>
      </c>
      <c r="P14" s="47">
        <f t="shared" si="7"/>
        <v>7</v>
      </c>
    </row>
    <row r="15" spans="1:16" x14ac:dyDescent="0.35">
      <c r="A15" s="49" t="s">
        <v>10</v>
      </c>
      <c r="B15" s="49">
        <v>2</v>
      </c>
      <c r="C15" s="49">
        <v>4</v>
      </c>
      <c r="D15" s="49">
        <v>4</v>
      </c>
      <c r="E15" s="49">
        <v>3</v>
      </c>
      <c r="F15" s="25"/>
      <c r="I15" s="56">
        <f t="shared" si="0"/>
        <v>3.25</v>
      </c>
      <c r="J15" s="57">
        <f t="shared" si="1"/>
        <v>23</v>
      </c>
      <c r="K15" s="56">
        <f t="shared" si="2"/>
        <v>0.9574271077563381</v>
      </c>
      <c r="L15" s="47">
        <f t="shared" si="3"/>
        <v>14</v>
      </c>
      <c r="M15" s="118">
        <f t="shared" si="4"/>
        <v>-0.54545454545454541</v>
      </c>
      <c r="N15" s="47">
        <f t="shared" si="5"/>
        <v>25</v>
      </c>
      <c r="O15" s="47">
        <f t="shared" si="6"/>
        <v>62</v>
      </c>
      <c r="P15" s="47">
        <f t="shared" si="7"/>
        <v>2</v>
      </c>
    </row>
    <row r="16" spans="1:16" x14ac:dyDescent="0.35">
      <c r="A16" s="49" t="s">
        <v>11</v>
      </c>
      <c r="B16" s="49">
        <v>3</v>
      </c>
      <c r="C16" s="49">
        <v>5</v>
      </c>
      <c r="D16" s="49">
        <v>5</v>
      </c>
      <c r="E16" s="49">
        <v>3</v>
      </c>
      <c r="F16" s="25"/>
      <c r="I16" s="56">
        <f t="shared" si="0"/>
        <v>4</v>
      </c>
      <c r="J16" s="57">
        <f t="shared" si="1"/>
        <v>8</v>
      </c>
      <c r="K16" s="56">
        <f t="shared" si="2"/>
        <v>1.1547005383792515</v>
      </c>
      <c r="L16" s="47">
        <f t="shared" si="3"/>
        <v>12</v>
      </c>
      <c r="M16" s="118">
        <f t="shared" si="4"/>
        <v>0</v>
      </c>
      <c r="N16" s="47">
        <f t="shared" si="5"/>
        <v>17</v>
      </c>
      <c r="O16" s="47">
        <f t="shared" si="6"/>
        <v>37</v>
      </c>
      <c r="P16" s="47">
        <f t="shared" si="7"/>
        <v>20</v>
      </c>
    </row>
    <row r="17" spans="1:16" x14ac:dyDescent="0.35">
      <c r="A17" s="49" t="s">
        <v>12</v>
      </c>
      <c r="B17" s="49">
        <v>5</v>
      </c>
      <c r="C17" s="49">
        <v>3</v>
      </c>
      <c r="D17" s="49">
        <v>5</v>
      </c>
      <c r="E17" s="49">
        <v>4</v>
      </c>
      <c r="F17" s="25"/>
      <c r="I17" s="56">
        <f t="shared" si="0"/>
        <v>4.25</v>
      </c>
      <c r="J17" s="57">
        <f t="shared" si="1"/>
        <v>4</v>
      </c>
      <c r="K17" s="56">
        <f t="shared" si="2"/>
        <v>0.9574271077563381</v>
      </c>
      <c r="L17" s="47">
        <f t="shared" si="3"/>
        <v>14</v>
      </c>
      <c r="M17" s="118">
        <f t="shared" si="4"/>
        <v>-0.45454545454545453</v>
      </c>
      <c r="N17" s="47">
        <f t="shared" si="5"/>
        <v>21</v>
      </c>
      <c r="O17" s="47">
        <f t="shared" si="6"/>
        <v>39</v>
      </c>
      <c r="P17" s="47">
        <f t="shared" si="7"/>
        <v>18</v>
      </c>
    </row>
    <row r="18" spans="1:16" x14ac:dyDescent="0.35">
      <c r="A18" s="49" t="s">
        <v>13</v>
      </c>
      <c r="B18" s="49">
        <v>3</v>
      </c>
      <c r="C18" s="49">
        <v>5</v>
      </c>
      <c r="D18" s="49">
        <v>4</v>
      </c>
      <c r="E18" s="49">
        <v>3</v>
      </c>
      <c r="F18" s="25"/>
      <c r="I18" s="56">
        <f t="shared" si="0"/>
        <v>3.75</v>
      </c>
      <c r="J18" s="57">
        <f t="shared" si="1"/>
        <v>12</v>
      </c>
      <c r="K18" s="56">
        <f t="shared" si="2"/>
        <v>0.9574271077563381</v>
      </c>
      <c r="L18" s="47">
        <f t="shared" si="3"/>
        <v>14</v>
      </c>
      <c r="M18" s="118">
        <f t="shared" si="4"/>
        <v>1.0909090909090908</v>
      </c>
      <c r="N18" s="47">
        <f t="shared" si="5"/>
        <v>2</v>
      </c>
      <c r="O18" s="47">
        <f t="shared" si="6"/>
        <v>28</v>
      </c>
      <c r="P18" s="47">
        <f t="shared" si="7"/>
        <v>26</v>
      </c>
    </row>
    <row r="19" spans="1:16" x14ac:dyDescent="0.35">
      <c r="A19" s="49" t="s">
        <v>14</v>
      </c>
      <c r="B19" s="49">
        <v>2</v>
      </c>
      <c r="C19" s="49">
        <v>3</v>
      </c>
      <c r="D19" s="49">
        <v>3</v>
      </c>
      <c r="E19" s="49">
        <v>5</v>
      </c>
      <c r="F19" s="25"/>
      <c r="I19" s="56">
        <f t="shared" si="0"/>
        <v>3.25</v>
      </c>
      <c r="J19" s="57">
        <f t="shared" si="1"/>
        <v>23</v>
      </c>
      <c r="K19" s="56">
        <f t="shared" si="2"/>
        <v>1.2583057392117916</v>
      </c>
      <c r="L19" s="47">
        <f t="shared" si="3"/>
        <v>11</v>
      </c>
      <c r="M19" s="118">
        <f t="shared" si="4"/>
        <v>-0.26315789473684209</v>
      </c>
      <c r="N19" s="47">
        <f t="shared" si="5"/>
        <v>19</v>
      </c>
      <c r="O19" s="47">
        <f t="shared" si="6"/>
        <v>53</v>
      </c>
      <c r="P19" s="47">
        <f t="shared" si="7"/>
        <v>8</v>
      </c>
    </row>
    <row r="20" spans="1:16" x14ac:dyDescent="0.35">
      <c r="A20" s="49" t="s">
        <v>15</v>
      </c>
      <c r="B20" s="49">
        <v>3</v>
      </c>
      <c r="C20" s="49">
        <v>5</v>
      </c>
      <c r="D20" s="49">
        <v>4</v>
      </c>
      <c r="E20" s="49">
        <v>4</v>
      </c>
      <c r="F20" s="25"/>
      <c r="I20" s="56">
        <f t="shared" si="0"/>
        <v>4</v>
      </c>
      <c r="J20" s="57">
        <f t="shared" si="1"/>
        <v>8</v>
      </c>
      <c r="K20" s="56">
        <f t="shared" si="2"/>
        <v>0.81649658092772603</v>
      </c>
      <c r="L20" s="47">
        <f t="shared" si="3"/>
        <v>23</v>
      </c>
      <c r="M20" s="118">
        <f t="shared" si="4"/>
        <v>1</v>
      </c>
      <c r="N20" s="47">
        <f t="shared" si="5"/>
        <v>4</v>
      </c>
      <c r="O20" s="47">
        <f t="shared" si="6"/>
        <v>35</v>
      </c>
      <c r="P20" s="47">
        <f t="shared" si="7"/>
        <v>21</v>
      </c>
    </row>
    <row r="21" spans="1:16" x14ac:dyDescent="0.35">
      <c r="A21" s="49" t="s">
        <v>16</v>
      </c>
      <c r="B21" s="49">
        <v>5</v>
      </c>
      <c r="C21" s="49">
        <v>2</v>
      </c>
      <c r="D21" s="49">
        <v>3</v>
      </c>
      <c r="E21" s="49">
        <v>2</v>
      </c>
      <c r="F21" s="25"/>
      <c r="I21" s="56">
        <f t="shared" si="0"/>
        <v>3</v>
      </c>
      <c r="J21" s="57">
        <f t="shared" si="1"/>
        <v>27</v>
      </c>
      <c r="K21" s="56">
        <f t="shared" si="2"/>
        <v>1.4142135623730951</v>
      </c>
      <c r="L21" s="47">
        <f t="shared" si="3"/>
        <v>5</v>
      </c>
      <c r="M21" s="118">
        <f t="shared" si="4"/>
        <v>-0.66666666666666663</v>
      </c>
      <c r="N21" s="47">
        <f t="shared" si="5"/>
        <v>27</v>
      </c>
      <c r="O21" s="47">
        <f t="shared" si="6"/>
        <v>59</v>
      </c>
      <c r="P21" s="47">
        <f t="shared" si="7"/>
        <v>4</v>
      </c>
    </row>
    <row r="22" spans="1:16" x14ac:dyDescent="0.35">
      <c r="A22" s="49" t="s">
        <v>17</v>
      </c>
      <c r="B22" s="49">
        <v>3</v>
      </c>
      <c r="C22" s="49">
        <v>4</v>
      </c>
      <c r="D22" s="49">
        <v>2</v>
      </c>
      <c r="E22" s="49">
        <v>4</v>
      </c>
      <c r="F22" s="25"/>
      <c r="I22" s="56">
        <f t="shared" si="0"/>
        <v>3.25</v>
      </c>
      <c r="J22" s="57">
        <f t="shared" si="1"/>
        <v>23</v>
      </c>
      <c r="K22" s="56">
        <f t="shared" si="2"/>
        <v>0.9574271077563381</v>
      </c>
      <c r="L22" s="47">
        <f t="shared" si="3"/>
        <v>14</v>
      </c>
      <c r="M22" s="118">
        <f t="shared" si="4"/>
        <v>0.36363636363636365</v>
      </c>
      <c r="N22" s="47">
        <f t="shared" si="5"/>
        <v>11</v>
      </c>
      <c r="O22" s="47">
        <f t="shared" si="6"/>
        <v>48</v>
      </c>
      <c r="P22" s="47">
        <f t="shared" si="7"/>
        <v>11</v>
      </c>
    </row>
    <row r="23" spans="1:16" x14ac:dyDescent="0.35">
      <c r="A23" s="49" t="s">
        <v>18</v>
      </c>
      <c r="B23" s="49">
        <v>2</v>
      </c>
      <c r="C23" s="49">
        <v>4</v>
      </c>
      <c r="D23" s="49">
        <v>5</v>
      </c>
      <c r="E23" s="49">
        <v>3</v>
      </c>
      <c r="F23" s="25"/>
      <c r="I23" s="56">
        <f t="shared" si="0"/>
        <v>3.5</v>
      </c>
      <c r="J23" s="57">
        <f t="shared" si="1"/>
        <v>19</v>
      </c>
      <c r="K23" s="56">
        <f t="shared" si="2"/>
        <v>1.2909944487358056</v>
      </c>
      <c r="L23" s="47">
        <f t="shared" si="3"/>
        <v>8</v>
      </c>
      <c r="M23" s="118">
        <f t="shared" si="4"/>
        <v>-0.6</v>
      </c>
      <c r="N23" s="47">
        <f t="shared" si="5"/>
        <v>26</v>
      </c>
      <c r="O23" s="47">
        <f t="shared" si="6"/>
        <v>53</v>
      </c>
      <c r="P23" s="47">
        <f t="shared" si="7"/>
        <v>8</v>
      </c>
    </row>
    <row r="24" spans="1:16" x14ac:dyDescent="0.35">
      <c r="A24" s="49" t="s">
        <v>19</v>
      </c>
      <c r="B24" s="49">
        <v>2</v>
      </c>
      <c r="C24" s="49">
        <v>3</v>
      </c>
      <c r="D24" s="49">
        <v>2</v>
      </c>
      <c r="E24" s="49">
        <v>2</v>
      </c>
      <c r="F24" s="25"/>
      <c r="I24" s="56">
        <f t="shared" si="0"/>
        <v>2.25</v>
      </c>
      <c r="J24" s="57">
        <f t="shared" si="1"/>
        <v>30</v>
      </c>
      <c r="K24" s="56">
        <f t="shared" si="2"/>
        <v>0.5</v>
      </c>
      <c r="L24" s="47">
        <f t="shared" si="3"/>
        <v>27</v>
      </c>
      <c r="M24" s="118">
        <f t="shared" si="4"/>
        <v>1</v>
      </c>
      <c r="N24" s="47">
        <f t="shared" si="5"/>
        <v>4</v>
      </c>
      <c r="O24" s="47">
        <f t="shared" si="6"/>
        <v>61</v>
      </c>
      <c r="P24" s="47">
        <f t="shared" si="7"/>
        <v>3</v>
      </c>
    </row>
    <row r="25" spans="1:16" x14ac:dyDescent="0.35">
      <c r="A25" s="49" t="s">
        <v>20</v>
      </c>
      <c r="B25" s="49">
        <v>3</v>
      </c>
      <c r="C25" s="49">
        <v>2</v>
      </c>
      <c r="D25" s="49">
        <v>5</v>
      </c>
      <c r="E25" s="49">
        <v>5</v>
      </c>
      <c r="F25" s="25"/>
      <c r="I25" s="56">
        <f t="shared" si="0"/>
        <v>3.75</v>
      </c>
      <c r="J25" s="57">
        <f t="shared" si="1"/>
        <v>12</v>
      </c>
      <c r="K25" s="56">
        <f t="shared" si="2"/>
        <v>1.5</v>
      </c>
      <c r="L25" s="47">
        <f t="shared" si="3"/>
        <v>1</v>
      </c>
      <c r="M25" s="118">
        <f t="shared" si="4"/>
        <v>0.22222222222222221</v>
      </c>
      <c r="N25" s="47">
        <f t="shared" si="5"/>
        <v>12</v>
      </c>
      <c r="O25" s="47">
        <f t="shared" si="6"/>
        <v>25</v>
      </c>
      <c r="P25" s="47">
        <f t="shared" si="7"/>
        <v>28</v>
      </c>
    </row>
    <row r="26" spans="1:16" x14ac:dyDescent="0.35">
      <c r="A26" s="49" t="s">
        <v>21</v>
      </c>
      <c r="B26" s="49">
        <v>4</v>
      </c>
      <c r="C26" s="49">
        <v>5</v>
      </c>
      <c r="D26" s="49">
        <v>4</v>
      </c>
      <c r="E26" s="49">
        <v>3</v>
      </c>
      <c r="F26" s="25"/>
      <c r="I26" s="56">
        <f t="shared" si="0"/>
        <v>4</v>
      </c>
      <c r="J26" s="57">
        <f t="shared" si="1"/>
        <v>8</v>
      </c>
      <c r="K26" s="56">
        <f t="shared" si="2"/>
        <v>0.81649658092772603</v>
      </c>
      <c r="L26" s="47">
        <f t="shared" si="3"/>
        <v>23</v>
      </c>
      <c r="M26" s="118">
        <f t="shared" si="4"/>
        <v>0.5</v>
      </c>
      <c r="N26" s="47">
        <f t="shared" si="5"/>
        <v>8</v>
      </c>
      <c r="O26" s="47">
        <f t="shared" si="6"/>
        <v>39</v>
      </c>
      <c r="P26" s="47">
        <f t="shared" si="7"/>
        <v>18</v>
      </c>
    </row>
    <row r="27" spans="1:16" x14ac:dyDescent="0.35">
      <c r="A27" s="49" t="s">
        <v>22</v>
      </c>
      <c r="B27" s="49">
        <v>4</v>
      </c>
      <c r="C27" s="49">
        <v>3</v>
      </c>
      <c r="D27" s="49">
        <v>2</v>
      </c>
      <c r="E27" s="49">
        <v>5</v>
      </c>
      <c r="F27" s="25"/>
      <c r="I27" s="56">
        <f t="shared" si="0"/>
        <v>3.5</v>
      </c>
      <c r="J27" s="57">
        <f t="shared" si="1"/>
        <v>19</v>
      </c>
      <c r="K27" s="56">
        <f t="shared" si="2"/>
        <v>1.2909944487358056</v>
      </c>
      <c r="L27" s="47">
        <f t="shared" si="3"/>
        <v>8</v>
      </c>
      <c r="M27" s="118">
        <f t="shared" si="4"/>
        <v>0.1</v>
      </c>
      <c r="N27" s="47">
        <f t="shared" si="5"/>
        <v>14</v>
      </c>
      <c r="O27" s="47">
        <f t="shared" si="6"/>
        <v>41</v>
      </c>
      <c r="P27" s="47">
        <f t="shared" si="7"/>
        <v>15</v>
      </c>
    </row>
    <row r="28" spans="1:16" x14ac:dyDescent="0.35">
      <c r="A28" s="49" t="s">
        <v>23</v>
      </c>
      <c r="B28" s="49">
        <v>3</v>
      </c>
      <c r="C28" s="49">
        <v>5</v>
      </c>
      <c r="D28" s="49">
        <v>5</v>
      </c>
      <c r="E28" s="49">
        <v>2</v>
      </c>
      <c r="F28" s="25"/>
      <c r="I28" s="56">
        <f t="shared" si="0"/>
        <v>3.75</v>
      </c>
      <c r="J28" s="57">
        <f t="shared" si="1"/>
        <v>12</v>
      </c>
      <c r="K28" s="56">
        <f t="shared" si="2"/>
        <v>1.5</v>
      </c>
      <c r="L28" s="47">
        <f t="shared" si="3"/>
        <v>1</v>
      </c>
      <c r="M28" s="118">
        <f t="shared" si="4"/>
        <v>0.44444444444444442</v>
      </c>
      <c r="N28" s="47">
        <f t="shared" si="5"/>
        <v>10</v>
      </c>
      <c r="O28" s="47">
        <f t="shared" si="6"/>
        <v>23</v>
      </c>
      <c r="P28" s="47">
        <f t="shared" si="7"/>
        <v>30</v>
      </c>
    </row>
    <row r="29" spans="1:16" x14ac:dyDescent="0.35">
      <c r="A29" s="49" t="s">
        <v>24</v>
      </c>
      <c r="B29" s="49">
        <v>3</v>
      </c>
      <c r="C29" s="49">
        <v>2</v>
      </c>
      <c r="D29" s="49">
        <v>5</v>
      </c>
      <c r="E29" s="49">
        <v>5</v>
      </c>
      <c r="F29" s="25"/>
      <c r="I29" s="56">
        <f t="shared" si="0"/>
        <v>3.75</v>
      </c>
      <c r="J29" s="57">
        <f t="shared" si="1"/>
        <v>12</v>
      </c>
      <c r="K29" s="56">
        <f t="shared" si="2"/>
        <v>1.5</v>
      </c>
      <c r="L29" s="47">
        <f t="shared" si="3"/>
        <v>1</v>
      </c>
      <c r="M29" s="118">
        <f t="shared" si="4"/>
        <v>7.407407407407407E-2</v>
      </c>
      <c r="N29" s="47">
        <f t="shared" si="5"/>
        <v>16</v>
      </c>
      <c r="O29" s="47">
        <f t="shared" si="6"/>
        <v>29</v>
      </c>
      <c r="P29" s="47">
        <f t="shared" si="7"/>
        <v>24</v>
      </c>
    </row>
    <row r="30" spans="1:16" x14ac:dyDescent="0.35">
      <c r="A30" s="49" t="s">
        <v>25</v>
      </c>
      <c r="B30" s="49">
        <v>4</v>
      </c>
      <c r="C30" s="49">
        <v>2</v>
      </c>
      <c r="D30" s="49">
        <v>5</v>
      </c>
      <c r="E30" s="49">
        <v>5</v>
      </c>
      <c r="F30" s="25"/>
      <c r="I30" s="56">
        <f t="shared" si="0"/>
        <v>4</v>
      </c>
      <c r="J30" s="57">
        <f t="shared" si="1"/>
        <v>8</v>
      </c>
      <c r="K30" s="56">
        <f t="shared" si="2"/>
        <v>1.4142135623730951</v>
      </c>
      <c r="L30" s="47">
        <f t="shared" si="3"/>
        <v>5</v>
      </c>
      <c r="M30" s="118">
        <f t="shared" si="4"/>
        <v>-0.5</v>
      </c>
      <c r="N30" s="47">
        <f t="shared" si="5"/>
        <v>22</v>
      </c>
      <c r="O30" s="47">
        <f t="shared" si="6"/>
        <v>35</v>
      </c>
      <c r="P30" s="47">
        <f t="shared" si="7"/>
        <v>21</v>
      </c>
    </row>
    <row r="31" spans="1:16" x14ac:dyDescent="0.35">
      <c r="A31" s="49" t="s">
        <v>26</v>
      </c>
      <c r="B31" s="49">
        <v>5</v>
      </c>
      <c r="C31" s="49">
        <v>3</v>
      </c>
      <c r="D31" s="49">
        <v>5</v>
      </c>
      <c r="E31" s="49">
        <v>4</v>
      </c>
      <c r="F31" s="25"/>
      <c r="I31" s="56">
        <f t="shared" si="0"/>
        <v>4.25</v>
      </c>
      <c r="J31" s="57">
        <f t="shared" si="1"/>
        <v>4</v>
      </c>
      <c r="K31" s="56">
        <f t="shared" si="2"/>
        <v>0.9574271077563381</v>
      </c>
      <c r="L31" s="47">
        <f t="shared" si="3"/>
        <v>14</v>
      </c>
      <c r="M31" s="118">
        <f t="shared" si="4"/>
        <v>0.81818181818181823</v>
      </c>
      <c r="N31" s="47">
        <f t="shared" si="5"/>
        <v>7</v>
      </c>
      <c r="O31" s="47">
        <f t="shared" si="6"/>
        <v>25</v>
      </c>
      <c r="P31" s="47">
        <f t="shared" si="7"/>
        <v>28</v>
      </c>
    </row>
    <row r="32" spans="1:16" x14ac:dyDescent="0.35">
      <c r="A32" s="49" t="s">
        <v>27</v>
      </c>
      <c r="B32" s="49">
        <v>3</v>
      </c>
      <c r="C32" s="49">
        <v>3</v>
      </c>
      <c r="D32" s="49">
        <v>4</v>
      </c>
      <c r="E32" s="49">
        <v>5</v>
      </c>
      <c r="F32" s="25"/>
      <c r="I32" s="56">
        <f t="shared" si="0"/>
        <v>3.75</v>
      </c>
      <c r="J32" s="57">
        <f t="shared" si="1"/>
        <v>12</v>
      </c>
      <c r="K32" s="56">
        <f t="shared" si="2"/>
        <v>0.9574271077563381</v>
      </c>
      <c r="L32" s="47">
        <f t="shared" si="3"/>
        <v>14</v>
      </c>
      <c r="M32" s="118">
        <f t="shared" si="4"/>
        <v>1.0909090909090908</v>
      </c>
      <c r="N32" s="47">
        <f t="shared" si="5"/>
        <v>2</v>
      </c>
      <c r="O32" s="47">
        <f t="shared" si="6"/>
        <v>28</v>
      </c>
      <c r="P32" s="47">
        <f t="shared" si="7"/>
        <v>26</v>
      </c>
    </row>
    <row r="33" spans="1:19" x14ac:dyDescent="0.35">
      <c r="A33" s="49" t="s">
        <v>28</v>
      </c>
      <c r="B33" s="49">
        <v>5</v>
      </c>
      <c r="C33" s="49">
        <v>4</v>
      </c>
      <c r="D33" s="49">
        <v>5</v>
      </c>
      <c r="E33" s="49">
        <v>5</v>
      </c>
      <c r="F33" s="25"/>
      <c r="I33" s="56">
        <f t="shared" si="0"/>
        <v>4.75</v>
      </c>
      <c r="J33" s="57">
        <f t="shared" si="1"/>
        <v>1</v>
      </c>
      <c r="K33" s="56">
        <f t="shared" si="2"/>
        <v>0.5</v>
      </c>
      <c r="L33" s="47">
        <f t="shared" si="3"/>
        <v>27</v>
      </c>
      <c r="M33" s="118">
        <f t="shared" si="4"/>
        <v>1.6666666666666667</v>
      </c>
      <c r="N33" s="47">
        <f t="shared" si="5"/>
        <v>1</v>
      </c>
      <c r="O33" s="47">
        <f t="shared" si="6"/>
        <v>29</v>
      </c>
      <c r="P33" s="47">
        <f t="shared" si="7"/>
        <v>24</v>
      </c>
    </row>
    <row r="34" spans="1:19" x14ac:dyDescent="0.35">
      <c r="A34" s="49" t="s">
        <v>29</v>
      </c>
      <c r="B34" s="49">
        <v>5</v>
      </c>
      <c r="C34" s="49">
        <v>4</v>
      </c>
      <c r="D34" s="49">
        <v>4</v>
      </c>
      <c r="E34" s="49">
        <v>4</v>
      </c>
      <c r="F34" s="25"/>
      <c r="I34" s="56">
        <f t="shared" si="0"/>
        <v>4.25</v>
      </c>
      <c r="J34" s="57">
        <f t="shared" si="1"/>
        <v>4</v>
      </c>
      <c r="K34" s="56">
        <f t="shared" si="2"/>
        <v>0.5</v>
      </c>
      <c r="L34" s="47">
        <f t="shared" si="3"/>
        <v>27</v>
      </c>
      <c r="M34" s="118">
        <f t="shared" si="4"/>
        <v>-1</v>
      </c>
      <c r="N34" s="47">
        <f t="shared" si="5"/>
        <v>28</v>
      </c>
      <c r="O34" s="47">
        <f t="shared" si="6"/>
        <v>59</v>
      </c>
      <c r="P34" s="47">
        <f t="shared" si="7"/>
        <v>4</v>
      </c>
    </row>
    <row r="35" spans="1:19" x14ac:dyDescent="0.35">
      <c r="A35" s="49" t="s">
        <v>30</v>
      </c>
      <c r="B35" s="49">
        <v>4</v>
      </c>
      <c r="C35" s="49">
        <v>3</v>
      </c>
      <c r="D35" s="49">
        <v>2</v>
      </c>
      <c r="E35" s="49">
        <v>5</v>
      </c>
      <c r="F35" s="25"/>
      <c r="I35" s="56">
        <f t="shared" si="0"/>
        <v>3.5</v>
      </c>
      <c r="J35" s="57">
        <f t="shared" si="1"/>
        <v>19</v>
      </c>
      <c r="K35" s="56">
        <f t="shared" si="2"/>
        <v>1.2909944487358056</v>
      </c>
      <c r="L35" s="47">
        <f t="shared" si="3"/>
        <v>8</v>
      </c>
      <c r="M35" s="118">
        <f t="shared" si="4"/>
        <v>0.1</v>
      </c>
      <c r="N35" s="47">
        <f t="shared" si="5"/>
        <v>14</v>
      </c>
      <c r="O35" s="47">
        <f t="shared" si="6"/>
        <v>41</v>
      </c>
      <c r="P35" s="47">
        <f t="shared" si="7"/>
        <v>15</v>
      </c>
    </row>
    <row r="37" spans="1:19" ht="15" thickBot="1" x14ac:dyDescent="0.4">
      <c r="K37" t="s">
        <v>284</v>
      </c>
      <c r="L37" s="2">
        <f>CORREL($L$40:$L$69,L40:L69)</f>
        <v>1</v>
      </c>
      <c r="M37" s="2">
        <f>CORREL($M$40:$M$69,M40:M69)</f>
        <v>0.99999999999999978</v>
      </c>
      <c r="N37" s="2">
        <f>CORREL($N$40:$N$69,N40:N69)</f>
        <v>1</v>
      </c>
      <c r="Q37" s="113">
        <f>29/30</f>
        <v>0.96666666666666667</v>
      </c>
    </row>
    <row r="38" spans="1:19" x14ac:dyDescent="0.35">
      <c r="A38" s="21" t="s">
        <v>41</v>
      </c>
      <c r="I38" s="64">
        <f>CORREL(I6:I35,I40:I69)</f>
        <v>0.96041917151495526</v>
      </c>
      <c r="L38" s="44" t="s">
        <v>220</v>
      </c>
      <c r="M38" t="s">
        <v>221</v>
      </c>
      <c r="N38">
        <f>N4</f>
        <v>0</v>
      </c>
      <c r="Q38" s="78">
        <f>SUM(Q40:Q69)/COUNT(Q40:Q69)</f>
        <v>0.73333333333333328</v>
      </c>
    </row>
    <row r="39" spans="1:19" x14ac:dyDescent="0.35">
      <c r="A39" s="49" t="s">
        <v>0</v>
      </c>
      <c r="B39" s="83" t="s">
        <v>35</v>
      </c>
      <c r="C39" s="83" t="s">
        <v>35</v>
      </c>
      <c r="D39" s="83" t="s">
        <v>35</v>
      </c>
      <c r="E39" s="83" t="s">
        <v>35</v>
      </c>
      <c r="F39" s="81" t="s">
        <v>46</v>
      </c>
      <c r="H39" s="75" t="s">
        <v>43</v>
      </c>
      <c r="I39" s="75" t="s">
        <v>36</v>
      </c>
      <c r="J39" s="75" t="s">
        <v>42</v>
      </c>
      <c r="K39" s="75" t="s">
        <v>282</v>
      </c>
      <c r="L39" s="76" t="s">
        <v>36</v>
      </c>
      <c r="M39" s="77" t="s">
        <v>36</v>
      </c>
      <c r="N39" s="119" t="str">
        <f>O5</f>
        <v>W&amp;Y&amp;AA</v>
      </c>
      <c r="Q39" t="s">
        <v>279</v>
      </c>
      <c r="R39" t="str">
        <f>modellek!X103</f>
        <v>Delta</v>
      </c>
      <c r="S39" t="str">
        <f>modellek!AX103</f>
        <v>Delta</v>
      </c>
    </row>
    <row r="40" spans="1:19" x14ac:dyDescent="0.35">
      <c r="A40" s="49" t="s">
        <v>1</v>
      </c>
      <c r="B40" s="49">
        <v>5</v>
      </c>
      <c r="C40" s="49">
        <v>2</v>
      </c>
      <c r="D40" s="49">
        <v>4</v>
      </c>
      <c r="E40" s="49">
        <v>2</v>
      </c>
      <c r="F40">
        <v>10000000</v>
      </c>
      <c r="H40">
        <f t="shared" ref="H40:H69" si="8">AVERAGE(B40:E40)</f>
        <v>3.25</v>
      </c>
      <c r="I40">
        <f t="shared" ref="I40:I69" si="9">RANK(H40,H$40:H$69,1)</f>
        <v>5</v>
      </c>
      <c r="J40" s="84">
        <f>I40-J6</f>
        <v>-18</v>
      </c>
      <c r="K40">
        <f>modellek!V104</f>
        <v>9999999</v>
      </c>
      <c r="L40" s="116">
        <f>RANK(K40,K$40:K$69,0)</f>
        <v>18</v>
      </c>
      <c r="M40" s="84">
        <f>J6</f>
        <v>23</v>
      </c>
      <c r="N40">
        <f t="shared" ref="N40:N69" si="10">N6</f>
        <v>24</v>
      </c>
      <c r="Q40" s="116">
        <f>IF(modellek!X104*modellek!AX104&lt;=0,1,0)</f>
        <v>0</v>
      </c>
      <c r="R40">
        <f>modellek!X104</f>
        <v>1</v>
      </c>
      <c r="S40">
        <f>modellek!AX104</f>
        <v>1.7</v>
      </c>
    </row>
    <row r="41" spans="1:19" x14ac:dyDescent="0.35">
      <c r="A41" s="49" t="s">
        <v>2</v>
      </c>
      <c r="B41" s="49">
        <v>5</v>
      </c>
      <c r="C41" s="49">
        <v>5</v>
      </c>
      <c r="D41" s="49">
        <v>4</v>
      </c>
      <c r="E41" s="49">
        <v>3</v>
      </c>
      <c r="F41">
        <v>10000000</v>
      </c>
      <c r="H41">
        <f t="shared" si="8"/>
        <v>4.25</v>
      </c>
      <c r="I41">
        <f t="shared" si="9"/>
        <v>24</v>
      </c>
      <c r="J41" s="84">
        <f t="shared" ref="J41:J69" si="11">I41-J7</f>
        <v>20</v>
      </c>
      <c r="K41">
        <f>modellek!V105</f>
        <v>9999994.5</v>
      </c>
      <c r="L41" s="45">
        <f t="shared" ref="L41:L69" si="12">RANK(K41,K$40:K$69,0)</f>
        <v>26</v>
      </c>
      <c r="M41" s="84">
        <f t="shared" ref="M41:M69" si="13">J7</f>
        <v>4</v>
      </c>
      <c r="N41">
        <f t="shared" si="10"/>
        <v>17</v>
      </c>
      <c r="Q41">
        <f>IF(modellek!X105*modellek!AX105&lt;=0,1,0)</f>
        <v>1</v>
      </c>
      <c r="R41">
        <f>modellek!X105</f>
        <v>5.5</v>
      </c>
      <c r="S41">
        <f>modellek!AX105</f>
        <v>-7.8</v>
      </c>
    </row>
    <row r="42" spans="1:19" x14ac:dyDescent="0.35">
      <c r="A42" s="49" t="s">
        <v>3</v>
      </c>
      <c r="B42" s="49">
        <v>3</v>
      </c>
      <c r="C42" s="49">
        <v>4</v>
      </c>
      <c r="D42" s="49">
        <v>3</v>
      </c>
      <c r="E42" s="49">
        <v>5</v>
      </c>
      <c r="F42">
        <v>10000000</v>
      </c>
      <c r="H42">
        <f t="shared" si="8"/>
        <v>3.75</v>
      </c>
      <c r="I42">
        <f t="shared" si="9"/>
        <v>13</v>
      </c>
      <c r="J42" s="84">
        <f t="shared" si="11"/>
        <v>1</v>
      </c>
      <c r="K42">
        <f>modellek!V106</f>
        <v>9999998</v>
      </c>
      <c r="L42" s="45">
        <f t="shared" si="12"/>
        <v>22</v>
      </c>
      <c r="M42" s="84">
        <f t="shared" si="13"/>
        <v>12</v>
      </c>
      <c r="N42">
        <f t="shared" si="10"/>
        <v>30</v>
      </c>
      <c r="Q42" s="67">
        <f>IF(modellek!X106*modellek!AX106&lt;=0,1,0)</f>
        <v>0</v>
      </c>
      <c r="R42">
        <f>modellek!X106</f>
        <v>2</v>
      </c>
      <c r="S42" s="117">
        <f>modellek!AX106</f>
        <v>0.2</v>
      </c>
    </row>
    <row r="43" spans="1:19" x14ac:dyDescent="0.35">
      <c r="A43" s="49" t="s">
        <v>4</v>
      </c>
      <c r="B43" s="49">
        <v>2</v>
      </c>
      <c r="C43" s="49">
        <v>5</v>
      </c>
      <c r="D43" s="49">
        <v>2</v>
      </c>
      <c r="E43" s="49">
        <v>3</v>
      </c>
      <c r="F43">
        <v>10000000</v>
      </c>
      <c r="H43">
        <f t="shared" si="8"/>
        <v>3</v>
      </c>
      <c r="I43">
        <f t="shared" si="9"/>
        <v>3</v>
      </c>
      <c r="J43" s="84">
        <f t="shared" si="11"/>
        <v>-24</v>
      </c>
      <c r="K43">
        <f>modellek!V107</f>
        <v>10000002.5</v>
      </c>
      <c r="L43" s="45">
        <f>RANK(K43,K$40:K$69,0)</f>
        <v>6</v>
      </c>
      <c r="M43" s="84">
        <f t="shared" si="13"/>
        <v>27</v>
      </c>
      <c r="N43">
        <f t="shared" si="10"/>
        <v>13</v>
      </c>
      <c r="Q43">
        <f>IF(modellek!X107*modellek!AX107&lt;=0,1,0)</f>
        <v>1</v>
      </c>
      <c r="R43">
        <f>modellek!X107</f>
        <v>-2.5</v>
      </c>
      <c r="S43">
        <f>modellek!AX107</f>
        <v>0.2</v>
      </c>
    </row>
    <row r="44" spans="1:19" x14ac:dyDescent="0.35">
      <c r="A44" s="49" t="s">
        <v>5</v>
      </c>
      <c r="B44" s="49">
        <v>3</v>
      </c>
      <c r="C44" s="49">
        <v>4</v>
      </c>
      <c r="D44" s="49">
        <v>4</v>
      </c>
      <c r="E44" s="49">
        <v>4</v>
      </c>
      <c r="F44">
        <v>10000000</v>
      </c>
      <c r="H44">
        <f t="shared" si="8"/>
        <v>3.75</v>
      </c>
      <c r="I44">
        <f t="shared" si="9"/>
        <v>13</v>
      </c>
      <c r="J44" s="84">
        <f t="shared" si="11"/>
        <v>1</v>
      </c>
      <c r="K44">
        <f>modellek!V108</f>
        <v>10000001</v>
      </c>
      <c r="L44" s="45">
        <f t="shared" si="12"/>
        <v>14</v>
      </c>
      <c r="M44" s="84">
        <f t="shared" si="13"/>
        <v>12</v>
      </c>
      <c r="N44">
        <f t="shared" si="10"/>
        <v>4</v>
      </c>
      <c r="Q44" s="67">
        <f>IF(modellek!X108*modellek!AX108&lt;=0,1,0)</f>
        <v>0</v>
      </c>
      <c r="R44">
        <f>modellek!X108</f>
        <v>-1</v>
      </c>
      <c r="S44" s="117">
        <f>modellek!AX108</f>
        <v>-0.3</v>
      </c>
    </row>
    <row r="45" spans="1:19" x14ac:dyDescent="0.35">
      <c r="A45" s="49" t="s">
        <v>6</v>
      </c>
      <c r="B45" s="49">
        <v>2</v>
      </c>
      <c r="C45" s="49">
        <v>2</v>
      </c>
      <c r="D45" s="49">
        <v>3</v>
      </c>
      <c r="E45" s="49">
        <v>4</v>
      </c>
      <c r="F45">
        <v>10000000</v>
      </c>
      <c r="H45">
        <f t="shared" si="8"/>
        <v>2.75</v>
      </c>
      <c r="I45">
        <f t="shared" si="9"/>
        <v>2</v>
      </c>
      <c r="J45" s="84">
        <f t="shared" si="11"/>
        <v>-27</v>
      </c>
      <c r="K45">
        <f>modellek!V109</f>
        <v>9999995.5</v>
      </c>
      <c r="L45" s="45">
        <f t="shared" si="12"/>
        <v>25</v>
      </c>
      <c r="M45" s="84">
        <f t="shared" si="13"/>
        <v>29</v>
      </c>
      <c r="N45">
        <f t="shared" si="10"/>
        <v>20</v>
      </c>
      <c r="Q45">
        <f>IF(modellek!X109*modellek!AX109&lt;=0,1,0)</f>
        <v>1</v>
      </c>
      <c r="R45">
        <f>modellek!X109</f>
        <v>4.5</v>
      </c>
      <c r="S45">
        <f>modellek!AX109</f>
        <v>-5.3</v>
      </c>
    </row>
    <row r="46" spans="1:19" x14ac:dyDescent="0.35">
      <c r="A46" s="49" t="s">
        <v>7</v>
      </c>
      <c r="B46" s="49">
        <v>5</v>
      </c>
      <c r="C46" s="49">
        <v>4</v>
      </c>
      <c r="D46" s="49">
        <v>5</v>
      </c>
      <c r="E46" s="49">
        <v>4</v>
      </c>
      <c r="F46">
        <v>10000000</v>
      </c>
      <c r="H46" s="67">
        <f t="shared" si="8"/>
        <v>4.5</v>
      </c>
      <c r="I46" s="67">
        <f t="shared" si="9"/>
        <v>28</v>
      </c>
      <c r="J46" s="84">
        <f t="shared" si="11"/>
        <v>26</v>
      </c>
      <c r="K46" s="67">
        <f>modellek!V110</f>
        <v>10000009.5</v>
      </c>
      <c r="L46" s="68">
        <f t="shared" si="12"/>
        <v>1</v>
      </c>
      <c r="M46" s="84">
        <f t="shared" si="13"/>
        <v>2</v>
      </c>
      <c r="N46">
        <f t="shared" si="10"/>
        <v>22</v>
      </c>
      <c r="O46" s="14"/>
      <c r="P46" s="14"/>
      <c r="Q46">
        <f>IF(modellek!X110*modellek!AX110&lt;=0,1,0)</f>
        <v>1</v>
      </c>
      <c r="R46">
        <f>modellek!X110</f>
        <v>-9.5</v>
      </c>
      <c r="S46">
        <f>modellek!AX110</f>
        <v>8.1999999999999993</v>
      </c>
    </row>
    <row r="47" spans="1:19" x14ac:dyDescent="0.35">
      <c r="A47" s="49" t="s">
        <v>8</v>
      </c>
      <c r="B47" s="49">
        <v>4</v>
      </c>
      <c r="C47" s="49">
        <v>2</v>
      </c>
      <c r="D47" s="49">
        <v>4</v>
      </c>
      <c r="E47" s="49">
        <v>4</v>
      </c>
      <c r="F47">
        <v>10000000</v>
      </c>
      <c r="H47">
        <f t="shared" si="8"/>
        <v>3.5</v>
      </c>
      <c r="I47">
        <f t="shared" si="9"/>
        <v>9</v>
      </c>
      <c r="J47" s="84">
        <f t="shared" si="11"/>
        <v>-10</v>
      </c>
      <c r="K47">
        <f>modellek!V111</f>
        <v>10000001.5</v>
      </c>
      <c r="L47" s="45">
        <f t="shared" si="12"/>
        <v>13</v>
      </c>
      <c r="M47" s="84">
        <f t="shared" si="13"/>
        <v>19</v>
      </c>
      <c r="N47">
        <f t="shared" si="10"/>
        <v>8</v>
      </c>
      <c r="Q47">
        <f>IF(modellek!X111*modellek!AX111&lt;=0,1,0)</f>
        <v>1</v>
      </c>
      <c r="R47">
        <f>modellek!X111</f>
        <v>-1.5</v>
      </c>
      <c r="S47">
        <f>modellek!AX111</f>
        <v>0.7</v>
      </c>
    </row>
    <row r="48" spans="1:19" x14ac:dyDescent="0.35">
      <c r="A48" s="49" t="s">
        <v>9</v>
      </c>
      <c r="B48" s="49">
        <v>4</v>
      </c>
      <c r="C48" s="49">
        <v>5</v>
      </c>
      <c r="D48" s="49">
        <v>4</v>
      </c>
      <c r="E48" s="49">
        <v>5</v>
      </c>
      <c r="F48">
        <v>10000000</v>
      </c>
      <c r="H48">
        <f t="shared" si="8"/>
        <v>4.5</v>
      </c>
      <c r="I48">
        <f t="shared" si="9"/>
        <v>28</v>
      </c>
      <c r="J48" s="84">
        <f t="shared" si="11"/>
        <v>26</v>
      </c>
      <c r="K48">
        <f>modellek!V112</f>
        <v>10000000.5</v>
      </c>
      <c r="L48" s="45">
        <f t="shared" si="12"/>
        <v>15</v>
      </c>
      <c r="M48" s="84">
        <f t="shared" si="13"/>
        <v>2</v>
      </c>
      <c r="N48">
        <f t="shared" si="10"/>
        <v>28</v>
      </c>
      <c r="Q48">
        <f>IF(modellek!X112*modellek!AX112&lt;=0,1,0)</f>
        <v>1</v>
      </c>
      <c r="R48">
        <f>modellek!X112</f>
        <v>-0.5</v>
      </c>
      <c r="S48">
        <f>modellek!AX112</f>
        <v>3.2</v>
      </c>
    </row>
    <row r="49" spans="1:19" x14ac:dyDescent="0.35">
      <c r="A49" s="49" t="s">
        <v>10</v>
      </c>
      <c r="B49" s="49">
        <v>2</v>
      </c>
      <c r="C49" s="49">
        <v>4</v>
      </c>
      <c r="D49" s="49">
        <v>4</v>
      </c>
      <c r="E49" s="49">
        <v>3</v>
      </c>
      <c r="F49">
        <v>10000000</v>
      </c>
      <c r="H49" s="67">
        <f t="shared" si="8"/>
        <v>3.25</v>
      </c>
      <c r="I49" s="67">
        <f t="shared" si="9"/>
        <v>5</v>
      </c>
      <c r="J49" s="84">
        <f t="shared" si="11"/>
        <v>-18</v>
      </c>
      <c r="K49" s="67">
        <f>modellek!V113</f>
        <v>10000009.5</v>
      </c>
      <c r="L49" s="68">
        <f t="shared" si="12"/>
        <v>1</v>
      </c>
      <c r="M49" s="84">
        <f t="shared" si="13"/>
        <v>23</v>
      </c>
      <c r="N49">
        <f t="shared" si="10"/>
        <v>25</v>
      </c>
      <c r="O49" s="14"/>
      <c r="P49" s="14"/>
      <c r="Q49">
        <f>IF(modellek!X113*modellek!AX113&lt;=0,1,0)</f>
        <v>1</v>
      </c>
      <c r="R49">
        <f>modellek!X113</f>
        <v>-9.5</v>
      </c>
      <c r="S49">
        <f>modellek!AX113</f>
        <v>7.7</v>
      </c>
    </row>
    <row r="50" spans="1:19" x14ac:dyDescent="0.35">
      <c r="A50" s="49" t="s">
        <v>11</v>
      </c>
      <c r="B50" s="49">
        <v>3</v>
      </c>
      <c r="C50" s="49">
        <v>5</v>
      </c>
      <c r="D50" s="49">
        <v>5</v>
      </c>
      <c r="E50" s="49">
        <v>3</v>
      </c>
      <c r="F50">
        <v>10000000</v>
      </c>
      <c r="H50">
        <f t="shared" si="8"/>
        <v>4</v>
      </c>
      <c r="I50">
        <f t="shared" si="9"/>
        <v>20</v>
      </c>
      <c r="J50" s="84">
        <f t="shared" si="11"/>
        <v>12</v>
      </c>
      <c r="K50">
        <f>modellek!V114</f>
        <v>10000002.5</v>
      </c>
      <c r="L50" s="45">
        <f t="shared" si="12"/>
        <v>6</v>
      </c>
      <c r="M50" s="84">
        <f t="shared" si="13"/>
        <v>8</v>
      </c>
      <c r="N50">
        <f t="shared" si="10"/>
        <v>17</v>
      </c>
      <c r="Q50">
        <f>IF(modellek!X114*modellek!AX114&lt;=0,1,0)</f>
        <v>1</v>
      </c>
      <c r="R50">
        <f>modellek!X114</f>
        <v>-2.5</v>
      </c>
      <c r="S50">
        <f>modellek!AX114</f>
        <v>0.7</v>
      </c>
    </row>
    <row r="51" spans="1:19" x14ac:dyDescent="0.35">
      <c r="A51" s="49" t="s">
        <v>12</v>
      </c>
      <c r="B51" s="49">
        <v>5</v>
      </c>
      <c r="C51" s="49">
        <v>3</v>
      </c>
      <c r="D51" s="49">
        <v>5</v>
      </c>
      <c r="E51" s="49">
        <v>4</v>
      </c>
      <c r="F51">
        <v>10000000</v>
      </c>
      <c r="H51">
        <f t="shared" si="8"/>
        <v>4.25</v>
      </c>
      <c r="I51">
        <f t="shared" si="9"/>
        <v>24</v>
      </c>
      <c r="J51" s="84">
        <f t="shared" si="11"/>
        <v>20</v>
      </c>
      <c r="K51">
        <f>modellek!V115</f>
        <v>9999994.5</v>
      </c>
      <c r="L51" s="45">
        <f t="shared" si="12"/>
        <v>26</v>
      </c>
      <c r="M51" s="84">
        <f t="shared" si="13"/>
        <v>4</v>
      </c>
      <c r="N51">
        <f t="shared" si="10"/>
        <v>21</v>
      </c>
      <c r="Q51">
        <f>IF(modellek!X115*modellek!AX115&lt;=0,1,0)</f>
        <v>1</v>
      </c>
      <c r="R51">
        <f>modellek!X115</f>
        <v>5.5</v>
      </c>
      <c r="S51">
        <f>modellek!AX115</f>
        <v>-6.8</v>
      </c>
    </row>
    <row r="52" spans="1:19" x14ac:dyDescent="0.35">
      <c r="A52" s="49" t="s">
        <v>13</v>
      </c>
      <c r="B52" s="49">
        <v>3</v>
      </c>
      <c r="C52" s="49">
        <v>5</v>
      </c>
      <c r="D52" s="49">
        <v>4</v>
      </c>
      <c r="E52" s="49">
        <v>3</v>
      </c>
      <c r="F52">
        <v>10000000</v>
      </c>
      <c r="H52">
        <f t="shared" si="8"/>
        <v>3.75</v>
      </c>
      <c r="I52">
        <f t="shared" si="9"/>
        <v>13</v>
      </c>
      <c r="J52" s="84">
        <f t="shared" si="11"/>
        <v>1</v>
      </c>
      <c r="K52">
        <f>modellek!V116</f>
        <v>9999994.5</v>
      </c>
      <c r="L52" s="45">
        <f t="shared" si="12"/>
        <v>26</v>
      </c>
      <c r="M52" s="84">
        <f t="shared" si="13"/>
        <v>12</v>
      </c>
      <c r="N52">
        <f t="shared" si="10"/>
        <v>2</v>
      </c>
      <c r="Q52">
        <f>IF(modellek!X116*modellek!AX116&lt;=0,1,0)</f>
        <v>1</v>
      </c>
      <c r="R52">
        <f>modellek!X116</f>
        <v>5.5</v>
      </c>
      <c r="S52">
        <f>modellek!AX116</f>
        <v>-7.8</v>
      </c>
    </row>
    <row r="53" spans="1:19" x14ac:dyDescent="0.35">
      <c r="A53" s="49" t="s">
        <v>14</v>
      </c>
      <c r="B53" s="49">
        <v>2</v>
      </c>
      <c r="C53" s="49">
        <v>3</v>
      </c>
      <c r="D53" s="49">
        <v>3</v>
      </c>
      <c r="E53" s="49">
        <v>5</v>
      </c>
      <c r="F53">
        <v>10000000</v>
      </c>
      <c r="H53">
        <f t="shared" si="8"/>
        <v>3.25</v>
      </c>
      <c r="I53">
        <f t="shared" si="9"/>
        <v>5</v>
      </c>
      <c r="J53" s="84">
        <f t="shared" si="11"/>
        <v>-18</v>
      </c>
      <c r="K53">
        <f>modellek!V117</f>
        <v>9999986.5</v>
      </c>
      <c r="L53" s="45">
        <f t="shared" si="12"/>
        <v>30</v>
      </c>
      <c r="M53" s="84">
        <f t="shared" si="13"/>
        <v>23</v>
      </c>
      <c r="N53">
        <f t="shared" si="10"/>
        <v>19</v>
      </c>
      <c r="Q53">
        <f>IF(modellek!X117*modellek!AX117&lt;=0,1,0)</f>
        <v>1</v>
      </c>
      <c r="R53">
        <f>modellek!X117</f>
        <v>13.5</v>
      </c>
      <c r="S53">
        <f>modellek!AX117</f>
        <v>-11.3</v>
      </c>
    </row>
    <row r="54" spans="1:19" x14ac:dyDescent="0.35">
      <c r="A54" s="49" t="s">
        <v>15</v>
      </c>
      <c r="B54" s="49">
        <v>3</v>
      </c>
      <c r="C54" s="49">
        <v>5</v>
      </c>
      <c r="D54" s="49">
        <v>4</v>
      </c>
      <c r="E54" s="49">
        <v>4</v>
      </c>
      <c r="F54">
        <v>10000000</v>
      </c>
      <c r="H54">
        <f t="shared" si="8"/>
        <v>4</v>
      </c>
      <c r="I54">
        <f t="shared" si="9"/>
        <v>20</v>
      </c>
      <c r="J54" s="84">
        <f t="shared" si="11"/>
        <v>12</v>
      </c>
      <c r="K54">
        <f>modellek!V118</f>
        <v>10000002.5</v>
      </c>
      <c r="L54" s="45">
        <f t="shared" si="12"/>
        <v>6</v>
      </c>
      <c r="M54" s="84">
        <f t="shared" si="13"/>
        <v>8</v>
      </c>
      <c r="N54">
        <f t="shared" si="10"/>
        <v>4</v>
      </c>
      <c r="Q54">
        <f>IF(modellek!X118*modellek!AX118&lt;=0,1,0)</f>
        <v>1</v>
      </c>
      <c r="R54">
        <f>modellek!X118</f>
        <v>-2.5</v>
      </c>
      <c r="S54">
        <f>modellek!AX118</f>
        <v>1.7</v>
      </c>
    </row>
    <row r="55" spans="1:19" x14ac:dyDescent="0.35">
      <c r="A55" s="49" t="s">
        <v>16</v>
      </c>
      <c r="B55" s="49">
        <v>5</v>
      </c>
      <c r="C55" s="49">
        <v>2</v>
      </c>
      <c r="D55" s="49">
        <v>3</v>
      </c>
      <c r="E55" s="49">
        <v>2</v>
      </c>
      <c r="F55">
        <v>10000000</v>
      </c>
      <c r="H55">
        <f t="shared" si="8"/>
        <v>3</v>
      </c>
      <c r="I55">
        <f t="shared" si="9"/>
        <v>3</v>
      </c>
      <c r="J55" s="84">
        <f t="shared" si="11"/>
        <v>-24</v>
      </c>
      <c r="K55">
        <f>modellek!V119</f>
        <v>9999990</v>
      </c>
      <c r="L55" s="45">
        <f t="shared" si="12"/>
        <v>29</v>
      </c>
      <c r="M55" s="84">
        <f t="shared" si="13"/>
        <v>27</v>
      </c>
      <c r="N55">
        <f t="shared" si="10"/>
        <v>27</v>
      </c>
      <c r="Q55">
        <f>IF(modellek!X119*modellek!AX119&lt;=0,1,0)</f>
        <v>1</v>
      </c>
      <c r="R55">
        <f>modellek!X119</f>
        <v>10</v>
      </c>
      <c r="S55">
        <f>modellek!AX119</f>
        <v>-7.8</v>
      </c>
    </row>
    <row r="56" spans="1:19" x14ac:dyDescent="0.35">
      <c r="A56" s="49" t="s">
        <v>17</v>
      </c>
      <c r="B56" s="49">
        <v>3</v>
      </c>
      <c r="C56" s="49">
        <v>4</v>
      </c>
      <c r="D56" s="49">
        <v>2</v>
      </c>
      <c r="E56" s="49">
        <v>4</v>
      </c>
      <c r="F56">
        <v>10000000</v>
      </c>
      <c r="H56">
        <f t="shared" si="8"/>
        <v>3.25</v>
      </c>
      <c r="I56">
        <f t="shared" si="9"/>
        <v>5</v>
      </c>
      <c r="J56" s="84">
        <f t="shared" si="11"/>
        <v>-18</v>
      </c>
      <c r="K56">
        <f>modellek!V120</f>
        <v>10000002</v>
      </c>
      <c r="L56" s="45">
        <f t="shared" si="12"/>
        <v>11</v>
      </c>
      <c r="M56" s="84">
        <f t="shared" si="13"/>
        <v>23</v>
      </c>
      <c r="N56">
        <f t="shared" si="10"/>
        <v>11</v>
      </c>
      <c r="Q56">
        <f>IF(modellek!X120*modellek!AX120&lt;=0,1,0)</f>
        <v>1</v>
      </c>
      <c r="R56">
        <f>modellek!X120</f>
        <v>-2</v>
      </c>
      <c r="S56">
        <f>modellek!AX120</f>
        <v>0.2</v>
      </c>
    </row>
    <row r="57" spans="1:19" x14ac:dyDescent="0.35">
      <c r="A57" s="49" t="s">
        <v>18</v>
      </c>
      <c r="B57" s="49">
        <v>2</v>
      </c>
      <c r="C57" s="49">
        <v>4</v>
      </c>
      <c r="D57" s="49">
        <v>5</v>
      </c>
      <c r="E57" s="49">
        <v>3</v>
      </c>
      <c r="F57">
        <v>10000000</v>
      </c>
      <c r="H57">
        <f t="shared" si="8"/>
        <v>3.5</v>
      </c>
      <c r="I57">
        <f t="shared" si="9"/>
        <v>9</v>
      </c>
      <c r="J57" s="84">
        <f t="shared" si="11"/>
        <v>-10</v>
      </c>
      <c r="K57">
        <f>modellek!V121</f>
        <v>10000002.5</v>
      </c>
      <c r="L57" s="45">
        <f t="shared" si="12"/>
        <v>6</v>
      </c>
      <c r="M57" s="84">
        <f t="shared" si="13"/>
        <v>19</v>
      </c>
      <c r="N57">
        <f t="shared" si="10"/>
        <v>26</v>
      </c>
      <c r="Q57">
        <f>IF(modellek!X121*modellek!AX121&lt;=0,1,0)</f>
        <v>1</v>
      </c>
      <c r="R57">
        <f>modellek!X121</f>
        <v>-2.5</v>
      </c>
      <c r="S57">
        <f>modellek!AX121</f>
        <v>0.7</v>
      </c>
    </row>
    <row r="58" spans="1:19" x14ac:dyDescent="0.35">
      <c r="A58" s="49" t="s">
        <v>19</v>
      </c>
      <c r="B58" s="49">
        <v>2</v>
      </c>
      <c r="C58" s="49">
        <v>3</v>
      </c>
      <c r="D58" s="49">
        <v>2</v>
      </c>
      <c r="E58" s="49">
        <v>2</v>
      </c>
      <c r="F58">
        <v>10000000</v>
      </c>
      <c r="H58">
        <f t="shared" si="8"/>
        <v>2.25</v>
      </c>
      <c r="I58">
        <f t="shared" si="9"/>
        <v>1</v>
      </c>
      <c r="J58" s="84">
        <f t="shared" si="11"/>
        <v>-29</v>
      </c>
      <c r="K58">
        <f>modellek!V122</f>
        <v>9999998.5</v>
      </c>
      <c r="L58" s="45">
        <f t="shared" si="12"/>
        <v>19</v>
      </c>
      <c r="M58" s="84">
        <f t="shared" si="13"/>
        <v>30</v>
      </c>
      <c r="N58">
        <f t="shared" si="10"/>
        <v>4</v>
      </c>
      <c r="Q58" s="67">
        <f>IF(modellek!X122*modellek!AX122&lt;=0,1,0)</f>
        <v>0</v>
      </c>
      <c r="R58">
        <f>modellek!X122</f>
        <v>1.5</v>
      </c>
      <c r="S58" s="117">
        <f>modellek!AX122</f>
        <v>0.2</v>
      </c>
    </row>
    <row r="59" spans="1:19" x14ac:dyDescent="0.35">
      <c r="A59" s="49" t="s">
        <v>20</v>
      </c>
      <c r="B59" s="49">
        <v>3</v>
      </c>
      <c r="C59" s="49">
        <v>2</v>
      </c>
      <c r="D59" s="49">
        <v>5</v>
      </c>
      <c r="E59" s="49">
        <v>5</v>
      </c>
      <c r="F59">
        <v>10000000</v>
      </c>
      <c r="H59">
        <f t="shared" si="8"/>
        <v>3.75</v>
      </c>
      <c r="I59">
        <f t="shared" si="9"/>
        <v>13</v>
      </c>
      <c r="J59" s="84">
        <f t="shared" si="11"/>
        <v>1</v>
      </c>
      <c r="K59">
        <f>modellek!V123</f>
        <v>9999998.5</v>
      </c>
      <c r="L59" s="45">
        <f t="shared" si="12"/>
        <v>19</v>
      </c>
      <c r="M59" s="84">
        <f t="shared" si="13"/>
        <v>12</v>
      </c>
      <c r="N59">
        <f t="shared" si="10"/>
        <v>12</v>
      </c>
      <c r="Q59" s="67">
        <f>IF(modellek!X123*modellek!AX123&lt;=0,1,0)</f>
        <v>0</v>
      </c>
      <c r="R59">
        <f>modellek!X123</f>
        <v>1.5</v>
      </c>
      <c r="S59" s="117">
        <f>modellek!AX123</f>
        <v>0.2</v>
      </c>
    </row>
    <row r="60" spans="1:19" x14ac:dyDescent="0.35">
      <c r="A60" s="49" t="s">
        <v>21</v>
      </c>
      <c r="B60" s="49">
        <v>4</v>
      </c>
      <c r="C60" s="49">
        <v>5</v>
      </c>
      <c r="D60" s="49">
        <v>4</v>
      </c>
      <c r="E60" s="49">
        <v>3</v>
      </c>
      <c r="F60">
        <v>10000000</v>
      </c>
      <c r="H60">
        <f t="shared" si="8"/>
        <v>4</v>
      </c>
      <c r="I60">
        <f t="shared" si="9"/>
        <v>20</v>
      </c>
      <c r="J60" s="84">
        <f t="shared" si="11"/>
        <v>12</v>
      </c>
      <c r="K60">
        <f>modellek!V124</f>
        <v>10000004.5</v>
      </c>
      <c r="L60" s="45">
        <f t="shared" si="12"/>
        <v>5</v>
      </c>
      <c r="M60" s="84">
        <f t="shared" si="13"/>
        <v>8</v>
      </c>
      <c r="N60">
        <f t="shared" si="10"/>
        <v>8</v>
      </c>
      <c r="Q60" s="67">
        <f>IF(modellek!X124*modellek!AX124&lt;=0,1,0)</f>
        <v>0</v>
      </c>
      <c r="R60">
        <f>modellek!X124</f>
        <v>-4.5</v>
      </c>
      <c r="S60" s="117">
        <f>modellek!AX124</f>
        <v>-0.3</v>
      </c>
    </row>
    <row r="61" spans="1:19" x14ac:dyDescent="0.35">
      <c r="A61" s="49" t="s">
        <v>22</v>
      </c>
      <c r="B61" s="49">
        <v>4</v>
      </c>
      <c r="C61" s="49">
        <v>3</v>
      </c>
      <c r="D61" s="49">
        <v>2</v>
      </c>
      <c r="E61" s="49">
        <v>5</v>
      </c>
      <c r="F61">
        <v>10000000</v>
      </c>
      <c r="H61">
        <f t="shared" si="8"/>
        <v>3.5</v>
      </c>
      <c r="I61">
        <f t="shared" si="9"/>
        <v>9</v>
      </c>
      <c r="J61" s="84">
        <f t="shared" si="11"/>
        <v>-10</v>
      </c>
      <c r="K61">
        <f>modellek!V125</f>
        <v>9999997</v>
      </c>
      <c r="L61" s="45">
        <f t="shared" si="12"/>
        <v>24</v>
      </c>
      <c r="M61" s="84">
        <f t="shared" si="13"/>
        <v>19</v>
      </c>
      <c r="N61">
        <f t="shared" si="10"/>
        <v>14</v>
      </c>
      <c r="Q61" s="67">
        <f>IF(modellek!X125*modellek!AX125&lt;=0,1,0)</f>
        <v>0</v>
      </c>
      <c r="R61">
        <f>modellek!X125</f>
        <v>3</v>
      </c>
      <c r="S61" s="117">
        <f>modellek!AX125</f>
        <v>0.2</v>
      </c>
    </row>
    <row r="62" spans="1:19" x14ac:dyDescent="0.35">
      <c r="A62" s="49" t="s">
        <v>23</v>
      </c>
      <c r="B62" s="49">
        <v>3</v>
      </c>
      <c r="C62" s="49">
        <v>5</v>
      </c>
      <c r="D62" s="49">
        <v>5</v>
      </c>
      <c r="E62" s="49">
        <v>2</v>
      </c>
      <c r="F62">
        <v>10000000</v>
      </c>
      <c r="H62">
        <f t="shared" si="8"/>
        <v>3.75</v>
      </c>
      <c r="I62">
        <f t="shared" si="9"/>
        <v>13</v>
      </c>
      <c r="J62" s="84">
        <f t="shared" si="11"/>
        <v>1</v>
      </c>
      <c r="K62">
        <f>modellek!V126</f>
        <v>10000000</v>
      </c>
      <c r="L62" s="45">
        <f t="shared" si="12"/>
        <v>16</v>
      </c>
      <c r="M62" s="84">
        <f t="shared" si="13"/>
        <v>12</v>
      </c>
      <c r="N62">
        <f t="shared" si="10"/>
        <v>10</v>
      </c>
      <c r="Q62">
        <f>IF(modellek!X126*modellek!AX126&lt;=0,1,0)</f>
        <v>1</v>
      </c>
      <c r="R62">
        <f>modellek!X126</f>
        <v>0</v>
      </c>
      <c r="S62">
        <f>modellek!AX126</f>
        <v>2.2000000000000002</v>
      </c>
    </row>
    <row r="63" spans="1:19" x14ac:dyDescent="0.35">
      <c r="A63" s="49" t="s">
        <v>24</v>
      </c>
      <c r="B63" s="49">
        <v>3</v>
      </c>
      <c r="C63" s="49">
        <v>2</v>
      </c>
      <c r="D63" s="49">
        <v>5</v>
      </c>
      <c r="E63" s="49">
        <v>5</v>
      </c>
      <c r="F63">
        <v>10000000</v>
      </c>
      <c r="H63">
        <f t="shared" si="8"/>
        <v>3.75</v>
      </c>
      <c r="I63">
        <f t="shared" si="9"/>
        <v>13</v>
      </c>
      <c r="J63" s="84">
        <f t="shared" si="11"/>
        <v>1</v>
      </c>
      <c r="K63">
        <f>modellek!V127</f>
        <v>10000000</v>
      </c>
      <c r="L63" s="45">
        <f t="shared" si="12"/>
        <v>16</v>
      </c>
      <c r="M63" s="84">
        <f t="shared" si="13"/>
        <v>12</v>
      </c>
      <c r="N63">
        <f t="shared" si="10"/>
        <v>16</v>
      </c>
      <c r="Q63">
        <f>IF(modellek!X127*modellek!AX127&lt;=0,1,0)</f>
        <v>1</v>
      </c>
      <c r="R63">
        <f>modellek!X127</f>
        <v>0</v>
      </c>
      <c r="S63">
        <f>modellek!AX127</f>
        <v>0.2</v>
      </c>
    </row>
    <row r="64" spans="1:19" x14ac:dyDescent="0.35">
      <c r="A64" s="49" t="s">
        <v>25</v>
      </c>
      <c r="B64" s="49">
        <v>4</v>
      </c>
      <c r="C64" s="49">
        <v>2</v>
      </c>
      <c r="D64" s="49">
        <v>5</v>
      </c>
      <c r="E64" s="49">
        <v>5</v>
      </c>
      <c r="F64">
        <v>10000000</v>
      </c>
      <c r="H64">
        <f t="shared" si="8"/>
        <v>4</v>
      </c>
      <c r="I64">
        <f t="shared" si="9"/>
        <v>20</v>
      </c>
      <c r="J64" s="84">
        <f t="shared" si="11"/>
        <v>12</v>
      </c>
      <c r="K64">
        <f>modellek!V128</f>
        <v>10000002.5</v>
      </c>
      <c r="L64" s="45">
        <f t="shared" si="12"/>
        <v>6</v>
      </c>
      <c r="M64" s="84">
        <f t="shared" si="13"/>
        <v>8</v>
      </c>
      <c r="N64">
        <f t="shared" si="10"/>
        <v>22</v>
      </c>
      <c r="Q64">
        <f>IF(modellek!X128*modellek!AX128&lt;=0,1,0)</f>
        <v>1</v>
      </c>
      <c r="R64">
        <f>modellek!X128</f>
        <v>-2.5</v>
      </c>
      <c r="S64">
        <f>modellek!AX128</f>
        <v>4.7</v>
      </c>
    </row>
    <row r="65" spans="1:19" x14ac:dyDescent="0.35">
      <c r="A65" s="49" t="s">
        <v>26</v>
      </c>
      <c r="B65" s="49">
        <v>5</v>
      </c>
      <c r="C65" s="49">
        <v>3</v>
      </c>
      <c r="D65" s="49">
        <v>5</v>
      </c>
      <c r="E65" s="49">
        <v>4</v>
      </c>
      <c r="F65">
        <v>10000000</v>
      </c>
      <c r="H65">
        <f t="shared" si="8"/>
        <v>4.25</v>
      </c>
      <c r="I65">
        <f t="shared" si="9"/>
        <v>24</v>
      </c>
      <c r="J65" s="84">
        <f t="shared" si="11"/>
        <v>20</v>
      </c>
      <c r="K65">
        <f>modellek!V129</f>
        <v>10000007.5</v>
      </c>
      <c r="L65" s="45">
        <f t="shared" si="12"/>
        <v>3</v>
      </c>
      <c r="M65" s="84">
        <f t="shared" si="13"/>
        <v>4</v>
      </c>
      <c r="N65">
        <f t="shared" si="10"/>
        <v>7</v>
      </c>
      <c r="Q65">
        <f>IF(modellek!X129*modellek!AX129&lt;=0,1,0)</f>
        <v>1</v>
      </c>
      <c r="R65">
        <f>modellek!X129</f>
        <v>-7.5</v>
      </c>
      <c r="S65">
        <f>modellek!AX129</f>
        <v>3.7</v>
      </c>
    </row>
    <row r="66" spans="1:19" x14ac:dyDescent="0.35">
      <c r="A66" s="49" t="s">
        <v>27</v>
      </c>
      <c r="B66" s="49">
        <v>3</v>
      </c>
      <c r="C66" s="49">
        <v>3</v>
      </c>
      <c r="D66" s="49">
        <v>4</v>
      </c>
      <c r="E66" s="49">
        <v>5</v>
      </c>
      <c r="F66">
        <v>10000000</v>
      </c>
      <c r="H66">
        <f t="shared" si="8"/>
        <v>3.75</v>
      </c>
      <c r="I66">
        <f t="shared" si="9"/>
        <v>13</v>
      </c>
      <c r="J66" s="84">
        <f t="shared" si="11"/>
        <v>1</v>
      </c>
      <c r="K66">
        <f>modellek!V130</f>
        <v>9999998</v>
      </c>
      <c r="L66" s="45">
        <f t="shared" si="12"/>
        <v>22</v>
      </c>
      <c r="M66" s="84">
        <f t="shared" si="13"/>
        <v>12</v>
      </c>
      <c r="N66">
        <f t="shared" si="10"/>
        <v>2</v>
      </c>
      <c r="Q66">
        <f>IF(modellek!X130*modellek!AX130&lt;=0,1,0)</f>
        <v>1</v>
      </c>
      <c r="R66">
        <f>modellek!X130</f>
        <v>2</v>
      </c>
      <c r="S66">
        <f>modellek!AX130</f>
        <v>-0.3</v>
      </c>
    </row>
    <row r="67" spans="1:19" x14ac:dyDescent="0.35">
      <c r="A67" s="49" t="s">
        <v>28</v>
      </c>
      <c r="B67" s="49">
        <v>5</v>
      </c>
      <c r="C67" s="49">
        <v>4</v>
      </c>
      <c r="D67" s="49">
        <v>5</v>
      </c>
      <c r="E67" s="49">
        <v>5</v>
      </c>
      <c r="F67">
        <v>10000000</v>
      </c>
      <c r="H67">
        <f t="shared" si="8"/>
        <v>4.75</v>
      </c>
      <c r="I67">
        <f t="shared" si="9"/>
        <v>30</v>
      </c>
      <c r="J67" s="84">
        <f t="shared" si="11"/>
        <v>29</v>
      </c>
      <c r="K67">
        <f>modellek!V131</f>
        <v>9999998.5</v>
      </c>
      <c r="L67" s="45">
        <f t="shared" si="12"/>
        <v>19</v>
      </c>
      <c r="M67" s="84">
        <f t="shared" si="13"/>
        <v>1</v>
      </c>
      <c r="N67">
        <f t="shared" si="10"/>
        <v>1</v>
      </c>
      <c r="Q67" s="67">
        <f>IF(modellek!X131*modellek!AX131&lt;=0,1,0)</f>
        <v>0</v>
      </c>
      <c r="R67">
        <f>modellek!X131</f>
        <v>1.5</v>
      </c>
      <c r="S67" s="117">
        <f>modellek!AX131</f>
        <v>0.7</v>
      </c>
    </row>
    <row r="68" spans="1:19" x14ac:dyDescent="0.35">
      <c r="A68" s="49" t="s">
        <v>29</v>
      </c>
      <c r="B68" s="49">
        <v>5</v>
      </c>
      <c r="C68" s="49">
        <v>4</v>
      </c>
      <c r="D68" s="49">
        <v>4</v>
      </c>
      <c r="E68" s="49">
        <v>4</v>
      </c>
      <c r="F68">
        <v>10000000</v>
      </c>
      <c r="H68">
        <f t="shared" si="8"/>
        <v>4.25</v>
      </c>
      <c r="I68">
        <f t="shared" si="9"/>
        <v>24</v>
      </c>
      <c r="J68" s="84">
        <f t="shared" si="11"/>
        <v>20</v>
      </c>
      <c r="K68">
        <f>modellek!V132</f>
        <v>10000006</v>
      </c>
      <c r="L68" s="45">
        <f t="shared" si="12"/>
        <v>4</v>
      </c>
      <c r="M68" s="84">
        <f t="shared" si="13"/>
        <v>4</v>
      </c>
      <c r="N68">
        <f t="shared" si="10"/>
        <v>28</v>
      </c>
      <c r="Q68">
        <f>IF(modellek!X132*modellek!AX132&lt;=0,1,0)</f>
        <v>1</v>
      </c>
      <c r="R68">
        <f>modellek!X132</f>
        <v>-6</v>
      </c>
      <c r="S68">
        <f>modellek!AX132</f>
        <v>4.2</v>
      </c>
    </row>
    <row r="69" spans="1:19" ht="15" thickBot="1" x14ac:dyDescent="0.4">
      <c r="A69" s="49" t="s">
        <v>30</v>
      </c>
      <c r="B69" s="49">
        <v>4</v>
      </c>
      <c r="C69" s="49">
        <v>3</v>
      </c>
      <c r="D69" s="49">
        <v>2</v>
      </c>
      <c r="E69" s="49">
        <v>5</v>
      </c>
      <c r="F69">
        <v>10000000</v>
      </c>
      <c r="H69">
        <f t="shared" si="8"/>
        <v>3.5</v>
      </c>
      <c r="I69">
        <f t="shared" si="9"/>
        <v>9</v>
      </c>
      <c r="J69" s="84">
        <f t="shared" si="11"/>
        <v>-10</v>
      </c>
      <c r="K69">
        <f>modellek!V133</f>
        <v>10000002</v>
      </c>
      <c r="L69" s="65">
        <f t="shared" si="12"/>
        <v>11</v>
      </c>
      <c r="M69" s="84">
        <f t="shared" si="13"/>
        <v>19</v>
      </c>
      <c r="N69">
        <f t="shared" si="10"/>
        <v>14</v>
      </c>
      <c r="Q69">
        <f>IF(modellek!X133*modellek!AX133&lt;=0,1,0)</f>
        <v>1</v>
      </c>
      <c r="R69">
        <f>modellek!X133</f>
        <v>-2</v>
      </c>
      <c r="S69">
        <f>modellek!AX133</f>
        <v>5.2</v>
      </c>
    </row>
    <row r="71" spans="1:19" x14ac:dyDescent="0.35">
      <c r="K71" s="114" t="s">
        <v>285</v>
      </c>
    </row>
    <row r="72" spans="1:19" x14ac:dyDescent="0.35">
      <c r="K72" s="115" t="s">
        <v>286</v>
      </c>
    </row>
  </sheetData>
  <conditionalFormatting sqref="M37:N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47"/>
  <sheetViews>
    <sheetView topLeftCell="L102" zoomScale="115" zoomScaleNormal="115" workbookViewId="0">
      <selection activeCell="X115" sqref="X115"/>
    </sheetView>
  </sheetViews>
  <sheetFormatPr defaultRowHeight="14.5" x14ac:dyDescent="0.35"/>
  <sheetData>
    <row r="1" spans="1:48" ht="18" x14ac:dyDescent="0.35">
      <c r="A1" s="28"/>
      <c r="AA1" s="28"/>
    </row>
    <row r="2" spans="1:48" x14ac:dyDescent="0.35">
      <c r="A2" s="29"/>
      <c r="AA2" s="29"/>
    </row>
    <row r="5" spans="1:48" ht="18" x14ac:dyDescent="0.35">
      <c r="A5" s="30" t="s">
        <v>47</v>
      </c>
      <c r="B5" s="31">
        <v>3310542</v>
      </c>
      <c r="C5" s="30" t="s">
        <v>48</v>
      </c>
      <c r="D5" s="31">
        <v>30</v>
      </c>
      <c r="E5" s="30" t="s">
        <v>49</v>
      </c>
      <c r="F5" s="31">
        <v>20</v>
      </c>
      <c r="G5" s="30" t="s">
        <v>50</v>
      </c>
      <c r="H5" s="31">
        <v>30</v>
      </c>
      <c r="I5" s="30" t="s">
        <v>51</v>
      </c>
      <c r="J5" s="31">
        <v>0</v>
      </c>
      <c r="K5" s="30" t="s">
        <v>52</v>
      </c>
      <c r="L5" s="31" t="s">
        <v>53</v>
      </c>
      <c r="AA5" s="30" t="s">
        <v>47</v>
      </c>
      <c r="AB5" s="31">
        <v>5151829</v>
      </c>
      <c r="AC5" s="30" t="s">
        <v>48</v>
      </c>
      <c r="AD5" s="31">
        <v>30</v>
      </c>
      <c r="AE5" s="30" t="s">
        <v>49</v>
      </c>
      <c r="AF5" s="31">
        <v>20</v>
      </c>
      <c r="AG5" s="30" t="s">
        <v>50</v>
      </c>
      <c r="AH5" s="31">
        <v>30</v>
      </c>
      <c r="AI5" s="30" t="s">
        <v>51</v>
      </c>
      <c r="AJ5" s="31">
        <v>0</v>
      </c>
      <c r="AK5" s="30" t="s">
        <v>52</v>
      </c>
      <c r="AL5" s="31" t="s">
        <v>223</v>
      </c>
    </row>
    <row r="6" spans="1:48" ht="18.5" thickBot="1" x14ac:dyDescent="0.4">
      <c r="A6" s="28"/>
      <c r="AA6" s="28"/>
    </row>
    <row r="7" spans="1:48" ht="15" thickBot="1" x14ac:dyDescent="0.4">
      <c r="A7" s="32" t="s">
        <v>54</v>
      </c>
      <c r="B7" s="32" t="s">
        <v>55</v>
      </c>
      <c r="C7" s="32" t="s">
        <v>56</v>
      </c>
      <c r="D7" s="32" t="s">
        <v>57</v>
      </c>
      <c r="E7" s="32" t="s">
        <v>58</v>
      </c>
      <c r="F7" s="32" t="s">
        <v>59</v>
      </c>
      <c r="G7" s="32" t="s">
        <v>60</v>
      </c>
      <c r="H7" s="32" t="s">
        <v>61</v>
      </c>
      <c r="I7" s="32" t="s">
        <v>62</v>
      </c>
      <c r="J7" s="32" t="s">
        <v>63</v>
      </c>
      <c r="K7" s="32" t="s">
        <v>64</v>
      </c>
      <c r="L7" s="32" t="s">
        <v>65</v>
      </c>
      <c r="M7" s="32" t="s">
        <v>66</v>
      </c>
      <c r="N7" s="32" t="s">
        <v>67</v>
      </c>
      <c r="O7" s="32" t="s">
        <v>68</v>
      </c>
      <c r="P7" s="32" t="s">
        <v>69</v>
      </c>
      <c r="Q7" s="32" t="s">
        <v>70</v>
      </c>
      <c r="R7" s="32" t="s">
        <v>71</v>
      </c>
      <c r="S7" s="32" t="s">
        <v>72</v>
      </c>
      <c r="T7" s="32" t="s">
        <v>73</v>
      </c>
      <c r="U7" s="32" t="s">
        <v>74</v>
      </c>
      <c r="V7" s="32" t="s">
        <v>75</v>
      </c>
      <c r="AA7" s="32" t="s">
        <v>54</v>
      </c>
      <c r="AB7" s="32" t="s">
        <v>55</v>
      </c>
      <c r="AC7" s="32" t="s">
        <v>56</v>
      </c>
      <c r="AD7" s="32" t="s">
        <v>57</v>
      </c>
      <c r="AE7" s="32" t="s">
        <v>58</v>
      </c>
      <c r="AF7" s="32" t="s">
        <v>59</v>
      </c>
      <c r="AG7" s="32" t="s">
        <v>60</v>
      </c>
      <c r="AH7" s="32" t="s">
        <v>61</v>
      </c>
      <c r="AI7" s="32" t="s">
        <v>62</v>
      </c>
      <c r="AJ7" s="32" t="s">
        <v>63</v>
      </c>
      <c r="AK7" s="32" t="s">
        <v>64</v>
      </c>
      <c r="AL7" s="32" t="s">
        <v>65</v>
      </c>
      <c r="AM7" s="32" t="s">
        <v>66</v>
      </c>
      <c r="AN7" s="32" t="s">
        <v>67</v>
      </c>
      <c r="AO7" s="32" t="s">
        <v>68</v>
      </c>
      <c r="AP7" s="32" t="s">
        <v>69</v>
      </c>
      <c r="AQ7" s="32" t="s">
        <v>70</v>
      </c>
      <c r="AR7" s="32" t="s">
        <v>71</v>
      </c>
      <c r="AS7" s="32" t="s">
        <v>72</v>
      </c>
      <c r="AT7" s="32" t="s">
        <v>73</v>
      </c>
      <c r="AU7" s="32" t="s">
        <v>74</v>
      </c>
      <c r="AV7" s="32" t="s">
        <v>75</v>
      </c>
    </row>
    <row r="8" spans="1:48" ht="15" thickBot="1" x14ac:dyDescent="0.4">
      <c r="A8" s="32" t="s">
        <v>76</v>
      </c>
      <c r="B8" s="33">
        <v>1</v>
      </c>
      <c r="C8" s="33">
        <v>3</v>
      </c>
      <c r="D8" s="33">
        <v>2</v>
      </c>
      <c r="E8" s="33">
        <v>2</v>
      </c>
      <c r="F8" s="33">
        <v>1</v>
      </c>
      <c r="G8" s="33">
        <v>4</v>
      </c>
      <c r="H8" s="33">
        <v>2</v>
      </c>
      <c r="I8" s="33">
        <v>1</v>
      </c>
      <c r="J8" s="33">
        <v>4</v>
      </c>
      <c r="K8" s="33">
        <v>4</v>
      </c>
      <c r="L8" s="33">
        <v>4</v>
      </c>
      <c r="M8" s="33">
        <v>2</v>
      </c>
      <c r="N8" s="33">
        <v>1</v>
      </c>
      <c r="O8" s="33">
        <v>4</v>
      </c>
      <c r="P8" s="33">
        <v>2</v>
      </c>
      <c r="Q8" s="33">
        <v>3</v>
      </c>
      <c r="R8" s="33">
        <v>1</v>
      </c>
      <c r="S8" s="33">
        <v>2</v>
      </c>
      <c r="T8" s="33">
        <v>4</v>
      </c>
      <c r="U8" s="33">
        <v>4</v>
      </c>
      <c r="V8" s="33">
        <v>10000000</v>
      </c>
      <c r="AA8" s="32" t="s">
        <v>76</v>
      </c>
      <c r="AB8" s="33">
        <v>5</v>
      </c>
      <c r="AC8" s="33">
        <v>3</v>
      </c>
      <c r="AD8" s="33">
        <v>4</v>
      </c>
      <c r="AE8" s="33">
        <v>4</v>
      </c>
      <c r="AF8" s="33">
        <v>5</v>
      </c>
      <c r="AG8" s="33">
        <v>2</v>
      </c>
      <c r="AH8" s="33">
        <v>4</v>
      </c>
      <c r="AI8" s="33">
        <v>5</v>
      </c>
      <c r="AJ8" s="33">
        <v>2</v>
      </c>
      <c r="AK8" s="33">
        <v>2</v>
      </c>
      <c r="AL8" s="33">
        <v>2</v>
      </c>
      <c r="AM8" s="33">
        <v>4</v>
      </c>
      <c r="AN8" s="33">
        <v>5</v>
      </c>
      <c r="AO8" s="33">
        <v>2</v>
      </c>
      <c r="AP8" s="33">
        <v>4</v>
      </c>
      <c r="AQ8" s="33">
        <v>3</v>
      </c>
      <c r="AR8" s="33">
        <v>5</v>
      </c>
      <c r="AS8" s="33">
        <v>4</v>
      </c>
      <c r="AT8" s="33">
        <v>2</v>
      </c>
      <c r="AU8" s="33">
        <v>2</v>
      </c>
      <c r="AV8" s="33">
        <v>1000000</v>
      </c>
    </row>
    <row r="9" spans="1:48" ht="15" thickBot="1" x14ac:dyDescent="0.4">
      <c r="A9" s="32" t="s">
        <v>77</v>
      </c>
      <c r="B9" s="33">
        <v>1</v>
      </c>
      <c r="C9" s="33">
        <v>4</v>
      </c>
      <c r="D9" s="33">
        <v>2</v>
      </c>
      <c r="E9" s="33">
        <v>1</v>
      </c>
      <c r="F9" s="33">
        <v>1</v>
      </c>
      <c r="G9" s="33">
        <v>2</v>
      </c>
      <c r="H9" s="33">
        <v>4</v>
      </c>
      <c r="I9" s="33">
        <v>2</v>
      </c>
      <c r="J9" s="33">
        <v>4</v>
      </c>
      <c r="K9" s="33">
        <v>1</v>
      </c>
      <c r="L9" s="33">
        <v>1</v>
      </c>
      <c r="M9" s="33">
        <v>4</v>
      </c>
      <c r="N9" s="33">
        <v>4</v>
      </c>
      <c r="O9" s="33">
        <v>1</v>
      </c>
      <c r="P9" s="33">
        <v>2</v>
      </c>
      <c r="Q9" s="33">
        <v>1</v>
      </c>
      <c r="R9" s="33">
        <v>2</v>
      </c>
      <c r="S9" s="33">
        <v>4</v>
      </c>
      <c r="T9" s="33">
        <v>4</v>
      </c>
      <c r="U9" s="33">
        <v>3</v>
      </c>
      <c r="V9" s="33">
        <v>10000000</v>
      </c>
      <c r="AA9" s="32" t="s">
        <v>77</v>
      </c>
      <c r="AB9" s="33">
        <v>5</v>
      </c>
      <c r="AC9" s="33">
        <v>2</v>
      </c>
      <c r="AD9" s="33">
        <v>4</v>
      </c>
      <c r="AE9" s="33">
        <v>5</v>
      </c>
      <c r="AF9" s="33">
        <v>5</v>
      </c>
      <c r="AG9" s="33">
        <v>4</v>
      </c>
      <c r="AH9" s="33">
        <v>2</v>
      </c>
      <c r="AI9" s="33">
        <v>4</v>
      </c>
      <c r="AJ9" s="33">
        <v>2</v>
      </c>
      <c r="AK9" s="33">
        <v>5</v>
      </c>
      <c r="AL9" s="33">
        <v>5</v>
      </c>
      <c r="AM9" s="33">
        <v>2</v>
      </c>
      <c r="AN9" s="33">
        <v>2</v>
      </c>
      <c r="AO9" s="33">
        <v>5</v>
      </c>
      <c r="AP9" s="33">
        <v>4</v>
      </c>
      <c r="AQ9" s="33">
        <v>5</v>
      </c>
      <c r="AR9" s="33">
        <v>4</v>
      </c>
      <c r="AS9" s="33">
        <v>2</v>
      </c>
      <c r="AT9" s="33">
        <v>2</v>
      </c>
      <c r="AU9" s="33">
        <v>3</v>
      </c>
      <c r="AV9" s="33">
        <v>1000000</v>
      </c>
    </row>
    <row r="10" spans="1:48" ht="15" thickBot="1" x14ac:dyDescent="0.4">
      <c r="A10" s="32" t="s">
        <v>78</v>
      </c>
      <c r="B10" s="33">
        <v>1</v>
      </c>
      <c r="C10" s="33">
        <v>4</v>
      </c>
      <c r="D10" s="33">
        <v>4</v>
      </c>
      <c r="E10" s="33">
        <v>3</v>
      </c>
      <c r="F10" s="33">
        <v>3</v>
      </c>
      <c r="G10" s="33">
        <v>4</v>
      </c>
      <c r="H10" s="33">
        <v>4</v>
      </c>
      <c r="I10" s="33">
        <v>1</v>
      </c>
      <c r="J10" s="33">
        <v>1</v>
      </c>
      <c r="K10" s="33">
        <v>2</v>
      </c>
      <c r="L10" s="33">
        <v>3</v>
      </c>
      <c r="M10" s="33">
        <v>3</v>
      </c>
      <c r="N10" s="33">
        <v>2</v>
      </c>
      <c r="O10" s="33">
        <v>4</v>
      </c>
      <c r="P10" s="33">
        <v>3</v>
      </c>
      <c r="Q10" s="33">
        <v>1</v>
      </c>
      <c r="R10" s="33">
        <v>3</v>
      </c>
      <c r="S10" s="33">
        <v>4</v>
      </c>
      <c r="T10" s="33">
        <v>3</v>
      </c>
      <c r="U10" s="33">
        <v>1</v>
      </c>
      <c r="V10" s="33">
        <v>10000000</v>
      </c>
      <c r="AA10" s="32" t="s">
        <v>78</v>
      </c>
      <c r="AB10" s="33">
        <v>5</v>
      </c>
      <c r="AC10" s="33">
        <v>2</v>
      </c>
      <c r="AD10" s="33">
        <v>2</v>
      </c>
      <c r="AE10" s="33">
        <v>3</v>
      </c>
      <c r="AF10" s="33">
        <v>3</v>
      </c>
      <c r="AG10" s="33">
        <v>2</v>
      </c>
      <c r="AH10" s="33">
        <v>2</v>
      </c>
      <c r="AI10" s="33">
        <v>5</v>
      </c>
      <c r="AJ10" s="33">
        <v>5</v>
      </c>
      <c r="AK10" s="33">
        <v>4</v>
      </c>
      <c r="AL10" s="33">
        <v>3</v>
      </c>
      <c r="AM10" s="33">
        <v>3</v>
      </c>
      <c r="AN10" s="33">
        <v>4</v>
      </c>
      <c r="AO10" s="33">
        <v>2</v>
      </c>
      <c r="AP10" s="33">
        <v>3</v>
      </c>
      <c r="AQ10" s="33">
        <v>5</v>
      </c>
      <c r="AR10" s="33">
        <v>3</v>
      </c>
      <c r="AS10" s="33">
        <v>2</v>
      </c>
      <c r="AT10" s="33">
        <v>3</v>
      </c>
      <c r="AU10" s="33">
        <v>5</v>
      </c>
      <c r="AV10" s="33">
        <v>1000000</v>
      </c>
    </row>
    <row r="11" spans="1:48" ht="15" thickBot="1" x14ac:dyDescent="0.4">
      <c r="A11" s="32" t="s">
        <v>79</v>
      </c>
      <c r="B11" s="33">
        <v>1</v>
      </c>
      <c r="C11" s="33">
        <v>4</v>
      </c>
      <c r="D11" s="33">
        <v>1</v>
      </c>
      <c r="E11" s="33">
        <v>3</v>
      </c>
      <c r="F11" s="33">
        <v>4</v>
      </c>
      <c r="G11" s="33">
        <v>1</v>
      </c>
      <c r="H11" s="33">
        <v>2</v>
      </c>
      <c r="I11" s="33">
        <v>2</v>
      </c>
      <c r="J11" s="33">
        <v>2</v>
      </c>
      <c r="K11" s="33">
        <v>1</v>
      </c>
      <c r="L11" s="33">
        <v>3</v>
      </c>
      <c r="M11" s="33">
        <v>4</v>
      </c>
      <c r="N11" s="33">
        <v>4</v>
      </c>
      <c r="O11" s="33">
        <v>2</v>
      </c>
      <c r="P11" s="33">
        <v>4</v>
      </c>
      <c r="Q11" s="33">
        <v>1</v>
      </c>
      <c r="R11" s="33">
        <v>2</v>
      </c>
      <c r="S11" s="33">
        <v>2</v>
      </c>
      <c r="T11" s="33">
        <v>2</v>
      </c>
      <c r="U11" s="33">
        <v>3</v>
      </c>
      <c r="V11" s="33">
        <v>10000000</v>
      </c>
      <c r="AA11" s="32" t="s">
        <v>79</v>
      </c>
      <c r="AB11" s="33">
        <v>5</v>
      </c>
      <c r="AC11" s="33">
        <v>2</v>
      </c>
      <c r="AD11" s="33">
        <v>5</v>
      </c>
      <c r="AE11" s="33">
        <v>3</v>
      </c>
      <c r="AF11" s="33">
        <v>2</v>
      </c>
      <c r="AG11" s="33">
        <v>5</v>
      </c>
      <c r="AH11" s="33">
        <v>4</v>
      </c>
      <c r="AI11" s="33">
        <v>4</v>
      </c>
      <c r="AJ11" s="33">
        <v>4</v>
      </c>
      <c r="AK11" s="33">
        <v>5</v>
      </c>
      <c r="AL11" s="33">
        <v>3</v>
      </c>
      <c r="AM11" s="33">
        <v>2</v>
      </c>
      <c r="AN11" s="33">
        <v>2</v>
      </c>
      <c r="AO11" s="33">
        <v>4</v>
      </c>
      <c r="AP11" s="33">
        <v>2</v>
      </c>
      <c r="AQ11" s="33">
        <v>5</v>
      </c>
      <c r="AR11" s="33">
        <v>4</v>
      </c>
      <c r="AS11" s="33">
        <v>4</v>
      </c>
      <c r="AT11" s="33">
        <v>4</v>
      </c>
      <c r="AU11" s="33">
        <v>3</v>
      </c>
      <c r="AV11" s="33">
        <v>1000000</v>
      </c>
    </row>
    <row r="12" spans="1:48" ht="15" thickBot="1" x14ac:dyDescent="0.4">
      <c r="A12" s="32" t="s">
        <v>80</v>
      </c>
      <c r="B12" s="33">
        <v>4</v>
      </c>
      <c r="C12" s="33">
        <v>4</v>
      </c>
      <c r="D12" s="33">
        <v>3</v>
      </c>
      <c r="E12" s="33">
        <v>3</v>
      </c>
      <c r="F12" s="33">
        <v>3</v>
      </c>
      <c r="G12" s="33">
        <v>2</v>
      </c>
      <c r="H12" s="33">
        <v>4</v>
      </c>
      <c r="I12" s="33">
        <v>1</v>
      </c>
      <c r="J12" s="33">
        <v>4</v>
      </c>
      <c r="K12" s="33">
        <v>2</v>
      </c>
      <c r="L12" s="33">
        <v>4</v>
      </c>
      <c r="M12" s="33">
        <v>3</v>
      </c>
      <c r="N12" s="33">
        <v>3</v>
      </c>
      <c r="O12" s="33">
        <v>2</v>
      </c>
      <c r="P12" s="33">
        <v>2</v>
      </c>
      <c r="Q12" s="33">
        <v>2</v>
      </c>
      <c r="R12" s="33">
        <v>2</v>
      </c>
      <c r="S12" s="33">
        <v>3</v>
      </c>
      <c r="T12" s="33">
        <v>2</v>
      </c>
      <c r="U12" s="33">
        <v>2</v>
      </c>
      <c r="V12" s="33">
        <v>10000000</v>
      </c>
      <c r="AA12" s="32" t="s">
        <v>80</v>
      </c>
      <c r="AB12" s="33">
        <v>2</v>
      </c>
      <c r="AC12" s="33">
        <v>2</v>
      </c>
      <c r="AD12" s="33">
        <v>3</v>
      </c>
      <c r="AE12" s="33">
        <v>3</v>
      </c>
      <c r="AF12" s="33">
        <v>3</v>
      </c>
      <c r="AG12" s="33">
        <v>4</v>
      </c>
      <c r="AH12" s="33">
        <v>2</v>
      </c>
      <c r="AI12" s="33">
        <v>5</v>
      </c>
      <c r="AJ12" s="33">
        <v>2</v>
      </c>
      <c r="AK12" s="33">
        <v>4</v>
      </c>
      <c r="AL12" s="33">
        <v>2</v>
      </c>
      <c r="AM12" s="33">
        <v>3</v>
      </c>
      <c r="AN12" s="33">
        <v>3</v>
      </c>
      <c r="AO12" s="33">
        <v>4</v>
      </c>
      <c r="AP12" s="33">
        <v>4</v>
      </c>
      <c r="AQ12" s="33">
        <v>4</v>
      </c>
      <c r="AR12" s="33">
        <v>4</v>
      </c>
      <c r="AS12" s="33">
        <v>3</v>
      </c>
      <c r="AT12" s="33">
        <v>4</v>
      </c>
      <c r="AU12" s="33">
        <v>4</v>
      </c>
      <c r="AV12" s="33">
        <v>1000000</v>
      </c>
    </row>
    <row r="13" spans="1:48" ht="15" thickBot="1" x14ac:dyDescent="0.4">
      <c r="A13" s="32" t="s">
        <v>81</v>
      </c>
      <c r="B13" s="33">
        <v>4</v>
      </c>
      <c r="C13" s="33">
        <v>3</v>
      </c>
      <c r="D13" s="33">
        <v>2</v>
      </c>
      <c r="E13" s="33">
        <v>2</v>
      </c>
      <c r="F13" s="33">
        <v>4</v>
      </c>
      <c r="G13" s="33">
        <v>3</v>
      </c>
      <c r="H13" s="33">
        <v>2</v>
      </c>
      <c r="I13" s="33">
        <v>4</v>
      </c>
      <c r="J13" s="33">
        <v>2</v>
      </c>
      <c r="K13" s="33">
        <v>4</v>
      </c>
      <c r="L13" s="33">
        <v>1</v>
      </c>
      <c r="M13" s="33">
        <v>2</v>
      </c>
      <c r="N13" s="33">
        <v>4</v>
      </c>
      <c r="O13" s="33">
        <v>1</v>
      </c>
      <c r="P13" s="33">
        <v>3</v>
      </c>
      <c r="Q13" s="33">
        <v>4</v>
      </c>
      <c r="R13" s="33">
        <v>1</v>
      </c>
      <c r="S13" s="33">
        <v>3</v>
      </c>
      <c r="T13" s="33">
        <v>3</v>
      </c>
      <c r="U13" s="33">
        <v>2</v>
      </c>
      <c r="V13" s="33">
        <v>10000000</v>
      </c>
      <c r="AA13" s="32" t="s">
        <v>81</v>
      </c>
      <c r="AB13" s="33">
        <v>2</v>
      </c>
      <c r="AC13" s="33">
        <v>3</v>
      </c>
      <c r="AD13" s="33">
        <v>4</v>
      </c>
      <c r="AE13" s="33">
        <v>4</v>
      </c>
      <c r="AF13" s="33">
        <v>2</v>
      </c>
      <c r="AG13" s="33">
        <v>3</v>
      </c>
      <c r="AH13" s="33">
        <v>4</v>
      </c>
      <c r="AI13" s="33">
        <v>2</v>
      </c>
      <c r="AJ13" s="33">
        <v>4</v>
      </c>
      <c r="AK13" s="33">
        <v>2</v>
      </c>
      <c r="AL13" s="33">
        <v>5</v>
      </c>
      <c r="AM13" s="33">
        <v>4</v>
      </c>
      <c r="AN13" s="33">
        <v>2</v>
      </c>
      <c r="AO13" s="33">
        <v>5</v>
      </c>
      <c r="AP13" s="33">
        <v>3</v>
      </c>
      <c r="AQ13" s="33">
        <v>2</v>
      </c>
      <c r="AR13" s="33">
        <v>5</v>
      </c>
      <c r="AS13" s="33">
        <v>3</v>
      </c>
      <c r="AT13" s="33">
        <v>3</v>
      </c>
      <c r="AU13" s="33">
        <v>4</v>
      </c>
      <c r="AV13" s="33">
        <v>1000000</v>
      </c>
    </row>
    <row r="14" spans="1:48" ht="15" thickBot="1" x14ac:dyDescent="0.4">
      <c r="A14" s="32" t="s">
        <v>82</v>
      </c>
      <c r="B14" s="33">
        <v>2</v>
      </c>
      <c r="C14" s="33">
        <v>1</v>
      </c>
      <c r="D14" s="33">
        <v>2</v>
      </c>
      <c r="E14" s="33">
        <v>1</v>
      </c>
      <c r="F14" s="33">
        <v>1</v>
      </c>
      <c r="G14" s="33">
        <v>3</v>
      </c>
      <c r="H14" s="33">
        <v>3</v>
      </c>
      <c r="I14" s="33">
        <v>2</v>
      </c>
      <c r="J14" s="33">
        <v>1</v>
      </c>
      <c r="K14" s="33">
        <v>2</v>
      </c>
      <c r="L14" s="33">
        <v>2</v>
      </c>
      <c r="M14" s="33">
        <v>1</v>
      </c>
      <c r="N14" s="33">
        <v>4</v>
      </c>
      <c r="O14" s="33">
        <v>1</v>
      </c>
      <c r="P14" s="33">
        <v>1</v>
      </c>
      <c r="Q14" s="33">
        <v>3</v>
      </c>
      <c r="R14" s="33">
        <v>2</v>
      </c>
      <c r="S14" s="33">
        <v>2</v>
      </c>
      <c r="T14" s="33">
        <v>3</v>
      </c>
      <c r="U14" s="33">
        <v>2</v>
      </c>
      <c r="V14" s="33">
        <v>10000000</v>
      </c>
      <c r="AA14" s="32" t="s">
        <v>82</v>
      </c>
      <c r="AB14" s="33">
        <v>4</v>
      </c>
      <c r="AC14" s="33">
        <v>5</v>
      </c>
      <c r="AD14" s="33">
        <v>4</v>
      </c>
      <c r="AE14" s="33">
        <v>5</v>
      </c>
      <c r="AF14" s="33">
        <v>5</v>
      </c>
      <c r="AG14" s="33">
        <v>3</v>
      </c>
      <c r="AH14" s="33">
        <v>3</v>
      </c>
      <c r="AI14" s="33">
        <v>4</v>
      </c>
      <c r="AJ14" s="33">
        <v>5</v>
      </c>
      <c r="AK14" s="33">
        <v>4</v>
      </c>
      <c r="AL14" s="33">
        <v>4</v>
      </c>
      <c r="AM14" s="33">
        <v>5</v>
      </c>
      <c r="AN14" s="33">
        <v>2</v>
      </c>
      <c r="AO14" s="33">
        <v>5</v>
      </c>
      <c r="AP14" s="33">
        <v>5</v>
      </c>
      <c r="AQ14" s="33">
        <v>3</v>
      </c>
      <c r="AR14" s="33">
        <v>4</v>
      </c>
      <c r="AS14" s="33">
        <v>4</v>
      </c>
      <c r="AT14" s="33">
        <v>3</v>
      </c>
      <c r="AU14" s="33">
        <v>4</v>
      </c>
      <c r="AV14" s="33">
        <v>1000000</v>
      </c>
    </row>
    <row r="15" spans="1:48" ht="15" thickBot="1" x14ac:dyDescent="0.4">
      <c r="A15" s="32" t="s">
        <v>83</v>
      </c>
      <c r="B15" s="33">
        <v>3</v>
      </c>
      <c r="C15" s="33">
        <v>4</v>
      </c>
      <c r="D15" s="33">
        <v>3</v>
      </c>
      <c r="E15" s="33">
        <v>1</v>
      </c>
      <c r="F15" s="33">
        <v>2</v>
      </c>
      <c r="G15" s="33">
        <v>2</v>
      </c>
      <c r="H15" s="33">
        <v>3</v>
      </c>
      <c r="I15" s="33">
        <v>2</v>
      </c>
      <c r="J15" s="33">
        <v>1</v>
      </c>
      <c r="K15" s="33">
        <v>4</v>
      </c>
      <c r="L15" s="33">
        <v>4</v>
      </c>
      <c r="M15" s="33">
        <v>3</v>
      </c>
      <c r="N15" s="33">
        <v>2</v>
      </c>
      <c r="O15" s="33">
        <v>2</v>
      </c>
      <c r="P15" s="33">
        <v>2</v>
      </c>
      <c r="Q15" s="33">
        <v>3</v>
      </c>
      <c r="R15" s="33">
        <v>1</v>
      </c>
      <c r="S15" s="33">
        <v>1</v>
      </c>
      <c r="T15" s="33">
        <v>4</v>
      </c>
      <c r="U15" s="33">
        <v>2</v>
      </c>
      <c r="V15" s="33">
        <v>10000000</v>
      </c>
      <c r="AA15" s="32" t="s">
        <v>83</v>
      </c>
      <c r="AB15" s="33">
        <v>3</v>
      </c>
      <c r="AC15" s="33">
        <v>2</v>
      </c>
      <c r="AD15" s="33">
        <v>3</v>
      </c>
      <c r="AE15" s="33">
        <v>5</v>
      </c>
      <c r="AF15" s="33">
        <v>4</v>
      </c>
      <c r="AG15" s="33">
        <v>4</v>
      </c>
      <c r="AH15" s="33">
        <v>3</v>
      </c>
      <c r="AI15" s="33">
        <v>4</v>
      </c>
      <c r="AJ15" s="33">
        <v>5</v>
      </c>
      <c r="AK15" s="33">
        <v>2</v>
      </c>
      <c r="AL15" s="33">
        <v>2</v>
      </c>
      <c r="AM15" s="33">
        <v>3</v>
      </c>
      <c r="AN15" s="33">
        <v>4</v>
      </c>
      <c r="AO15" s="33">
        <v>4</v>
      </c>
      <c r="AP15" s="33">
        <v>4</v>
      </c>
      <c r="AQ15" s="33">
        <v>3</v>
      </c>
      <c r="AR15" s="33">
        <v>5</v>
      </c>
      <c r="AS15" s="33">
        <v>5</v>
      </c>
      <c r="AT15" s="33">
        <v>2</v>
      </c>
      <c r="AU15" s="33">
        <v>4</v>
      </c>
      <c r="AV15" s="33">
        <v>1000000</v>
      </c>
    </row>
    <row r="16" spans="1:48" ht="15" thickBot="1" x14ac:dyDescent="0.4">
      <c r="A16" s="32" t="s">
        <v>84</v>
      </c>
      <c r="B16" s="33">
        <v>2</v>
      </c>
      <c r="C16" s="33">
        <v>3</v>
      </c>
      <c r="D16" s="33">
        <v>4</v>
      </c>
      <c r="E16" s="33">
        <v>3</v>
      </c>
      <c r="F16" s="33">
        <v>2</v>
      </c>
      <c r="G16" s="33">
        <v>2</v>
      </c>
      <c r="H16" s="33">
        <v>3</v>
      </c>
      <c r="I16" s="33">
        <v>1</v>
      </c>
      <c r="J16" s="33">
        <v>4</v>
      </c>
      <c r="K16" s="33">
        <v>1</v>
      </c>
      <c r="L16" s="33">
        <v>1</v>
      </c>
      <c r="M16" s="33">
        <v>4</v>
      </c>
      <c r="N16" s="33">
        <v>1</v>
      </c>
      <c r="O16" s="33">
        <v>1</v>
      </c>
      <c r="P16" s="33">
        <v>2</v>
      </c>
      <c r="Q16" s="33">
        <v>1</v>
      </c>
      <c r="R16" s="33">
        <v>1</v>
      </c>
      <c r="S16" s="33">
        <v>2</v>
      </c>
      <c r="T16" s="33">
        <v>3</v>
      </c>
      <c r="U16" s="33">
        <v>1</v>
      </c>
      <c r="V16" s="33">
        <v>10000000</v>
      </c>
      <c r="AA16" s="32" t="s">
        <v>84</v>
      </c>
      <c r="AB16" s="33">
        <v>4</v>
      </c>
      <c r="AC16" s="33">
        <v>3</v>
      </c>
      <c r="AD16" s="33">
        <v>2</v>
      </c>
      <c r="AE16" s="33">
        <v>3</v>
      </c>
      <c r="AF16" s="33">
        <v>4</v>
      </c>
      <c r="AG16" s="33">
        <v>4</v>
      </c>
      <c r="AH16" s="33">
        <v>3</v>
      </c>
      <c r="AI16" s="33">
        <v>5</v>
      </c>
      <c r="AJ16" s="33">
        <v>2</v>
      </c>
      <c r="AK16" s="33">
        <v>5</v>
      </c>
      <c r="AL16" s="33">
        <v>5</v>
      </c>
      <c r="AM16" s="33">
        <v>2</v>
      </c>
      <c r="AN16" s="33">
        <v>5</v>
      </c>
      <c r="AO16" s="33">
        <v>5</v>
      </c>
      <c r="AP16" s="33">
        <v>4</v>
      </c>
      <c r="AQ16" s="33">
        <v>5</v>
      </c>
      <c r="AR16" s="33">
        <v>5</v>
      </c>
      <c r="AS16" s="33">
        <v>4</v>
      </c>
      <c r="AT16" s="33">
        <v>3</v>
      </c>
      <c r="AU16" s="33">
        <v>5</v>
      </c>
      <c r="AV16" s="33">
        <v>1000000</v>
      </c>
    </row>
    <row r="17" spans="1:48" ht="15" thickBot="1" x14ac:dyDescent="0.4">
      <c r="A17" s="32" t="s">
        <v>85</v>
      </c>
      <c r="B17" s="33">
        <v>1</v>
      </c>
      <c r="C17" s="33">
        <v>1</v>
      </c>
      <c r="D17" s="33">
        <v>1</v>
      </c>
      <c r="E17" s="33">
        <v>1</v>
      </c>
      <c r="F17" s="33">
        <v>4</v>
      </c>
      <c r="G17" s="33">
        <v>4</v>
      </c>
      <c r="H17" s="33">
        <v>2</v>
      </c>
      <c r="I17" s="33">
        <v>2</v>
      </c>
      <c r="J17" s="33">
        <v>2</v>
      </c>
      <c r="K17" s="33">
        <v>2</v>
      </c>
      <c r="L17" s="33">
        <v>1</v>
      </c>
      <c r="M17" s="33">
        <v>4</v>
      </c>
      <c r="N17" s="33">
        <v>4</v>
      </c>
      <c r="O17" s="33">
        <v>4</v>
      </c>
      <c r="P17" s="33">
        <v>2</v>
      </c>
      <c r="Q17" s="33">
        <v>1</v>
      </c>
      <c r="R17" s="33">
        <v>1</v>
      </c>
      <c r="S17" s="33">
        <v>4</v>
      </c>
      <c r="T17" s="33">
        <v>2</v>
      </c>
      <c r="U17" s="33">
        <v>3</v>
      </c>
      <c r="V17" s="33">
        <v>10000000</v>
      </c>
      <c r="AA17" s="32" t="s">
        <v>85</v>
      </c>
      <c r="AB17" s="33">
        <v>5</v>
      </c>
      <c r="AC17" s="33">
        <v>5</v>
      </c>
      <c r="AD17" s="33">
        <v>5</v>
      </c>
      <c r="AE17" s="33">
        <v>5</v>
      </c>
      <c r="AF17" s="33">
        <v>2</v>
      </c>
      <c r="AG17" s="33">
        <v>2</v>
      </c>
      <c r="AH17" s="33">
        <v>4</v>
      </c>
      <c r="AI17" s="33">
        <v>4</v>
      </c>
      <c r="AJ17" s="33">
        <v>4</v>
      </c>
      <c r="AK17" s="33">
        <v>4</v>
      </c>
      <c r="AL17" s="33">
        <v>5</v>
      </c>
      <c r="AM17" s="33">
        <v>2</v>
      </c>
      <c r="AN17" s="33">
        <v>2</v>
      </c>
      <c r="AO17" s="33">
        <v>2</v>
      </c>
      <c r="AP17" s="33">
        <v>4</v>
      </c>
      <c r="AQ17" s="33">
        <v>5</v>
      </c>
      <c r="AR17" s="33">
        <v>5</v>
      </c>
      <c r="AS17" s="33">
        <v>2</v>
      </c>
      <c r="AT17" s="33">
        <v>4</v>
      </c>
      <c r="AU17" s="33">
        <v>3</v>
      </c>
      <c r="AV17" s="33">
        <v>1000000</v>
      </c>
    </row>
    <row r="18" spans="1:48" ht="15" thickBot="1" x14ac:dyDescent="0.4">
      <c r="A18" s="32" t="s">
        <v>86</v>
      </c>
      <c r="B18" s="33">
        <v>4</v>
      </c>
      <c r="C18" s="33">
        <v>4</v>
      </c>
      <c r="D18" s="33">
        <v>1</v>
      </c>
      <c r="E18" s="33">
        <v>3</v>
      </c>
      <c r="F18" s="33">
        <v>3</v>
      </c>
      <c r="G18" s="33">
        <v>4</v>
      </c>
      <c r="H18" s="33">
        <v>4</v>
      </c>
      <c r="I18" s="33">
        <v>4</v>
      </c>
      <c r="J18" s="33">
        <v>3</v>
      </c>
      <c r="K18" s="33">
        <v>1</v>
      </c>
      <c r="L18" s="33">
        <v>3</v>
      </c>
      <c r="M18" s="33">
        <v>2</v>
      </c>
      <c r="N18" s="33">
        <v>3</v>
      </c>
      <c r="O18" s="33">
        <v>3</v>
      </c>
      <c r="P18" s="33">
        <v>1</v>
      </c>
      <c r="Q18" s="33">
        <v>2</v>
      </c>
      <c r="R18" s="33">
        <v>2</v>
      </c>
      <c r="S18" s="33">
        <v>3</v>
      </c>
      <c r="T18" s="33">
        <v>4</v>
      </c>
      <c r="U18" s="33">
        <v>3</v>
      </c>
      <c r="V18" s="33">
        <v>10000000</v>
      </c>
      <c r="AA18" s="32" t="s">
        <v>86</v>
      </c>
      <c r="AB18" s="33">
        <v>2</v>
      </c>
      <c r="AC18" s="33">
        <v>2</v>
      </c>
      <c r="AD18" s="33">
        <v>5</v>
      </c>
      <c r="AE18" s="33">
        <v>3</v>
      </c>
      <c r="AF18" s="33">
        <v>3</v>
      </c>
      <c r="AG18" s="33">
        <v>2</v>
      </c>
      <c r="AH18" s="33">
        <v>2</v>
      </c>
      <c r="AI18" s="33">
        <v>2</v>
      </c>
      <c r="AJ18" s="33">
        <v>3</v>
      </c>
      <c r="AK18" s="33">
        <v>5</v>
      </c>
      <c r="AL18" s="33">
        <v>3</v>
      </c>
      <c r="AM18" s="33">
        <v>4</v>
      </c>
      <c r="AN18" s="33">
        <v>3</v>
      </c>
      <c r="AO18" s="33">
        <v>3</v>
      </c>
      <c r="AP18" s="33">
        <v>5</v>
      </c>
      <c r="AQ18" s="33">
        <v>4</v>
      </c>
      <c r="AR18" s="33">
        <v>4</v>
      </c>
      <c r="AS18" s="33">
        <v>3</v>
      </c>
      <c r="AT18" s="33">
        <v>2</v>
      </c>
      <c r="AU18" s="33">
        <v>3</v>
      </c>
      <c r="AV18" s="33">
        <v>1000000</v>
      </c>
    </row>
    <row r="19" spans="1:48" ht="15" thickBot="1" x14ac:dyDescent="0.4">
      <c r="A19" s="32" t="s">
        <v>87</v>
      </c>
      <c r="B19" s="33">
        <v>2</v>
      </c>
      <c r="C19" s="33">
        <v>3</v>
      </c>
      <c r="D19" s="33">
        <v>4</v>
      </c>
      <c r="E19" s="33">
        <v>4</v>
      </c>
      <c r="F19" s="33">
        <v>1</v>
      </c>
      <c r="G19" s="33">
        <v>4</v>
      </c>
      <c r="H19" s="33">
        <v>4</v>
      </c>
      <c r="I19" s="33">
        <v>3</v>
      </c>
      <c r="J19" s="33">
        <v>1</v>
      </c>
      <c r="K19" s="33">
        <v>3</v>
      </c>
      <c r="L19" s="33">
        <v>1</v>
      </c>
      <c r="M19" s="33">
        <v>3</v>
      </c>
      <c r="N19" s="33">
        <v>1</v>
      </c>
      <c r="O19" s="33">
        <v>4</v>
      </c>
      <c r="P19" s="33">
        <v>1</v>
      </c>
      <c r="Q19" s="33">
        <v>2</v>
      </c>
      <c r="R19" s="33">
        <v>2</v>
      </c>
      <c r="S19" s="33">
        <v>4</v>
      </c>
      <c r="T19" s="33">
        <v>4</v>
      </c>
      <c r="U19" s="33">
        <v>2</v>
      </c>
      <c r="V19" s="33">
        <v>10000000</v>
      </c>
      <c r="AA19" s="32" t="s">
        <v>87</v>
      </c>
      <c r="AB19" s="33">
        <v>4</v>
      </c>
      <c r="AC19" s="33">
        <v>3</v>
      </c>
      <c r="AD19" s="33">
        <v>2</v>
      </c>
      <c r="AE19" s="33">
        <v>2</v>
      </c>
      <c r="AF19" s="33">
        <v>5</v>
      </c>
      <c r="AG19" s="33">
        <v>2</v>
      </c>
      <c r="AH19" s="33">
        <v>2</v>
      </c>
      <c r="AI19" s="33">
        <v>3</v>
      </c>
      <c r="AJ19" s="33">
        <v>5</v>
      </c>
      <c r="AK19" s="33">
        <v>3</v>
      </c>
      <c r="AL19" s="33">
        <v>5</v>
      </c>
      <c r="AM19" s="33">
        <v>3</v>
      </c>
      <c r="AN19" s="33">
        <v>5</v>
      </c>
      <c r="AO19" s="33">
        <v>2</v>
      </c>
      <c r="AP19" s="33">
        <v>5</v>
      </c>
      <c r="AQ19" s="33">
        <v>4</v>
      </c>
      <c r="AR19" s="33">
        <v>4</v>
      </c>
      <c r="AS19" s="33">
        <v>2</v>
      </c>
      <c r="AT19" s="33">
        <v>2</v>
      </c>
      <c r="AU19" s="33">
        <v>4</v>
      </c>
      <c r="AV19" s="33">
        <v>1000000</v>
      </c>
    </row>
    <row r="20" spans="1:48" ht="15" thickBot="1" x14ac:dyDescent="0.4">
      <c r="A20" s="32" t="s">
        <v>88</v>
      </c>
      <c r="B20" s="33">
        <v>2</v>
      </c>
      <c r="C20" s="33">
        <v>1</v>
      </c>
      <c r="D20" s="33">
        <v>4</v>
      </c>
      <c r="E20" s="33">
        <v>3</v>
      </c>
      <c r="F20" s="33">
        <v>3</v>
      </c>
      <c r="G20" s="33">
        <v>4</v>
      </c>
      <c r="H20" s="33">
        <v>2</v>
      </c>
      <c r="I20" s="33">
        <v>2</v>
      </c>
      <c r="J20" s="33">
        <v>1</v>
      </c>
      <c r="K20" s="33">
        <v>1</v>
      </c>
      <c r="L20" s="33">
        <v>1</v>
      </c>
      <c r="M20" s="33">
        <v>4</v>
      </c>
      <c r="N20" s="33">
        <v>1</v>
      </c>
      <c r="O20" s="33">
        <v>3</v>
      </c>
      <c r="P20" s="33">
        <v>2</v>
      </c>
      <c r="Q20" s="33">
        <v>3</v>
      </c>
      <c r="R20" s="33">
        <v>2</v>
      </c>
      <c r="S20" s="33">
        <v>2</v>
      </c>
      <c r="T20" s="33">
        <v>4</v>
      </c>
      <c r="U20" s="33">
        <v>3</v>
      </c>
      <c r="V20" s="33">
        <v>10000000</v>
      </c>
      <c r="AA20" s="32" t="s">
        <v>88</v>
      </c>
      <c r="AB20" s="33">
        <v>4</v>
      </c>
      <c r="AC20" s="33">
        <v>5</v>
      </c>
      <c r="AD20" s="33">
        <v>2</v>
      </c>
      <c r="AE20" s="33">
        <v>3</v>
      </c>
      <c r="AF20" s="33">
        <v>3</v>
      </c>
      <c r="AG20" s="33">
        <v>2</v>
      </c>
      <c r="AH20" s="33">
        <v>4</v>
      </c>
      <c r="AI20" s="33">
        <v>4</v>
      </c>
      <c r="AJ20" s="33">
        <v>5</v>
      </c>
      <c r="AK20" s="33">
        <v>5</v>
      </c>
      <c r="AL20" s="33">
        <v>5</v>
      </c>
      <c r="AM20" s="33">
        <v>2</v>
      </c>
      <c r="AN20" s="33">
        <v>5</v>
      </c>
      <c r="AO20" s="33">
        <v>3</v>
      </c>
      <c r="AP20" s="33">
        <v>4</v>
      </c>
      <c r="AQ20" s="33">
        <v>3</v>
      </c>
      <c r="AR20" s="33">
        <v>4</v>
      </c>
      <c r="AS20" s="33">
        <v>4</v>
      </c>
      <c r="AT20" s="33">
        <v>2</v>
      </c>
      <c r="AU20" s="33">
        <v>3</v>
      </c>
      <c r="AV20" s="33">
        <v>1000000</v>
      </c>
    </row>
    <row r="21" spans="1:48" ht="15" thickBot="1" x14ac:dyDescent="0.4">
      <c r="A21" s="32" t="s">
        <v>89</v>
      </c>
      <c r="B21" s="33">
        <v>4</v>
      </c>
      <c r="C21" s="33">
        <v>3</v>
      </c>
      <c r="D21" s="33">
        <v>3</v>
      </c>
      <c r="E21" s="33">
        <v>1</v>
      </c>
      <c r="F21" s="33">
        <v>4</v>
      </c>
      <c r="G21" s="33">
        <v>3</v>
      </c>
      <c r="H21" s="33">
        <v>1</v>
      </c>
      <c r="I21" s="33">
        <v>3</v>
      </c>
      <c r="J21" s="33">
        <v>2</v>
      </c>
      <c r="K21" s="33">
        <v>3</v>
      </c>
      <c r="L21" s="33">
        <v>4</v>
      </c>
      <c r="M21" s="33">
        <v>4</v>
      </c>
      <c r="N21" s="33">
        <v>4</v>
      </c>
      <c r="O21" s="33">
        <v>3</v>
      </c>
      <c r="P21" s="33">
        <v>3</v>
      </c>
      <c r="Q21" s="33">
        <v>4</v>
      </c>
      <c r="R21" s="33">
        <v>2</v>
      </c>
      <c r="S21" s="33">
        <v>4</v>
      </c>
      <c r="T21" s="33">
        <v>2</v>
      </c>
      <c r="U21" s="33">
        <v>1</v>
      </c>
      <c r="V21" s="33">
        <v>10000000</v>
      </c>
      <c r="AA21" s="32" t="s">
        <v>89</v>
      </c>
      <c r="AB21" s="33">
        <v>2</v>
      </c>
      <c r="AC21" s="33">
        <v>3</v>
      </c>
      <c r="AD21" s="33">
        <v>3</v>
      </c>
      <c r="AE21" s="33">
        <v>5</v>
      </c>
      <c r="AF21" s="33">
        <v>2</v>
      </c>
      <c r="AG21" s="33">
        <v>3</v>
      </c>
      <c r="AH21" s="33">
        <v>5</v>
      </c>
      <c r="AI21" s="33">
        <v>3</v>
      </c>
      <c r="AJ21" s="33">
        <v>4</v>
      </c>
      <c r="AK21" s="33">
        <v>3</v>
      </c>
      <c r="AL21" s="33">
        <v>2</v>
      </c>
      <c r="AM21" s="33">
        <v>2</v>
      </c>
      <c r="AN21" s="33">
        <v>2</v>
      </c>
      <c r="AO21" s="33">
        <v>3</v>
      </c>
      <c r="AP21" s="33">
        <v>3</v>
      </c>
      <c r="AQ21" s="33">
        <v>2</v>
      </c>
      <c r="AR21" s="33">
        <v>4</v>
      </c>
      <c r="AS21" s="33">
        <v>2</v>
      </c>
      <c r="AT21" s="33">
        <v>4</v>
      </c>
      <c r="AU21" s="33">
        <v>5</v>
      </c>
      <c r="AV21" s="33">
        <v>1000000</v>
      </c>
    </row>
    <row r="22" spans="1:48" ht="15" thickBot="1" x14ac:dyDescent="0.4">
      <c r="A22" s="32" t="s">
        <v>90</v>
      </c>
      <c r="B22" s="33">
        <v>2</v>
      </c>
      <c r="C22" s="33">
        <v>3</v>
      </c>
      <c r="D22" s="33">
        <v>3</v>
      </c>
      <c r="E22" s="33">
        <v>3</v>
      </c>
      <c r="F22" s="33">
        <v>3</v>
      </c>
      <c r="G22" s="33">
        <v>2</v>
      </c>
      <c r="H22" s="33">
        <v>1</v>
      </c>
      <c r="I22" s="33">
        <v>4</v>
      </c>
      <c r="J22" s="33">
        <v>4</v>
      </c>
      <c r="K22" s="33">
        <v>1</v>
      </c>
      <c r="L22" s="33">
        <v>3</v>
      </c>
      <c r="M22" s="33">
        <v>1</v>
      </c>
      <c r="N22" s="33">
        <v>3</v>
      </c>
      <c r="O22" s="33">
        <v>4</v>
      </c>
      <c r="P22" s="33">
        <v>2</v>
      </c>
      <c r="Q22" s="33">
        <v>1</v>
      </c>
      <c r="R22" s="33">
        <v>1</v>
      </c>
      <c r="S22" s="33">
        <v>2</v>
      </c>
      <c r="T22" s="33">
        <v>4</v>
      </c>
      <c r="U22" s="33">
        <v>2</v>
      </c>
      <c r="V22" s="33">
        <v>10000000</v>
      </c>
      <c r="AA22" s="32" t="s">
        <v>90</v>
      </c>
      <c r="AB22" s="33">
        <v>4</v>
      </c>
      <c r="AC22" s="33">
        <v>3</v>
      </c>
      <c r="AD22" s="33">
        <v>3</v>
      </c>
      <c r="AE22" s="33">
        <v>3</v>
      </c>
      <c r="AF22" s="33">
        <v>3</v>
      </c>
      <c r="AG22" s="33">
        <v>4</v>
      </c>
      <c r="AH22" s="33">
        <v>5</v>
      </c>
      <c r="AI22" s="33">
        <v>2</v>
      </c>
      <c r="AJ22" s="33">
        <v>2</v>
      </c>
      <c r="AK22" s="33">
        <v>5</v>
      </c>
      <c r="AL22" s="33">
        <v>3</v>
      </c>
      <c r="AM22" s="33">
        <v>5</v>
      </c>
      <c r="AN22" s="33">
        <v>3</v>
      </c>
      <c r="AO22" s="33">
        <v>2</v>
      </c>
      <c r="AP22" s="33">
        <v>4</v>
      </c>
      <c r="AQ22" s="33">
        <v>5</v>
      </c>
      <c r="AR22" s="33">
        <v>5</v>
      </c>
      <c r="AS22" s="33">
        <v>4</v>
      </c>
      <c r="AT22" s="33">
        <v>2</v>
      </c>
      <c r="AU22" s="33">
        <v>4</v>
      </c>
      <c r="AV22" s="33">
        <v>1000000</v>
      </c>
    </row>
    <row r="23" spans="1:48" ht="15" thickBot="1" x14ac:dyDescent="0.4">
      <c r="A23" s="32" t="s">
        <v>91</v>
      </c>
      <c r="B23" s="33">
        <v>4</v>
      </c>
      <c r="C23" s="33">
        <v>2</v>
      </c>
      <c r="D23" s="33">
        <v>3</v>
      </c>
      <c r="E23" s="33">
        <v>2</v>
      </c>
      <c r="F23" s="33">
        <v>1</v>
      </c>
      <c r="G23" s="33">
        <v>2</v>
      </c>
      <c r="H23" s="33">
        <v>2</v>
      </c>
      <c r="I23" s="33">
        <v>3</v>
      </c>
      <c r="J23" s="33">
        <v>3</v>
      </c>
      <c r="K23" s="33">
        <v>4</v>
      </c>
      <c r="L23" s="33">
        <v>3</v>
      </c>
      <c r="M23" s="33">
        <v>2</v>
      </c>
      <c r="N23" s="33">
        <v>3</v>
      </c>
      <c r="O23" s="33">
        <v>1</v>
      </c>
      <c r="P23" s="33">
        <v>3</v>
      </c>
      <c r="Q23" s="33">
        <v>3</v>
      </c>
      <c r="R23" s="33">
        <v>2</v>
      </c>
      <c r="S23" s="33">
        <v>2</v>
      </c>
      <c r="T23" s="33">
        <v>4</v>
      </c>
      <c r="U23" s="33">
        <v>4</v>
      </c>
      <c r="V23" s="33">
        <v>10000000</v>
      </c>
      <c r="AA23" s="32" t="s">
        <v>91</v>
      </c>
      <c r="AB23" s="33">
        <v>2</v>
      </c>
      <c r="AC23" s="33">
        <v>4</v>
      </c>
      <c r="AD23" s="33">
        <v>3</v>
      </c>
      <c r="AE23" s="33">
        <v>4</v>
      </c>
      <c r="AF23" s="33">
        <v>5</v>
      </c>
      <c r="AG23" s="33">
        <v>4</v>
      </c>
      <c r="AH23" s="33">
        <v>4</v>
      </c>
      <c r="AI23" s="33">
        <v>3</v>
      </c>
      <c r="AJ23" s="33">
        <v>3</v>
      </c>
      <c r="AK23" s="33">
        <v>2</v>
      </c>
      <c r="AL23" s="33">
        <v>3</v>
      </c>
      <c r="AM23" s="33">
        <v>4</v>
      </c>
      <c r="AN23" s="33">
        <v>3</v>
      </c>
      <c r="AO23" s="33">
        <v>5</v>
      </c>
      <c r="AP23" s="33">
        <v>3</v>
      </c>
      <c r="AQ23" s="33">
        <v>3</v>
      </c>
      <c r="AR23" s="33">
        <v>4</v>
      </c>
      <c r="AS23" s="33">
        <v>4</v>
      </c>
      <c r="AT23" s="33">
        <v>2</v>
      </c>
      <c r="AU23" s="33">
        <v>2</v>
      </c>
      <c r="AV23" s="33">
        <v>1000000</v>
      </c>
    </row>
    <row r="24" spans="1:48" ht="15" thickBot="1" x14ac:dyDescent="0.4">
      <c r="A24" s="32" t="s">
        <v>92</v>
      </c>
      <c r="B24" s="33">
        <v>4</v>
      </c>
      <c r="C24" s="33">
        <v>1</v>
      </c>
      <c r="D24" s="33">
        <v>3</v>
      </c>
      <c r="E24" s="33">
        <v>3</v>
      </c>
      <c r="F24" s="33">
        <v>3</v>
      </c>
      <c r="G24" s="33">
        <v>1</v>
      </c>
      <c r="H24" s="33">
        <v>4</v>
      </c>
      <c r="I24" s="33">
        <v>1</v>
      </c>
      <c r="J24" s="33">
        <v>3</v>
      </c>
      <c r="K24" s="33">
        <v>2</v>
      </c>
      <c r="L24" s="33">
        <v>1</v>
      </c>
      <c r="M24" s="33">
        <v>4</v>
      </c>
      <c r="N24" s="33">
        <v>3</v>
      </c>
      <c r="O24" s="33">
        <v>2</v>
      </c>
      <c r="P24" s="33">
        <v>4</v>
      </c>
      <c r="Q24" s="33">
        <v>2</v>
      </c>
      <c r="R24" s="33">
        <v>2</v>
      </c>
      <c r="S24" s="33">
        <v>1</v>
      </c>
      <c r="T24" s="33">
        <v>2</v>
      </c>
      <c r="U24" s="33">
        <v>2</v>
      </c>
      <c r="V24" s="33">
        <v>10000000</v>
      </c>
      <c r="AA24" s="32" t="s">
        <v>92</v>
      </c>
      <c r="AB24" s="33">
        <v>2</v>
      </c>
      <c r="AC24" s="33">
        <v>5</v>
      </c>
      <c r="AD24" s="33">
        <v>3</v>
      </c>
      <c r="AE24" s="33">
        <v>3</v>
      </c>
      <c r="AF24" s="33">
        <v>3</v>
      </c>
      <c r="AG24" s="33">
        <v>5</v>
      </c>
      <c r="AH24" s="33">
        <v>2</v>
      </c>
      <c r="AI24" s="33">
        <v>5</v>
      </c>
      <c r="AJ24" s="33">
        <v>3</v>
      </c>
      <c r="AK24" s="33">
        <v>4</v>
      </c>
      <c r="AL24" s="33">
        <v>5</v>
      </c>
      <c r="AM24" s="33">
        <v>2</v>
      </c>
      <c r="AN24" s="33">
        <v>3</v>
      </c>
      <c r="AO24" s="33">
        <v>4</v>
      </c>
      <c r="AP24" s="33">
        <v>2</v>
      </c>
      <c r="AQ24" s="33">
        <v>4</v>
      </c>
      <c r="AR24" s="33">
        <v>4</v>
      </c>
      <c r="AS24" s="33">
        <v>5</v>
      </c>
      <c r="AT24" s="33">
        <v>4</v>
      </c>
      <c r="AU24" s="33">
        <v>4</v>
      </c>
      <c r="AV24" s="33">
        <v>1000000</v>
      </c>
    </row>
    <row r="25" spans="1:48" ht="15" thickBot="1" x14ac:dyDescent="0.4">
      <c r="A25" s="32" t="s">
        <v>93</v>
      </c>
      <c r="B25" s="33">
        <v>4</v>
      </c>
      <c r="C25" s="33">
        <v>3</v>
      </c>
      <c r="D25" s="33">
        <v>2</v>
      </c>
      <c r="E25" s="33">
        <v>2</v>
      </c>
      <c r="F25" s="33">
        <v>4</v>
      </c>
      <c r="G25" s="33">
        <v>2</v>
      </c>
      <c r="H25" s="33">
        <v>1</v>
      </c>
      <c r="I25" s="33">
        <v>2</v>
      </c>
      <c r="J25" s="33">
        <v>3</v>
      </c>
      <c r="K25" s="33">
        <v>2</v>
      </c>
      <c r="L25" s="33">
        <v>2</v>
      </c>
      <c r="M25" s="33">
        <v>4</v>
      </c>
      <c r="N25" s="33">
        <v>2</v>
      </c>
      <c r="O25" s="33">
        <v>2</v>
      </c>
      <c r="P25" s="33">
        <v>1</v>
      </c>
      <c r="Q25" s="33">
        <v>1</v>
      </c>
      <c r="R25" s="33">
        <v>1</v>
      </c>
      <c r="S25" s="33">
        <v>1</v>
      </c>
      <c r="T25" s="33">
        <v>4</v>
      </c>
      <c r="U25" s="33">
        <v>3</v>
      </c>
      <c r="V25" s="33">
        <v>10000000</v>
      </c>
      <c r="AA25" s="32" t="s">
        <v>93</v>
      </c>
      <c r="AB25" s="33">
        <v>2</v>
      </c>
      <c r="AC25" s="33">
        <v>3</v>
      </c>
      <c r="AD25" s="33">
        <v>4</v>
      </c>
      <c r="AE25" s="33">
        <v>4</v>
      </c>
      <c r="AF25" s="33">
        <v>2</v>
      </c>
      <c r="AG25" s="33">
        <v>4</v>
      </c>
      <c r="AH25" s="33">
        <v>5</v>
      </c>
      <c r="AI25" s="33">
        <v>4</v>
      </c>
      <c r="AJ25" s="33">
        <v>3</v>
      </c>
      <c r="AK25" s="33">
        <v>4</v>
      </c>
      <c r="AL25" s="33">
        <v>4</v>
      </c>
      <c r="AM25" s="33">
        <v>2</v>
      </c>
      <c r="AN25" s="33">
        <v>4</v>
      </c>
      <c r="AO25" s="33">
        <v>4</v>
      </c>
      <c r="AP25" s="33">
        <v>5</v>
      </c>
      <c r="AQ25" s="33">
        <v>5</v>
      </c>
      <c r="AR25" s="33">
        <v>5</v>
      </c>
      <c r="AS25" s="33">
        <v>5</v>
      </c>
      <c r="AT25" s="33">
        <v>2</v>
      </c>
      <c r="AU25" s="33">
        <v>3</v>
      </c>
      <c r="AV25" s="33">
        <v>1000000</v>
      </c>
    </row>
    <row r="26" spans="1:48" ht="15" thickBot="1" x14ac:dyDescent="0.4">
      <c r="A26" s="32" t="s">
        <v>94</v>
      </c>
      <c r="B26" s="33">
        <v>1</v>
      </c>
      <c r="C26" s="33">
        <v>3</v>
      </c>
      <c r="D26" s="33">
        <v>1</v>
      </c>
      <c r="E26" s="33">
        <v>1</v>
      </c>
      <c r="F26" s="33">
        <v>4</v>
      </c>
      <c r="G26" s="33">
        <v>4</v>
      </c>
      <c r="H26" s="33">
        <v>2</v>
      </c>
      <c r="I26" s="33">
        <v>4</v>
      </c>
      <c r="J26" s="33">
        <v>2</v>
      </c>
      <c r="K26" s="33">
        <v>3</v>
      </c>
      <c r="L26" s="33">
        <v>1</v>
      </c>
      <c r="M26" s="33">
        <v>3</v>
      </c>
      <c r="N26" s="33">
        <v>2</v>
      </c>
      <c r="O26" s="33">
        <v>3</v>
      </c>
      <c r="P26" s="33">
        <v>4</v>
      </c>
      <c r="Q26" s="33">
        <v>4</v>
      </c>
      <c r="R26" s="33">
        <v>3</v>
      </c>
      <c r="S26" s="33">
        <v>1</v>
      </c>
      <c r="T26" s="33">
        <v>2</v>
      </c>
      <c r="U26" s="33">
        <v>4</v>
      </c>
      <c r="V26" s="33">
        <v>10000000</v>
      </c>
      <c r="AA26" s="32" t="s">
        <v>94</v>
      </c>
      <c r="AB26" s="33">
        <v>5</v>
      </c>
      <c r="AC26" s="33">
        <v>3</v>
      </c>
      <c r="AD26" s="33">
        <v>5</v>
      </c>
      <c r="AE26" s="33">
        <v>5</v>
      </c>
      <c r="AF26" s="33">
        <v>2</v>
      </c>
      <c r="AG26" s="33">
        <v>2</v>
      </c>
      <c r="AH26" s="33">
        <v>4</v>
      </c>
      <c r="AI26" s="33">
        <v>2</v>
      </c>
      <c r="AJ26" s="33">
        <v>4</v>
      </c>
      <c r="AK26" s="33">
        <v>3</v>
      </c>
      <c r="AL26" s="33">
        <v>5</v>
      </c>
      <c r="AM26" s="33">
        <v>3</v>
      </c>
      <c r="AN26" s="33">
        <v>4</v>
      </c>
      <c r="AO26" s="33">
        <v>3</v>
      </c>
      <c r="AP26" s="33">
        <v>2</v>
      </c>
      <c r="AQ26" s="33">
        <v>2</v>
      </c>
      <c r="AR26" s="33">
        <v>3</v>
      </c>
      <c r="AS26" s="33">
        <v>5</v>
      </c>
      <c r="AT26" s="33">
        <v>4</v>
      </c>
      <c r="AU26" s="33">
        <v>2</v>
      </c>
      <c r="AV26" s="33">
        <v>1000000</v>
      </c>
    </row>
    <row r="27" spans="1:48" ht="15" thickBot="1" x14ac:dyDescent="0.4">
      <c r="A27" s="32" t="s">
        <v>95</v>
      </c>
      <c r="B27" s="33">
        <v>1</v>
      </c>
      <c r="C27" s="33">
        <v>3</v>
      </c>
      <c r="D27" s="33">
        <v>4</v>
      </c>
      <c r="E27" s="33">
        <v>3</v>
      </c>
      <c r="F27" s="33">
        <v>3</v>
      </c>
      <c r="G27" s="33">
        <v>1</v>
      </c>
      <c r="H27" s="33">
        <v>1</v>
      </c>
      <c r="I27" s="33">
        <v>1</v>
      </c>
      <c r="J27" s="33">
        <v>1</v>
      </c>
      <c r="K27" s="33">
        <v>4</v>
      </c>
      <c r="L27" s="33">
        <v>4</v>
      </c>
      <c r="M27" s="33">
        <v>4</v>
      </c>
      <c r="N27" s="33">
        <v>2</v>
      </c>
      <c r="O27" s="33">
        <v>1</v>
      </c>
      <c r="P27" s="33">
        <v>1</v>
      </c>
      <c r="Q27" s="33">
        <v>1</v>
      </c>
      <c r="R27" s="33">
        <v>3</v>
      </c>
      <c r="S27" s="33">
        <v>3</v>
      </c>
      <c r="T27" s="33">
        <v>3</v>
      </c>
      <c r="U27" s="33">
        <v>1</v>
      </c>
      <c r="V27" s="33">
        <v>10000000</v>
      </c>
      <c r="AA27" s="32" t="s">
        <v>95</v>
      </c>
      <c r="AB27" s="33">
        <v>5</v>
      </c>
      <c r="AC27" s="33">
        <v>3</v>
      </c>
      <c r="AD27" s="33">
        <v>2</v>
      </c>
      <c r="AE27" s="33">
        <v>3</v>
      </c>
      <c r="AF27" s="33">
        <v>3</v>
      </c>
      <c r="AG27" s="33">
        <v>5</v>
      </c>
      <c r="AH27" s="33">
        <v>5</v>
      </c>
      <c r="AI27" s="33">
        <v>5</v>
      </c>
      <c r="AJ27" s="33">
        <v>5</v>
      </c>
      <c r="AK27" s="33">
        <v>2</v>
      </c>
      <c r="AL27" s="33">
        <v>2</v>
      </c>
      <c r="AM27" s="33">
        <v>2</v>
      </c>
      <c r="AN27" s="33">
        <v>4</v>
      </c>
      <c r="AO27" s="33">
        <v>5</v>
      </c>
      <c r="AP27" s="33">
        <v>5</v>
      </c>
      <c r="AQ27" s="33">
        <v>5</v>
      </c>
      <c r="AR27" s="33">
        <v>3</v>
      </c>
      <c r="AS27" s="33">
        <v>3</v>
      </c>
      <c r="AT27" s="33">
        <v>3</v>
      </c>
      <c r="AU27" s="33">
        <v>5</v>
      </c>
      <c r="AV27" s="33">
        <v>1000000</v>
      </c>
    </row>
    <row r="28" spans="1:48" ht="15" thickBot="1" x14ac:dyDescent="0.4">
      <c r="A28" s="32" t="s">
        <v>96</v>
      </c>
      <c r="B28" s="33">
        <v>1</v>
      </c>
      <c r="C28" s="33">
        <v>1</v>
      </c>
      <c r="D28" s="33">
        <v>2</v>
      </c>
      <c r="E28" s="33">
        <v>1</v>
      </c>
      <c r="F28" s="33">
        <v>2</v>
      </c>
      <c r="G28" s="33">
        <v>3</v>
      </c>
      <c r="H28" s="33">
        <v>1</v>
      </c>
      <c r="I28" s="33">
        <v>3</v>
      </c>
      <c r="J28" s="33">
        <v>3</v>
      </c>
      <c r="K28" s="33">
        <v>1</v>
      </c>
      <c r="L28" s="33">
        <v>4</v>
      </c>
      <c r="M28" s="33">
        <v>4</v>
      </c>
      <c r="N28" s="33">
        <v>4</v>
      </c>
      <c r="O28" s="33">
        <v>4</v>
      </c>
      <c r="P28" s="33">
        <v>2</v>
      </c>
      <c r="Q28" s="33">
        <v>3</v>
      </c>
      <c r="R28" s="33">
        <v>4</v>
      </c>
      <c r="S28" s="33">
        <v>1</v>
      </c>
      <c r="T28" s="33">
        <v>2</v>
      </c>
      <c r="U28" s="33">
        <v>3</v>
      </c>
      <c r="V28" s="33">
        <v>10000000</v>
      </c>
      <c r="AA28" s="32" t="s">
        <v>96</v>
      </c>
      <c r="AB28" s="33">
        <v>5</v>
      </c>
      <c r="AC28" s="33">
        <v>5</v>
      </c>
      <c r="AD28" s="33">
        <v>4</v>
      </c>
      <c r="AE28" s="33">
        <v>5</v>
      </c>
      <c r="AF28" s="33">
        <v>4</v>
      </c>
      <c r="AG28" s="33">
        <v>3</v>
      </c>
      <c r="AH28" s="33">
        <v>5</v>
      </c>
      <c r="AI28" s="33">
        <v>3</v>
      </c>
      <c r="AJ28" s="33">
        <v>3</v>
      </c>
      <c r="AK28" s="33">
        <v>5</v>
      </c>
      <c r="AL28" s="33">
        <v>2</v>
      </c>
      <c r="AM28" s="33">
        <v>2</v>
      </c>
      <c r="AN28" s="33">
        <v>2</v>
      </c>
      <c r="AO28" s="33">
        <v>2</v>
      </c>
      <c r="AP28" s="33">
        <v>4</v>
      </c>
      <c r="AQ28" s="33">
        <v>3</v>
      </c>
      <c r="AR28" s="33">
        <v>2</v>
      </c>
      <c r="AS28" s="33">
        <v>5</v>
      </c>
      <c r="AT28" s="33">
        <v>4</v>
      </c>
      <c r="AU28" s="33">
        <v>3</v>
      </c>
      <c r="AV28" s="33">
        <v>1000000</v>
      </c>
    </row>
    <row r="29" spans="1:48" ht="15" thickBot="1" x14ac:dyDescent="0.4">
      <c r="A29" s="32" t="s">
        <v>97</v>
      </c>
      <c r="B29" s="33">
        <v>3</v>
      </c>
      <c r="C29" s="33">
        <v>4</v>
      </c>
      <c r="D29" s="33">
        <v>2</v>
      </c>
      <c r="E29" s="33">
        <v>3</v>
      </c>
      <c r="F29" s="33">
        <v>2</v>
      </c>
      <c r="G29" s="33">
        <v>3</v>
      </c>
      <c r="H29" s="33">
        <v>3</v>
      </c>
      <c r="I29" s="33">
        <v>1</v>
      </c>
      <c r="J29" s="33">
        <v>4</v>
      </c>
      <c r="K29" s="33">
        <v>3</v>
      </c>
      <c r="L29" s="33">
        <v>2</v>
      </c>
      <c r="M29" s="33">
        <v>2</v>
      </c>
      <c r="N29" s="33">
        <v>4</v>
      </c>
      <c r="O29" s="33">
        <v>4</v>
      </c>
      <c r="P29" s="33">
        <v>4</v>
      </c>
      <c r="Q29" s="33">
        <v>4</v>
      </c>
      <c r="R29" s="33">
        <v>1</v>
      </c>
      <c r="S29" s="33">
        <v>1</v>
      </c>
      <c r="T29" s="33">
        <v>2</v>
      </c>
      <c r="U29" s="33">
        <v>1</v>
      </c>
      <c r="V29" s="33">
        <v>10000000</v>
      </c>
      <c r="AA29" s="32" t="s">
        <v>97</v>
      </c>
      <c r="AB29" s="33">
        <v>3</v>
      </c>
      <c r="AC29" s="33">
        <v>2</v>
      </c>
      <c r="AD29" s="33">
        <v>4</v>
      </c>
      <c r="AE29" s="33">
        <v>3</v>
      </c>
      <c r="AF29" s="33">
        <v>4</v>
      </c>
      <c r="AG29" s="33">
        <v>3</v>
      </c>
      <c r="AH29" s="33">
        <v>3</v>
      </c>
      <c r="AI29" s="33">
        <v>5</v>
      </c>
      <c r="AJ29" s="33">
        <v>2</v>
      </c>
      <c r="AK29" s="33">
        <v>3</v>
      </c>
      <c r="AL29" s="33">
        <v>4</v>
      </c>
      <c r="AM29" s="33">
        <v>4</v>
      </c>
      <c r="AN29" s="33">
        <v>2</v>
      </c>
      <c r="AO29" s="33">
        <v>2</v>
      </c>
      <c r="AP29" s="33">
        <v>2</v>
      </c>
      <c r="AQ29" s="33">
        <v>2</v>
      </c>
      <c r="AR29" s="33">
        <v>5</v>
      </c>
      <c r="AS29" s="33">
        <v>5</v>
      </c>
      <c r="AT29" s="33">
        <v>4</v>
      </c>
      <c r="AU29" s="33">
        <v>5</v>
      </c>
      <c r="AV29" s="33">
        <v>1000000</v>
      </c>
    </row>
    <row r="30" spans="1:48" ht="15" thickBot="1" x14ac:dyDescent="0.4">
      <c r="A30" s="32" t="s">
        <v>98</v>
      </c>
      <c r="B30" s="33">
        <v>4</v>
      </c>
      <c r="C30" s="33">
        <v>2</v>
      </c>
      <c r="D30" s="33">
        <v>2</v>
      </c>
      <c r="E30" s="33">
        <v>3</v>
      </c>
      <c r="F30" s="33">
        <v>3</v>
      </c>
      <c r="G30" s="33">
        <v>3</v>
      </c>
      <c r="H30" s="33">
        <v>3</v>
      </c>
      <c r="I30" s="33">
        <v>3</v>
      </c>
      <c r="J30" s="33">
        <v>1</v>
      </c>
      <c r="K30" s="33">
        <v>1</v>
      </c>
      <c r="L30" s="33">
        <v>3</v>
      </c>
      <c r="M30" s="33">
        <v>2</v>
      </c>
      <c r="N30" s="33">
        <v>1</v>
      </c>
      <c r="O30" s="33">
        <v>4</v>
      </c>
      <c r="P30" s="33">
        <v>1</v>
      </c>
      <c r="Q30" s="33">
        <v>1</v>
      </c>
      <c r="R30" s="33">
        <v>2</v>
      </c>
      <c r="S30" s="33">
        <v>3</v>
      </c>
      <c r="T30" s="33">
        <v>3</v>
      </c>
      <c r="U30" s="33">
        <v>4</v>
      </c>
      <c r="V30" s="33">
        <v>10000000</v>
      </c>
      <c r="AA30" s="32" t="s">
        <v>98</v>
      </c>
      <c r="AB30" s="33">
        <v>2</v>
      </c>
      <c r="AC30" s="33">
        <v>4</v>
      </c>
      <c r="AD30" s="33">
        <v>4</v>
      </c>
      <c r="AE30" s="33">
        <v>3</v>
      </c>
      <c r="AF30" s="33">
        <v>3</v>
      </c>
      <c r="AG30" s="33">
        <v>3</v>
      </c>
      <c r="AH30" s="33">
        <v>3</v>
      </c>
      <c r="AI30" s="33">
        <v>3</v>
      </c>
      <c r="AJ30" s="33">
        <v>5</v>
      </c>
      <c r="AK30" s="33">
        <v>5</v>
      </c>
      <c r="AL30" s="33">
        <v>3</v>
      </c>
      <c r="AM30" s="33">
        <v>4</v>
      </c>
      <c r="AN30" s="33">
        <v>5</v>
      </c>
      <c r="AO30" s="33">
        <v>2</v>
      </c>
      <c r="AP30" s="33">
        <v>5</v>
      </c>
      <c r="AQ30" s="33">
        <v>5</v>
      </c>
      <c r="AR30" s="33">
        <v>4</v>
      </c>
      <c r="AS30" s="33">
        <v>3</v>
      </c>
      <c r="AT30" s="33">
        <v>3</v>
      </c>
      <c r="AU30" s="33">
        <v>2</v>
      </c>
      <c r="AV30" s="33">
        <v>1000000</v>
      </c>
    </row>
    <row r="31" spans="1:48" ht="15" thickBot="1" x14ac:dyDescent="0.4">
      <c r="A31" s="32" t="s">
        <v>99</v>
      </c>
      <c r="B31" s="33">
        <v>3</v>
      </c>
      <c r="C31" s="33">
        <v>4</v>
      </c>
      <c r="D31" s="33">
        <v>1</v>
      </c>
      <c r="E31" s="33">
        <v>4</v>
      </c>
      <c r="F31" s="33">
        <v>3</v>
      </c>
      <c r="G31" s="33">
        <v>3</v>
      </c>
      <c r="H31" s="33">
        <v>2</v>
      </c>
      <c r="I31" s="33">
        <v>4</v>
      </c>
      <c r="J31" s="33">
        <v>2</v>
      </c>
      <c r="K31" s="33">
        <v>4</v>
      </c>
      <c r="L31" s="33">
        <v>3</v>
      </c>
      <c r="M31" s="33">
        <v>2</v>
      </c>
      <c r="N31" s="33">
        <v>1</v>
      </c>
      <c r="O31" s="33">
        <v>4</v>
      </c>
      <c r="P31" s="33">
        <v>1</v>
      </c>
      <c r="Q31" s="33">
        <v>3</v>
      </c>
      <c r="R31" s="33">
        <v>4</v>
      </c>
      <c r="S31" s="33">
        <v>3</v>
      </c>
      <c r="T31" s="33">
        <v>4</v>
      </c>
      <c r="U31" s="33">
        <v>1</v>
      </c>
      <c r="V31" s="33">
        <v>10000000</v>
      </c>
      <c r="AA31" s="32" t="s">
        <v>99</v>
      </c>
      <c r="AB31" s="33">
        <v>3</v>
      </c>
      <c r="AC31" s="33">
        <v>2</v>
      </c>
      <c r="AD31" s="33">
        <v>5</v>
      </c>
      <c r="AE31" s="33">
        <v>2</v>
      </c>
      <c r="AF31" s="33">
        <v>3</v>
      </c>
      <c r="AG31" s="33">
        <v>3</v>
      </c>
      <c r="AH31" s="33">
        <v>4</v>
      </c>
      <c r="AI31" s="33">
        <v>2</v>
      </c>
      <c r="AJ31" s="33">
        <v>4</v>
      </c>
      <c r="AK31" s="33">
        <v>2</v>
      </c>
      <c r="AL31" s="33">
        <v>3</v>
      </c>
      <c r="AM31" s="33">
        <v>4</v>
      </c>
      <c r="AN31" s="33">
        <v>5</v>
      </c>
      <c r="AO31" s="33">
        <v>2</v>
      </c>
      <c r="AP31" s="33">
        <v>5</v>
      </c>
      <c r="AQ31" s="33">
        <v>3</v>
      </c>
      <c r="AR31" s="33">
        <v>2</v>
      </c>
      <c r="AS31" s="33">
        <v>3</v>
      </c>
      <c r="AT31" s="33">
        <v>2</v>
      </c>
      <c r="AU31" s="33">
        <v>5</v>
      </c>
      <c r="AV31" s="33">
        <v>1000000</v>
      </c>
    </row>
    <row r="32" spans="1:48" ht="15" thickBot="1" x14ac:dyDescent="0.4">
      <c r="A32" s="32" t="s">
        <v>100</v>
      </c>
      <c r="B32" s="33">
        <v>1</v>
      </c>
      <c r="C32" s="33">
        <v>3</v>
      </c>
      <c r="D32" s="33">
        <v>2</v>
      </c>
      <c r="E32" s="33">
        <v>1</v>
      </c>
      <c r="F32" s="33">
        <v>2</v>
      </c>
      <c r="G32" s="33">
        <v>2</v>
      </c>
      <c r="H32" s="33">
        <v>3</v>
      </c>
      <c r="I32" s="33">
        <v>3</v>
      </c>
      <c r="J32" s="33">
        <v>4</v>
      </c>
      <c r="K32" s="33">
        <v>4</v>
      </c>
      <c r="L32" s="33">
        <v>1</v>
      </c>
      <c r="M32" s="33">
        <v>2</v>
      </c>
      <c r="N32" s="33">
        <v>3</v>
      </c>
      <c r="O32" s="33">
        <v>3</v>
      </c>
      <c r="P32" s="33">
        <v>1</v>
      </c>
      <c r="Q32" s="33">
        <v>1</v>
      </c>
      <c r="R32" s="33">
        <v>3</v>
      </c>
      <c r="S32" s="33">
        <v>3</v>
      </c>
      <c r="T32" s="33">
        <v>1</v>
      </c>
      <c r="U32" s="33">
        <v>1</v>
      </c>
      <c r="V32" s="33">
        <v>10000000</v>
      </c>
      <c r="AA32" s="32" t="s">
        <v>100</v>
      </c>
      <c r="AB32" s="33">
        <v>5</v>
      </c>
      <c r="AC32" s="33">
        <v>3</v>
      </c>
      <c r="AD32" s="33">
        <v>4</v>
      </c>
      <c r="AE32" s="33">
        <v>5</v>
      </c>
      <c r="AF32" s="33">
        <v>4</v>
      </c>
      <c r="AG32" s="33">
        <v>4</v>
      </c>
      <c r="AH32" s="33">
        <v>3</v>
      </c>
      <c r="AI32" s="33">
        <v>3</v>
      </c>
      <c r="AJ32" s="33">
        <v>2</v>
      </c>
      <c r="AK32" s="33">
        <v>2</v>
      </c>
      <c r="AL32" s="33">
        <v>5</v>
      </c>
      <c r="AM32" s="33">
        <v>4</v>
      </c>
      <c r="AN32" s="33">
        <v>3</v>
      </c>
      <c r="AO32" s="33">
        <v>3</v>
      </c>
      <c r="AP32" s="33">
        <v>5</v>
      </c>
      <c r="AQ32" s="33">
        <v>5</v>
      </c>
      <c r="AR32" s="33">
        <v>3</v>
      </c>
      <c r="AS32" s="33">
        <v>3</v>
      </c>
      <c r="AT32" s="33">
        <v>5</v>
      </c>
      <c r="AU32" s="33">
        <v>5</v>
      </c>
      <c r="AV32" s="33">
        <v>1000000</v>
      </c>
    </row>
    <row r="33" spans="1:48" ht="15" thickBot="1" x14ac:dyDescent="0.4">
      <c r="A33" s="32" t="s">
        <v>101</v>
      </c>
      <c r="B33" s="33">
        <v>2</v>
      </c>
      <c r="C33" s="33">
        <v>4</v>
      </c>
      <c r="D33" s="33">
        <v>2</v>
      </c>
      <c r="E33" s="33">
        <v>4</v>
      </c>
      <c r="F33" s="33">
        <v>1</v>
      </c>
      <c r="G33" s="33">
        <v>1</v>
      </c>
      <c r="H33" s="33">
        <v>1</v>
      </c>
      <c r="I33" s="33">
        <v>4</v>
      </c>
      <c r="J33" s="33">
        <v>2</v>
      </c>
      <c r="K33" s="33">
        <v>3</v>
      </c>
      <c r="L33" s="33">
        <v>3</v>
      </c>
      <c r="M33" s="33">
        <v>3</v>
      </c>
      <c r="N33" s="33">
        <v>3</v>
      </c>
      <c r="O33" s="33">
        <v>2</v>
      </c>
      <c r="P33" s="33">
        <v>1</v>
      </c>
      <c r="Q33" s="33">
        <v>3</v>
      </c>
      <c r="R33" s="33">
        <v>4</v>
      </c>
      <c r="S33" s="33">
        <v>2</v>
      </c>
      <c r="T33" s="33">
        <v>1</v>
      </c>
      <c r="U33" s="33">
        <v>2</v>
      </c>
      <c r="V33" s="33">
        <v>10000000</v>
      </c>
      <c r="AA33" s="32" t="s">
        <v>101</v>
      </c>
      <c r="AB33" s="33">
        <v>4</v>
      </c>
      <c r="AC33" s="33">
        <v>2</v>
      </c>
      <c r="AD33" s="33">
        <v>4</v>
      </c>
      <c r="AE33" s="33">
        <v>2</v>
      </c>
      <c r="AF33" s="33">
        <v>5</v>
      </c>
      <c r="AG33" s="33">
        <v>5</v>
      </c>
      <c r="AH33" s="33">
        <v>5</v>
      </c>
      <c r="AI33" s="33">
        <v>2</v>
      </c>
      <c r="AJ33" s="33">
        <v>4</v>
      </c>
      <c r="AK33" s="33">
        <v>3</v>
      </c>
      <c r="AL33" s="33">
        <v>3</v>
      </c>
      <c r="AM33" s="33">
        <v>3</v>
      </c>
      <c r="AN33" s="33">
        <v>3</v>
      </c>
      <c r="AO33" s="33">
        <v>4</v>
      </c>
      <c r="AP33" s="33">
        <v>5</v>
      </c>
      <c r="AQ33" s="33">
        <v>3</v>
      </c>
      <c r="AR33" s="33">
        <v>2</v>
      </c>
      <c r="AS33" s="33">
        <v>4</v>
      </c>
      <c r="AT33" s="33">
        <v>5</v>
      </c>
      <c r="AU33" s="33">
        <v>4</v>
      </c>
      <c r="AV33" s="33">
        <v>1000000</v>
      </c>
    </row>
    <row r="34" spans="1:48" ht="15" thickBot="1" x14ac:dyDescent="0.4">
      <c r="A34" s="32" t="s">
        <v>102</v>
      </c>
      <c r="B34" s="33">
        <v>2</v>
      </c>
      <c r="C34" s="33">
        <v>2</v>
      </c>
      <c r="D34" s="33">
        <v>2</v>
      </c>
      <c r="E34" s="33">
        <v>1</v>
      </c>
      <c r="F34" s="33">
        <v>3</v>
      </c>
      <c r="G34" s="33">
        <v>3</v>
      </c>
      <c r="H34" s="33">
        <v>3</v>
      </c>
      <c r="I34" s="33">
        <v>4</v>
      </c>
      <c r="J34" s="33">
        <v>2</v>
      </c>
      <c r="K34" s="33">
        <v>3</v>
      </c>
      <c r="L34" s="33">
        <v>4</v>
      </c>
      <c r="M34" s="33">
        <v>4</v>
      </c>
      <c r="N34" s="33">
        <v>2</v>
      </c>
      <c r="O34" s="33">
        <v>3</v>
      </c>
      <c r="P34" s="33">
        <v>2</v>
      </c>
      <c r="Q34" s="33">
        <v>2</v>
      </c>
      <c r="R34" s="33">
        <v>3</v>
      </c>
      <c r="S34" s="33">
        <v>1</v>
      </c>
      <c r="T34" s="33">
        <v>2</v>
      </c>
      <c r="U34" s="33">
        <v>1</v>
      </c>
      <c r="V34" s="33">
        <v>10000000</v>
      </c>
      <c r="AA34" s="32" t="s">
        <v>102</v>
      </c>
      <c r="AB34" s="33">
        <v>4</v>
      </c>
      <c r="AC34" s="33">
        <v>4</v>
      </c>
      <c r="AD34" s="33">
        <v>4</v>
      </c>
      <c r="AE34" s="33">
        <v>5</v>
      </c>
      <c r="AF34" s="33">
        <v>3</v>
      </c>
      <c r="AG34" s="33">
        <v>3</v>
      </c>
      <c r="AH34" s="33">
        <v>3</v>
      </c>
      <c r="AI34" s="33">
        <v>2</v>
      </c>
      <c r="AJ34" s="33">
        <v>4</v>
      </c>
      <c r="AK34" s="33">
        <v>3</v>
      </c>
      <c r="AL34" s="33">
        <v>2</v>
      </c>
      <c r="AM34" s="33">
        <v>2</v>
      </c>
      <c r="AN34" s="33">
        <v>4</v>
      </c>
      <c r="AO34" s="33">
        <v>3</v>
      </c>
      <c r="AP34" s="33">
        <v>4</v>
      </c>
      <c r="AQ34" s="33">
        <v>4</v>
      </c>
      <c r="AR34" s="33">
        <v>3</v>
      </c>
      <c r="AS34" s="33">
        <v>5</v>
      </c>
      <c r="AT34" s="33">
        <v>4</v>
      </c>
      <c r="AU34" s="33">
        <v>5</v>
      </c>
      <c r="AV34" s="33">
        <v>1000000</v>
      </c>
    </row>
    <row r="35" spans="1:48" ht="15" thickBot="1" x14ac:dyDescent="0.4">
      <c r="A35" s="32" t="s">
        <v>103</v>
      </c>
      <c r="B35" s="33">
        <v>3</v>
      </c>
      <c r="C35" s="33">
        <v>2</v>
      </c>
      <c r="D35" s="33">
        <v>4</v>
      </c>
      <c r="E35" s="33">
        <v>2</v>
      </c>
      <c r="F35" s="33">
        <v>1</v>
      </c>
      <c r="G35" s="33">
        <v>4</v>
      </c>
      <c r="H35" s="33">
        <v>4</v>
      </c>
      <c r="I35" s="33">
        <v>3</v>
      </c>
      <c r="J35" s="33">
        <v>3</v>
      </c>
      <c r="K35" s="33">
        <v>2</v>
      </c>
      <c r="L35" s="33">
        <v>2</v>
      </c>
      <c r="M35" s="33">
        <v>2</v>
      </c>
      <c r="N35" s="33">
        <v>2</v>
      </c>
      <c r="O35" s="33">
        <v>2</v>
      </c>
      <c r="P35" s="33">
        <v>1</v>
      </c>
      <c r="Q35" s="33">
        <v>2</v>
      </c>
      <c r="R35" s="33">
        <v>3</v>
      </c>
      <c r="S35" s="33">
        <v>1</v>
      </c>
      <c r="T35" s="33">
        <v>4</v>
      </c>
      <c r="U35" s="33">
        <v>1</v>
      </c>
      <c r="V35" s="33">
        <v>10000000</v>
      </c>
      <c r="AA35" s="32" t="s">
        <v>103</v>
      </c>
      <c r="AB35" s="33">
        <v>3</v>
      </c>
      <c r="AC35" s="33">
        <v>4</v>
      </c>
      <c r="AD35" s="33">
        <v>2</v>
      </c>
      <c r="AE35" s="33">
        <v>4</v>
      </c>
      <c r="AF35" s="33">
        <v>5</v>
      </c>
      <c r="AG35" s="33">
        <v>2</v>
      </c>
      <c r="AH35" s="33">
        <v>2</v>
      </c>
      <c r="AI35" s="33">
        <v>3</v>
      </c>
      <c r="AJ35" s="33">
        <v>3</v>
      </c>
      <c r="AK35" s="33">
        <v>4</v>
      </c>
      <c r="AL35" s="33">
        <v>4</v>
      </c>
      <c r="AM35" s="33">
        <v>4</v>
      </c>
      <c r="AN35" s="33">
        <v>4</v>
      </c>
      <c r="AO35" s="33">
        <v>4</v>
      </c>
      <c r="AP35" s="33">
        <v>5</v>
      </c>
      <c r="AQ35" s="33">
        <v>4</v>
      </c>
      <c r="AR35" s="33">
        <v>3</v>
      </c>
      <c r="AS35" s="33">
        <v>5</v>
      </c>
      <c r="AT35" s="33">
        <v>2</v>
      </c>
      <c r="AU35" s="33">
        <v>5</v>
      </c>
      <c r="AV35" s="33">
        <v>1000000</v>
      </c>
    </row>
    <row r="36" spans="1:48" ht="15" thickBot="1" x14ac:dyDescent="0.4">
      <c r="A36" s="32" t="s">
        <v>104</v>
      </c>
      <c r="B36" s="33">
        <v>3</v>
      </c>
      <c r="C36" s="33">
        <v>4</v>
      </c>
      <c r="D36" s="33">
        <v>1</v>
      </c>
      <c r="E36" s="33">
        <v>3</v>
      </c>
      <c r="F36" s="33">
        <v>1</v>
      </c>
      <c r="G36" s="33">
        <v>2</v>
      </c>
      <c r="H36" s="33">
        <v>4</v>
      </c>
      <c r="I36" s="33">
        <v>4</v>
      </c>
      <c r="J36" s="33">
        <v>2</v>
      </c>
      <c r="K36" s="33">
        <v>2</v>
      </c>
      <c r="L36" s="33">
        <v>1</v>
      </c>
      <c r="M36" s="33">
        <v>2</v>
      </c>
      <c r="N36" s="33">
        <v>3</v>
      </c>
      <c r="O36" s="33">
        <v>3</v>
      </c>
      <c r="P36" s="33">
        <v>2</v>
      </c>
      <c r="Q36" s="33">
        <v>4</v>
      </c>
      <c r="R36" s="33">
        <v>3</v>
      </c>
      <c r="S36" s="33">
        <v>4</v>
      </c>
      <c r="T36" s="33">
        <v>1</v>
      </c>
      <c r="U36" s="33">
        <v>2</v>
      </c>
      <c r="V36" s="33">
        <v>10000000</v>
      </c>
      <c r="AA36" s="32" t="s">
        <v>104</v>
      </c>
      <c r="AB36" s="33">
        <v>3</v>
      </c>
      <c r="AC36" s="33">
        <v>2</v>
      </c>
      <c r="AD36" s="33">
        <v>5</v>
      </c>
      <c r="AE36" s="33">
        <v>3</v>
      </c>
      <c r="AF36" s="33">
        <v>5</v>
      </c>
      <c r="AG36" s="33">
        <v>4</v>
      </c>
      <c r="AH36" s="33">
        <v>2</v>
      </c>
      <c r="AI36" s="33">
        <v>2</v>
      </c>
      <c r="AJ36" s="33">
        <v>4</v>
      </c>
      <c r="AK36" s="33">
        <v>4</v>
      </c>
      <c r="AL36" s="33">
        <v>5</v>
      </c>
      <c r="AM36" s="33">
        <v>4</v>
      </c>
      <c r="AN36" s="33">
        <v>3</v>
      </c>
      <c r="AO36" s="33">
        <v>3</v>
      </c>
      <c r="AP36" s="33">
        <v>4</v>
      </c>
      <c r="AQ36" s="33">
        <v>2</v>
      </c>
      <c r="AR36" s="33">
        <v>3</v>
      </c>
      <c r="AS36" s="33">
        <v>2</v>
      </c>
      <c r="AT36" s="33">
        <v>5</v>
      </c>
      <c r="AU36" s="33">
        <v>4</v>
      </c>
      <c r="AV36" s="33">
        <v>1000000</v>
      </c>
    </row>
    <row r="37" spans="1:48" ht="15" thickBot="1" x14ac:dyDescent="0.4">
      <c r="A37" s="32" t="s">
        <v>105</v>
      </c>
      <c r="B37" s="33">
        <v>4</v>
      </c>
      <c r="C37" s="33">
        <v>1</v>
      </c>
      <c r="D37" s="33">
        <v>3</v>
      </c>
      <c r="E37" s="33">
        <v>1</v>
      </c>
      <c r="F37" s="33">
        <v>2</v>
      </c>
      <c r="G37" s="33">
        <v>1</v>
      </c>
      <c r="H37" s="33">
        <v>4</v>
      </c>
      <c r="I37" s="33">
        <v>2</v>
      </c>
      <c r="J37" s="33">
        <v>3</v>
      </c>
      <c r="K37" s="33">
        <v>3</v>
      </c>
      <c r="L37" s="33">
        <v>4</v>
      </c>
      <c r="M37" s="33">
        <v>1</v>
      </c>
      <c r="N37" s="33">
        <v>3</v>
      </c>
      <c r="O37" s="33">
        <v>1</v>
      </c>
      <c r="P37" s="33">
        <v>4</v>
      </c>
      <c r="Q37" s="33">
        <v>4</v>
      </c>
      <c r="R37" s="33">
        <v>1</v>
      </c>
      <c r="S37" s="33">
        <v>1</v>
      </c>
      <c r="T37" s="33">
        <v>1</v>
      </c>
      <c r="U37" s="33">
        <v>1</v>
      </c>
      <c r="V37" s="33">
        <v>10000000</v>
      </c>
      <c r="AA37" s="32" t="s">
        <v>105</v>
      </c>
      <c r="AB37" s="33">
        <v>2</v>
      </c>
      <c r="AC37" s="33">
        <v>5</v>
      </c>
      <c r="AD37" s="33">
        <v>3</v>
      </c>
      <c r="AE37" s="33">
        <v>5</v>
      </c>
      <c r="AF37" s="33">
        <v>4</v>
      </c>
      <c r="AG37" s="33">
        <v>5</v>
      </c>
      <c r="AH37" s="33">
        <v>2</v>
      </c>
      <c r="AI37" s="33">
        <v>4</v>
      </c>
      <c r="AJ37" s="33">
        <v>3</v>
      </c>
      <c r="AK37" s="33">
        <v>3</v>
      </c>
      <c r="AL37" s="33">
        <v>2</v>
      </c>
      <c r="AM37" s="33">
        <v>5</v>
      </c>
      <c r="AN37" s="33">
        <v>3</v>
      </c>
      <c r="AO37" s="33">
        <v>5</v>
      </c>
      <c r="AP37" s="33">
        <v>2</v>
      </c>
      <c r="AQ37" s="33">
        <v>2</v>
      </c>
      <c r="AR37" s="33">
        <v>5</v>
      </c>
      <c r="AS37" s="33">
        <v>5</v>
      </c>
      <c r="AT37" s="33">
        <v>5</v>
      </c>
      <c r="AU37" s="33">
        <v>5</v>
      </c>
      <c r="AV37" s="33">
        <v>1000000</v>
      </c>
    </row>
    <row r="38" spans="1:48" ht="18.5" thickBot="1" x14ac:dyDescent="0.4">
      <c r="A38" s="28"/>
      <c r="AA38" s="28"/>
    </row>
    <row r="39" spans="1:48" ht="15" thickBot="1" x14ac:dyDescent="0.4">
      <c r="A39" s="32" t="s">
        <v>106</v>
      </c>
      <c r="B39" s="32" t="s">
        <v>55</v>
      </c>
      <c r="C39" s="32" t="s">
        <v>56</v>
      </c>
      <c r="D39" s="32" t="s">
        <v>57</v>
      </c>
      <c r="E39" s="32" t="s">
        <v>58</v>
      </c>
      <c r="F39" s="32" t="s">
        <v>59</v>
      </c>
      <c r="G39" s="32" t="s">
        <v>60</v>
      </c>
      <c r="H39" s="32" t="s">
        <v>61</v>
      </c>
      <c r="I39" s="32" t="s">
        <v>62</v>
      </c>
      <c r="J39" s="32" t="s">
        <v>63</v>
      </c>
      <c r="K39" s="32" t="s">
        <v>64</v>
      </c>
      <c r="L39" s="32" t="s">
        <v>65</v>
      </c>
      <c r="M39" s="32" t="s">
        <v>66</v>
      </c>
      <c r="N39" s="32" t="s">
        <v>67</v>
      </c>
      <c r="O39" s="32" t="s">
        <v>68</v>
      </c>
      <c r="P39" s="32" t="s">
        <v>69</v>
      </c>
      <c r="Q39" s="32" t="s">
        <v>70</v>
      </c>
      <c r="R39" s="32" t="s">
        <v>71</v>
      </c>
      <c r="S39" s="32" t="s">
        <v>72</v>
      </c>
      <c r="T39" s="32" t="s">
        <v>73</v>
      </c>
      <c r="U39" s="32" t="s">
        <v>74</v>
      </c>
      <c r="AA39" s="32" t="s">
        <v>106</v>
      </c>
      <c r="AB39" s="32" t="s">
        <v>55</v>
      </c>
      <c r="AC39" s="32" t="s">
        <v>56</v>
      </c>
      <c r="AD39" s="32" t="s">
        <v>57</v>
      </c>
      <c r="AE39" s="32" t="s">
        <v>58</v>
      </c>
      <c r="AF39" s="32" t="s">
        <v>59</v>
      </c>
      <c r="AG39" s="32" t="s">
        <v>60</v>
      </c>
      <c r="AH39" s="32" t="s">
        <v>61</v>
      </c>
      <c r="AI39" s="32" t="s">
        <v>62</v>
      </c>
      <c r="AJ39" s="32" t="s">
        <v>63</v>
      </c>
      <c r="AK39" s="32" t="s">
        <v>64</v>
      </c>
      <c r="AL39" s="32" t="s">
        <v>65</v>
      </c>
      <c r="AM39" s="32" t="s">
        <v>66</v>
      </c>
      <c r="AN39" s="32" t="s">
        <v>67</v>
      </c>
      <c r="AO39" s="32" t="s">
        <v>68</v>
      </c>
      <c r="AP39" s="32" t="s">
        <v>69</v>
      </c>
      <c r="AQ39" s="32" t="s">
        <v>70</v>
      </c>
      <c r="AR39" s="32" t="s">
        <v>71</v>
      </c>
      <c r="AS39" s="32" t="s">
        <v>72</v>
      </c>
      <c r="AT39" s="32" t="s">
        <v>73</v>
      </c>
      <c r="AU39" s="32" t="s">
        <v>74</v>
      </c>
    </row>
    <row r="40" spans="1:48" ht="20" thickBot="1" x14ac:dyDescent="0.4">
      <c r="A40" s="32" t="s">
        <v>107</v>
      </c>
      <c r="B40" s="33" t="s">
        <v>108</v>
      </c>
      <c r="C40" s="33" t="s">
        <v>109</v>
      </c>
      <c r="D40" s="33" t="s">
        <v>110</v>
      </c>
      <c r="E40" s="33" t="s">
        <v>109</v>
      </c>
      <c r="F40" s="33" t="s">
        <v>111</v>
      </c>
      <c r="G40" s="33" t="s">
        <v>109</v>
      </c>
      <c r="H40" s="33" t="s">
        <v>112</v>
      </c>
      <c r="I40" s="33" t="s">
        <v>113</v>
      </c>
      <c r="J40" s="33" t="s">
        <v>114</v>
      </c>
      <c r="K40" s="33" t="s">
        <v>115</v>
      </c>
      <c r="L40" s="33" t="s">
        <v>116</v>
      </c>
      <c r="M40" s="33" t="s">
        <v>117</v>
      </c>
      <c r="N40" s="33" t="s">
        <v>118</v>
      </c>
      <c r="O40" s="33" t="s">
        <v>109</v>
      </c>
      <c r="P40" s="33" t="s">
        <v>119</v>
      </c>
      <c r="Q40" s="33" t="s">
        <v>120</v>
      </c>
      <c r="R40" s="33" t="s">
        <v>121</v>
      </c>
      <c r="S40" s="33" t="s">
        <v>122</v>
      </c>
      <c r="T40" s="33" t="s">
        <v>112</v>
      </c>
      <c r="U40" s="33" t="s">
        <v>123</v>
      </c>
      <c r="AA40" s="32" t="s">
        <v>107</v>
      </c>
      <c r="AB40" s="33" t="s">
        <v>224</v>
      </c>
      <c r="AC40" s="33" t="s">
        <v>109</v>
      </c>
      <c r="AD40" s="33" t="s">
        <v>225</v>
      </c>
      <c r="AE40" s="33" t="s">
        <v>109</v>
      </c>
      <c r="AF40" s="33" t="s">
        <v>226</v>
      </c>
      <c r="AG40" s="33" t="s">
        <v>109</v>
      </c>
      <c r="AH40" s="33" t="s">
        <v>227</v>
      </c>
      <c r="AI40" s="33" t="s">
        <v>228</v>
      </c>
      <c r="AJ40" s="33" t="s">
        <v>229</v>
      </c>
      <c r="AK40" s="33" t="s">
        <v>230</v>
      </c>
      <c r="AL40" s="33" t="s">
        <v>231</v>
      </c>
      <c r="AM40" s="33" t="s">
        <v>232</v>
      </c>
      <c r="AN40" s="33" t="s">
        <v>233</v>
      </c>
      <c r="AO40" s="33" t="s">
        <v>109</v>
      </c>
      <c r="AP40" s="33" t="s">
        <v>234</v>
      </c>
      <c r="AQ40" s="33" t="s">
        <v>235</v>
      </c>
      <c r="AR40" s="33" t="s">
        <v>236</v>
      </c>
      <c r="AS40" s="33" t="s">
        <v>237</v>
      </c>
      <c r="AT40" s="33" t="s">
        <v>227</v>
      </c>
      <c r="AU40" s="33" t="s">
        <v>238</v>
      </c>
    </row>
    <row r="41" spans="1:48" ht="20" thickBot="1" x14ac:dyDescent="0.4">
      <c r="A41" s="32" t="s">
        <v>124</v>
      </c>
      <c r="B41" s="33" t="s">
        <v>125</v>
      </c>
      <c r="C41" s="33" t="s">
        <v>125</v>
      </c>
      <c r="D41" s="33" t="s">
        <v>126</v>
      </c>
      <c r="E41" s="33" t="s">
        <v>125</v>
      </c>
      <c r="F41" s="33" t="s">
        <v>127</v>
      </c>
      <c r="G41" s="33" t="s">
        <v>125</v>
      </c>
      <c r="H41" s="33" t="s">
        <v>128</v>
      </c>
      <c r="I41" s="33" t="s">
        <v>125</v>
      </c>
      <c r="J41" s="33" t="s">
        <v>129</v>
      </c>
      <c r="K41" s="33" t="s">
        <v>130</v>
      </c>
      <c r="L41" s="33" t="s">
        <v>131</v>
      </c>
      <c r="M41" s="33" t="s">
        <v>132</v>
      </c>
      <c r="N41" s="33" t="s">
        <v>133</v>
      </c>
      <c r="O41" s="33" t="s">
        <v>125</v>
      </c>
      <c r="P41" s="33" t="s">
        <v>134</v>
      </c>
      <c r="Q41" s="33" t="s">
        <v>135</v>
      </c>
      <c r="R41" s="33" t="s">
        <v>136</v>
      </c>
      <c r="S41" s="33" t="s">
        <v>125</v>
      </c>
      <c r="T41" s="33" t="s">
        <v>128</v>
      </c>
      <c r="U41" s="33" t="s">
        <v>137</v>
      </c>
      <c r="AA41" s="32" t="s">
        <v>124</v>
      </c>
      <c r="AB41" s="33" t="s">
        <v>239</v>
      </c>
      <c r="AC41" s="33" t="s">
        <v>125</v>
      </c>
      <c r="AD41" s="33" t="s">
        <v>240</v>
      </c>
      <c r="AE41" s="33" t="s">
        <v>125</v>
      </c>
      <c r="AF41" s="33" t="s">
        <v>241</v>
      </c>
      <c r="AG41" s="33" t="s">
        <v>125</v>
      </c>
      <c r="AH41" s="33" t="s">
        <v>242</v>
      </c>
      <c r="AI41" s="33" t="s">
        <v>243</v>
      </c>
      <c r="AJ41" s="33" t="s">
        <v>244</v>
      </c>
      <c r="AK41" s="33" t="s">
        <v>245</v>
      </c>
      <c r="AL41" s="33" t="s">
        <v>246</v>
      </c>
      <c r="AM41" s="33" t="s">
        <v>247</v>
      </c>
      <c r="AN41" s="33" t="s">
        <v>248</v>
      </c>
      <c r="AO41" s="33" t="s">
        <v>125</v>
      </c>
      <c r="AP41" s="33" t="s">
        <v>249</v>
      </c>
      <c r="AQ41" s="33" t="s">
        <v>250</v>
      </c>
      <c r="AR41" s="33" t="s">
        <v>251</v>
      </c>
      <c r="AS41" s="33" t="s">
        <v>252</v>
      </c>
      <c r="AT41" s="33" t="s">
        <v>242</v>
      </c>
      <c r="AU41" s="33" t="s">
        <v>253</v>
      </c>
    </row>
    <row r="42" spans="1:48" ht="20" thickBot="1" x14ac:dyDescent="0.4">
      <c r="A42" s="32" t="s">
        <v>138</v>
      </c>
      <c r="B42" s="33" t="s">
        <v>139</v>
      </c>
      <c r="C42" s="33" t="s">
        <v>139</v>
      </c>
      <c r="D42" s="33" t="s">
        <v>115</v>
      </c>
      <c r="E42" s="33" t="s">
        <v>139</v>
      </c>
      <c r="F42" s="33" t="s">
        <v>140</v>
      </c>
      <c r="G42" s="33" t="s">
        <v>139</v>
      </c>
      <c r="H42" s="33" t="s">
        <v>139</v>
      </c>
      <c r="I42" s="33" t="s">
        <v>139</v>
      </c>
      <c r="J42" s="33" t="s">
        <v>112</v>
      </c>
      <c r="K42" s="33" t="s">
        <v>141</v>
      </c>
      <c r="L42" s="33" t="s">
        <v>142</v>
      </c>
      <c r="M42" s="33" t="s">
        <v>143</v>
      </c>
      <c r="N42" s="33" t="s">
        <v>139</v>
      </c>
      <c r="O42" s="33" t="s">
        <v>139</v>
      </c>
      <c r="P42" s="33" t="s">
        <v>144</v>
      </c>
      <c r="Q42" s="33" t="s">
        <v>139</v>
      </c>
      <c r="R42" s="33" t="s">
        <v>145</v>
      </c>
      <c r="S42" s="33" t="s">
        <v>139</v>
      </c>
      <c r="T42" s="33" t="s">
        <v>139</v>
      </c>
      <c r="U42" s="33" t="s">
        <v>146</v>
      </c>
      <c r="AA42" s="32" t="s">
        <v>138</v>
      </c>
      <c r="AB42" s="33" t="s">
        <v>254</v>
      </c>
      <c r="AC42" s="33" t="s">
        <v>139</v>
      </c>
      <c r="AD42" s="33" t="s">
        <v>255</v>
      </c>
      <c r="AE42" s="33" t="s">
        <v>139</v>
      </c>
      <c r="AF42" s="33" t="s">
        <v>256</v>
      </c>
      <c r="AG42" s="33" t="s">
        <v>139</v>
      </c>
      <c r="AH42" s="33" t="s">
        <v>255</v>
      </c>
      <c r="AI42" s="33" t="s">
        <v>257</v>
      </c>
      <c r="AJ42" s="33" t="s">
        <v>139</v>
      </c>
      <c r="AK42" s="33" t="s">
        <v>258</v>
      </c>
      <c r="AL42" s="33" t="s">
        <v>259</v>
      </c>
      <c r="AM42" s="33" t="s">
        <v>260</v>
      </c>
      <c r="AN42" s="33" t="s">
        <v>261</v>
      </c>
      <c r="AO42" s="33" t="s">
        <v>139</v>
      </c>
      <c r="AP42" s="33" t="s">
        <v>139</v>
      </c>
      <c r="AQ42" s="33" t="s">
        <v>262</v>
      </c>
      <c r="AR42" s="33" t="s">
        <v>263</v>
      </c>
      <c r="AS42" s="33" t="s">
        <v>264</v>
      </c>
      <c r="AT42" s="33" t="s">
        <v>255</v>
      </c>
      <c r="AU42" s="33" t="s">
        <v>265</v>
      </c>
    </row>
    <row r="43" spans="1:48" ht="20" thickBot="1" x14ac:dyDescent="0.4">
      <c r="A43" s="32" t="s">
        <v>147</v>
      </c>
      <c r="B43" s="33" t="s">
        <v>148</v>
      </c>
      <c r="C43" s="33" t="s">
        <v>148</v>
      </c>
      <c r="D43" s="33" t="s">
        <v>148</v>
      </c>
      <c r="E43" s="33" t="s">
        <v>148</v>
      </c>
      <c r="F43" s="33" t="s">
        <v>148</v>
      </c>
      <c r="G43" s="33" t="s">
        <v>148</v>
      </c>
      <c r="H43" s="33" t="s">
        <v>148</v>
      </c>
      <c r="I43" s="33" t="s">
        <v>148</v>
      </c>
      <c r="J43" s="33" t="s">
        <v>148</v>
      </c>
      <c r="K43" s="33" t="s">
        <v>148</v>
      </c>
      <c r="L43" s="33" t="s">
        <v>148</v>
      </c>
      <c r="M43" s="33" t="s">
        <v>148</v>
      </c>
      <c r="N43" s="33" t="s">
        <v>148</v>
      </c>
      <c r="O43" s="33" t="s">
        <v>148</v>
      </c>
      <c r="P43" s="33" t="s">
        <v>148</v>
      </c>
      <c r="Q43" s="33" t="s">
        <v>148</v>
      </c>
      <c r="R43" s="33" t="s">
        <v>149</v>
      </c>
      <c r="S43" s="33" t="s">
        <v>148</v>
      </c>
      <c r="T43" s="33" t="s">
        <v>148</v>
      </c>
      <c r="U43" s="33" t="s">
        <v>150</v>
      </c>
      <c r="AA43" s="32" t="s">
        <v>147</v>
      </c>
      <c r="AB43" s="33" t="s">
        <v>266</v>
      </c>
      <c r="AC43" s="33" t="s">
        <v>148</v>
      </c>
      <c r="AD43" s="33" t="s">
        <v>108</v>
      </c>
      <c r="AE43" s="33" t="s">
        <v>148</v>
      </c>
      <c r="AF43" s="33" t="s">
        <v>267</v>
      </c>
      <c r="AG43" s="33" t="s">
        <v>148</v>
      </c>
      <c r="AH43" s="33" t="s">
        <v>148</v>
      </c>
      <c r="AI43" s="33" t="s">
        <v>268</v>
      </c>
      <c r="AJ43" s="33" t="s">
        <v>148</v>
      </c>
      <c r="AK43" s="33" t="s">
        <v>269</v>
      </c>
      <c r="AL43" s="33" t="s">
        <v>270</v>
      </c>
      <c r="AM43" s="33" t="s">
        <v>271</v>
      </c>
      <c r="AN43" s="33" t="s">
        <v>272</v>
      </c>
      <c r="AO43" s="33" t="s">
        <v>148</v>
      </c>
      <c r="AP43" s="33" t="s">
        <v>148</v>
      </c>
      <c r="AQ43" s="33" t="s">
        <v>148</v>
      </c>
      <c r="AR43" s="33" t="s">
        <v>273</v>
      </c>
      <c r="AS43" s="33" t="s">
        <v>274</v>
      </c>
      <c r="AT43" s="33" t="s">
        <v>148</v>
      </c>
      <c r="AU43" s="33" t="s">
        <v>275</v>
      </c>
    </row>
    <row r="44" spans="1:48" ht="20" thickBot="1" x14ac:dyDescent="0.4">
      <c r="A44" s="32" t="s">
        <v>151</v>
      </c>
      <c r="B44" s="33" t="s">
        <v>152</v>
      </c>
      <c r="C44" s="33" t="s">
        <v>152</v>
      </c>
      <c r="D44" s="33" t="s">
        <v>152</v>
      </c>
      <c r="E44" s="33" t="s">
        <v>152</v>
      </c>
      <c r="F44" s="33" t="s">
        <v>152</v>
      </c>
      <c r="G44" s="33" t="s">
        <v>152</v>
      </c>
      <c r="H44" s="33" t="s">
        <v>152</v>
      </c>
      <c r="I44" s="33" t="s">
        <v>152</v>
      </c>
      <c r="J44" s="33" t="s">
        <v>152</v>
      </c>
      <c r="K44" s="33" t="s">
        <v>152</v>
      </c>
      <c r="L44" s="33" t="s">
        <v>152</v>
      </c>
      <c r="M44" s="33" t="s">
        <v>152</v>
      </c>
      <c r="N44" s="33" t="s">
        <v>152</v>
      </c>
      <c r="O44" s="33" t="s">
        <v>152</v>
      </c>
      <c r="P44" s="33" t="s">
        <v>152</v>
      </c>
      <c r="Q44" s="33" t="s">
        <v>152</v>
      </c>
      <c r="R44" s="33" t="s">
        <v>152</v>
      </c>
      <c r="S44" s="33" t="s">
        <v>152</v>
      </c>
      <c r="T44" s="33" t="s">
        <v>152</v>
      </c>
      <c r="U44" s="33" t="s">
        <v>152</v>
      </c>
      <c r="AA44" s="32" t="s">
        <v>151</v>
      </c>
      <c r="AB44" s="33" t="s">
        <v>152</v>
      </c>
      <c r="AC44" s="33" t="s">
        <v>152</v>
      </c>
      <c r="AD44" s="33" t="s">
        <v>152</v>
      </c>
      <c r="AE44" s="33" t="s">
        <v>152</v>
      </c>
      <c r="AF44" s="33" t="s">
        <v>152</v>
      </c>
      <c r="AG44" s="33" t="s">
        <v>152</v>
      </c>
      <c r="AH44" s="33" t="s">
        <v>152</v>
      </c>
      <c r="AI44" s="33" t="s">
        <v>152</v>
      </c>
      <c r="AJ44" s="33" t="s">
        <v>152</v>
      </c>
      <c r="AK44" s="33" t="s">
        <v>152</v>
      </c>
      <c r="AL44" s="33" t="s">
        <v>152</v>
      </c>
      <c r="AM44" s="33" t="s">
        <v>276</v>
      </c>
      <c r="AN44" s="33" t="s">
        <v>152</v>
      </c>
      <c r="AO44" s="33" t="s">
        <v>152</v>
      </c>
      <c r="AP44" s="33" t="s">
        <v>152</v>
      </c>
      <c r="AQ44" s="33" t="s">
        <v>152</v>
      </c>
      <c r="AR44" s="33" t="s">
        <v>277</v>
      </c>
      <c r="AS44" s="33" t="s">
        <v>152</v>
      </c>
      <c r="AT44" s="33" t="s">
        <v>152</v>
      </c>
      <c r="AU44" s="33" t="s">
        <v>152</v>
      </c>
    </row>
    <row r="45" spans="1:48" ht="15" thickBot="1" x14ac:dyDescent="0.4">
      <c r="A45" s="32" t="s">
        <v>153</v>
      </c>
      <c r="B45" s="33" t="s">
        <v>154</v>
      </c>
      <c r="C45" s="33" t="s">
        <v>154</v>
      </c>
      <c r="D45" s="33" t="s">
        <v>154</v>
      </c>
      <c r="E45" s="33" t="s">
        <v>154</v>
      </c>
      <c r="F45" s="33" t="s">
        <v>154</v>
      </c>
      <c r="G45" s="33" t="s">
        <v>154</v>
      </c>
      <c r="H45" s="33" t="s">
        <v>154</v>
      </c>
      <c r="I45" s="33" t="s">
        <v>154</v>
      </c>
      <c r="J45" s="33" t="s">
        <v>154</v>
      </c>
      <c r="K45" s="33" t="s">
        <v>154</v>
      </c>
      <c r="L45" s="33" t="s">
        <v>154</v>
      </c>
      <c r="M45" s="33" t="s">
        <v>154</v>
      </c>
      <c r="N45" s="33" t="s">
        <v>154</v>
      </c>
      <c r="O45" s="33" t="s">
        <v>154</v>
      </c>
      <c r="P45" s="33" t="s">
        <v>154</v>
      </c>
      <c r="Q45" s="33" t="s">
        <v>154</v>
      </c>
      <c r="R45" s="33" t="s">
        <v>154</v>
      </c>
      <c r="S45" s="33" t="s">
        <v>154</v>
      </c>
      <c r="T45" s="33" t="s">
        <v>154</v>
      </c>
      <c r="U45" s="33" t="s">
        <v>154</v>
      </c>
      <c r="AA45" s="32" t="s">
        <v>153</v>
      </c>
      <c r="AB45" s="33" t="s">
        <v>154</v>
      </c>
      <c r="AC45" s="33" t="s">
        <v>154</v>
      </c>
      <c r="AD45" s="33" t="s">
        <v>154</v>
      </c>
      <c r="AE45" s="33" t="s">
        <v>154</v>
      </c>
      <c r="AF45" s="33" t="s">
        <v>154</v>
      </c>
      <c r="AG45" s="33" t="s">
        <v>154</v>
      </c>
      <c r="AH45" s="33" t="s">
        <v>154</v>
      </c>
      <c r="AI45" s="33" t="s">
        <v>154</v>
      </c>
      <c r="AJ45" s="33" t="s">
        <v>154</v>
      </c>
      <c r="AK45" s="33" t="s">
        <v>154</v>
      </c>
      <c r="AL45" s="33" t="s">
        <v>154</v>
      </c>
      <c r="AM45" s="33" t="s">
        <v>154</v>
      </c>
      <c r="AN45" s="33" t="s">
        <v>154</v>
      </c>
      <c r="AO45" s="33" t="s">
        <v>154</v>
      </c>
      <c r="AP45" s="33" t="s">
        <v>154</v>
      </c>
      <c r="AQ45" s="33" t="s">
        <v>154</v>
      </c>
      <c r="AR45" s="33" t="s">
        <v>154</v>
      </c>
      <c r="AS45" s="33" t="s">
        <v>154</v>
      </c>
      <c r="AT45" s="33" t="s">
        <v>154</v>
      </c>
      <c r="AU45" s="33" t="s">
        <v>154</v>
      </c>
    </row>
    <row r="46" spans="1:48" ht="15" thickBot="1" x14ac:dyDescent="0.4">
      <c r="A46" s="32" t="s">
        <v>155</v>
      </c>
      <c r="B46" s="33" t="s">
        <v>156</v>
      </c>
      <c r="C46" s="33" t="s">
        <v>156</v>
      </c>
      <c r="D46" s="33" t="s">
        <v>156</v>
      </c>
      <c r="E46" s="33" t="s">
        <v>156</v>
      </c>
      <c r="F46" s="33" t="s">
        <v>156</v>
      </c>
      <c r="G46" s="33" t="s">
        <v>156</v>
      </c>
      <c r="H46" s="33" t="s">
        <v>156</v>
      </c>
      <c r="I46" s="33" t="s">
        <v>156</v>
      </c>
      <c r="J46" s="33" t="s">
        <v>156</v>
      </c>
      <c r="K46" s="33" t="s">
        <v>156</v>
      </c>
      <c r="L46" s="33" t="s">
        <v>156</v>
      </c>
      <c r="M46" s="33" t="s">
        <v>156</v>
      </c>
      <c r="N46" s="33" t="s">
        <v>156</v>
      </c>
      <c r="O46" s="33" t="s">
        <v>156</v>
      </c>
      <c r="P46" s="33" t="s">
        <v>156</v>
      </c>
      <c r="Q46" s="33" t="s">
        <v>156</v>
      </c>
      <c r="R46" s="33" t="s">
        <v>156</v>
      </c>
      <c r="S46" s="33" t="s">
        <v>156</v>
      </c>
      <c r="T46" s="33" t="s">
        <v>156</v>
      </c>
      <c r="U46" s="33" t="s">
        <v>156</v>
      </c>
      <c r="AA46" s="32" t="s">
        <v>155</v>
      </c>
      <c r="AB46" s="33" t="s">
        <v>156</v>
      </c>
      <c r="AC46" s="33" t="s">
        <v>156</v>
      </c>
      <c r="AD46" s="33" t="s">
        <v>156</v>
      </c>
      <c r="AE46" s="33" t="s">
        <v>156</v>
      </c>
      <c r="AF46" s="33" t="s">
        <v>156</v>
      </c>
      <c r="AG46" s="33" t="s">
        <v>156</v>
      </c>
      <c r="AH46" s="33" t="s">
        <v>156</v>
      </c>
      <c r="AI46" s="33" t="s">
        <v>156</v>
      </c>
      <c r="AJ46" s="33" t="s">
        <v>156</v>
      </c>
      <c r="AK46" s="33" t="s">
        <v>156</v>
      </c>
      <c r="AL46" s="33" t="s">
        <v>156</v>
      </c>
      <c r="AM46" s="33" t="s">
        <v>156</v>
      </c>
      <c r="AN46" s="33" t="s">
        <v>156</v>
      </c>
      <c r="AO46" s="33" t="s">
        <v>156</v>
      </c>
      <c r="AP46" s="33" t="s">
        <v>156</v>
      </c>
      <c r="AQ46" s="33" t="s">
        <v>156</v>
      </c>
      <c r="AR46" s="33" t="s">
        <v>156</v>
      </c>
      <c r="AS46" s="33" t="s">
        <v>156</v>
      </c>
      <c r="AT46" s="33" t="s">
        <v>156</v>
      </c>
      <c r="AU46" s="33" t="s">
        <v>156</v>
      </c>
    </row>
    <row r="47" spans="1:48" ht="15" thickBot="1" x14ac:dyDescent="0.4">
      <c r="A47" s="32" t="s">
        <v>157</v>
      </c>
      <c r="B47" s="33" t="s">
        <v>158</v>
      </c>
      <c r="C47" s="33" t="s">
        <v>158</v>
      </c>
      <c r="D47" s="33" t="s">
        <v>158</v>
      </c>
      <c r="E47" s="33" t="s">
        <v>158</v>
      </c>
      <c r="F47" s="33" t="s">
        <v>158</v>
      </c>
      <c r="G47" s="33" t="s">
        <v>158</v>
      </c>
      <c r="H47" s="33" t="s">
        <v>158</v>
      </c>
      <c r="I47" s="33" t="s">
        <v>158</v>
      </c>
      <c r="J47" s="33" t="s">
        <v>158</v>
      </c>
      <c r="K47" s="33" t="s">
        <v>158</v>
      </c>
      <c r="L47" s="33" t="s">
        <v>158</v>
      </c>
      <c r="M47" s="33" t="s">
        <v>158</v>
      </c>
      <c r="N47" s="33" t="s">
        <v>158</v>
      </c>
      <c r="O47" s="33" t="s">
        <v>158</v>
      </c>
      <c r="P47" s="33" t="s">
        <v>158</v>
      </c>
      <c r="Q47" s="33" t="s">
        <v>158</v>
      </c>
      <c r="R47" s="33" t="s">
        <v>158</v>
      </c>
      <c r="S47" s="33" t="s">
        <v>158</v>
      </c>
      <c r="T47" s="33" t="s">
        <v>158</v>
      </c>
      <c r="U47" s="33" t="s">
        <v>158</v>
      </c>
      <c r="AA47" s="32" t="s">
        <v>157</v>
      </c>
      <c r="AB47" s="33" t="s">
        <v>158</v>
      </c>
      <c r="AC47" s="33" t="s">
        <v>158</v>
      </c>
      <c r="AD47" s="33" t="s">
        <v>158</v>
      </c>
      <c r="AE47" s="33" t="s">
        <v>158</v>
      </c>
      <c r="AF47" s="33" t="s">
        <v>158</v>
      </c>
      <c r="AG47" s="33" t="s">
        <v>158</v>
      </c>
      <c r="AH47" s="33" t="s">
        <v>158</v>
      </c>
      <c r="AI47" s="33" t="s">
        <v>158</v>
      </c>
      <c r="AJ47" s="33" t="s">
        <v>158</v>
      </c>
      <c r="AK47" s="33" t="s">
        <v>158</v>
      </c>
      <c r="AL47" s="33" t="s">
        <v>158</v>
      </c>
      <c r="AM47" s="33" t="s">
        <v>158</v>
      </c>
      <c r="AN47" s="33" t="s">
        <v>158</v>
      </c>
      <c r="AO47" s="33" t="s">
        <v>158</v>
      </c>
      <c r="AP47" s="33" t="s">
        <v>158</v>
      </c>
      <c r="AQ47" s="33" t="s">
        <v>158</v>
      </c>
      <c r="AR47" s="33" t="s">
        <v>158</v>
      </c>
      <c r="AS47" s="33" t="s">
        <v>158</v>
      </c>
      <c r="AT47" s="33" t="s">
        <v>158</v>
      </c>
      <c r="AU47" s="33" t="s">
        <v>158</v>
      </c>
    </row>
    <row r="48" spans="1:48" ht="15" thickBot="1" x14ac:dyDescent="0.4">
      <c r="A48" s="32" t="s">
        <v>159</v>
      </c>
      <c r="B48" s="33" t="s">
        <v>160</v>
      </c>
      <c r="C48" s="33" t="s">
        <v>160</v>
      </c>
      <c r="D48" s="33" t="s">
        <v>160</v>
      </c>
      <c r="E48" s="33" t="s">
        <v>160</v>
      </c>
      <c r="F48" s="33" t="s">
        <v>160</v>
      </c>
      <c r="G48" s="33" t="s">
        <v>160</v>
      </c>
      <c r="H48" s="33" t="s">
        <v>160</v>
      </c>
      <c r="I48" s="33" t="s">
        <v>160</v>
      </c>
      <c r="J48" s="33" t="s">
        <v>160</v>
      </c>
      <c r="K48" s="33" t="s">
        <v>160</v>
      </c>
      <c r="L48" s="33" t="s">
        <v>160</v>
      </c>
      <c r="M48" s="33" t="s">
        <v>160</v>
      </c>
      <c r="N48" s="33" t="s">
        <v>160</v>
      </c>
      <c r="O48" s="33" t="s">
        <v>160</v>
      </c>
      <c r="P48" s="33" t="s">
        <v>160</v>
      </c>
      <c r="Q48" s="33" t="s">
        <v>160</v>
      </c>
      <c r="R48" s="33" t="s">
        <v>160</v>
      </c>
      <c r="S48" s="33" t="s">
        <v>160</v>
      </c>
      <c r="T48" s="33" t="s">
        <v>160</v>
      </c>
      <c r="U48" s="33" t="s">
        <v>160</v>
      </c>
      <c r="AA48" s="32" t="s">
        <v>159</v>
      </c>
      <c r="AB48" s="33" t="s">
        <v>160</v>
      </c>
      <c r="AC48" s="33" t="s">
        <v>160</v>
      </c>
      <c r="AD48" s="33" t="s">
        <v>160</v>
      </c>
      <c r="AE48" s="33" t="s">
        <v>160</v>
      </c>
      <c r="AF48" s="33" t="s">
        <v>160</v>
      </c>
      <c r="AG48" s="33" t="s">
        <v>160</v>
      </c>
      <c r="AH48" s="33" t="s">
        <v>160</v>
      </c>
      <c r="AI48" s="33" t="s">
        <v>160</v>
      </c>
      <c r="AJ48" s="33" t="s">
        <v>160</v>
      </c>
      <c r="AK48" s="33" t="s">
        <v>160</v>
      </c>
      <c r="AL48" s="33" t="s">
        <v>160</v>
      </c>
      <c r="AM48" s="33" t="s">
        <v>160</v>
      </c>
      <c r="AN48" s="33" t="s">
        <v>160</v>
      </c>
      <c r="AO48" s="33" t="s">
        <v>160</v>
      </c>
      <c r="AP48" s="33" t="s">
        <v>160</v>
      </c>
      <c r="AQ48" s="33" t="s">
        <v>160</v>
      </c>
      <c r="AR48" s="33" t="s">
        <v>160</v>
      </c>
      <c r="AS48" s="33" t="s">
        <v>160</v>
      </c>
      <c r="AT48" s="33" t="s">
        <v>160</v>
      </c>
      <c r="AU48" s="33" t="s">
        <v>160</v>
      </c>
    </row>
    <row r="49" spans="1:47" ht="15" thickBot="1" x14ac:dyDescent="0.4">
      <c r="A49" s="32" t="s">
        <v>161</v>
      </c>
      <c r="B49" s="33" t="s">
        <v>162</v>
      </c>
      <c r="C49" s="33" t="s">
        <v>162</v>
      </c>
      <c r="D49" s="33" t="s">
        <v>162</v>
      </c>
      <c r="E49" s="33" t="s">
        <v>162</v>
      </c>
      <c r="F49" s="33" t="s">
        <v>162</v>
      </c>
      <c r="G49" s="33" t="s">
        <v>162</v>
      </c>
      <c r="H49" s="33" t="s">
        <v>162</v>
      </c>
      <c r="I49" s="33" t="s">
        <v>162</v>
      </c>
      <c r="J49" s="33" t="s">
        <v>162</v>
      </c>
      <c r="K49" s="33" t="s">
        <v>162</v>
      </c>
      <c r="L49" s="33" t="s">
        <v>162</v>
      </c>
      <c r="M49" s="33" t="s">
        <v>162</v>
      </c>
      <c r="N49" s="33" t="s">
        <v>162</v>
      </c>
      <c r="O49" s="33" t="s">
        <v>162</v>
      </c>
      <c r="P49" s="33" t="s">
        <v>162</v>
      </c>
      <c r="Q49" s="33" t="s">
        <v>162</v>
      </c>
      <c r="R49" s="33" t="s">
        <v>162</v>
      </c>
      <c r="S49" s="33" t="s">
        <v>162</v>
      </c>
      <c r="T49" s="33" t="s">
        <v>162</v>
      </c>
      <c r="U49" s="33" t="s">
        <v>162</v>
      </c>
      <c r="AA49" s="32" t="s">
        <v>161</v>
      </c>
      <c r="AB49" s="33" t="s">
        <v>162</v>
      </c>
      <c r="AC49" s="33" t="s">
        <v>162</v>
      </c>
      <c r="AD49" s="33" t="s">
        <v>162</v>
      </c>
      <c r="AE49" s="33" t="s">
        <v>162</v>
      </c>
      <c r="AF49" s="33" t="s">
        <v>162</v>
      </c>
      <c r="AG49" s="33" t="s">
        <v>162</v>
      </c>
      <c r="AH49" s="33" t="s">
        <v>162</v>
      </c>
      <c r="AI49" s="33" t="s">
        <v>162</v>
      </c>
      <c r="AJ49" s="33" t="s">
        <v>162</v>
      </c>
      <c r="AK49" s="33" t="s">
        <v>162</v>
      </c>
      <c r="AL49" s="33" t="s">
        <v>162</v>
      </c>
      <c r="AM49" s="33" t="s">
        <v>162</v>
      </c>
      <c r="AN49" s="33" t="s">
        <v>162</v>
      </c>
      <c r="AO49" s="33" t="s">
        <v>162</v>
      </c>
      <c r="AP49" s="33" t="s">
        <v>162</v>
      </c>
      <c r="AQ49" s="33" t="s">
        <v>162</v>
      </c>
      <c r="AR49" s="33" t="s">
        <v>162</v>
      </c>
      <c r="AS49" s="33" t="s">
        <v>162</v>
      </c>
      <c r="AT49" s="33" t="s">
        <v>162</v>
      </c>
      <c r="AU49" s="33" t="s">
        <v>162</v>
      </c>
    </row>
    <row r="50" spans="1:47" ht="15" thickBot="1" x14ac:dyDescent="0.4">
      <c r="A50" s="32" t="s">
        <v>163</v>
      </c>
      <c r="B50" s="33" t="s">
        <v>164</v>
      </c>
      <c r="C50" s="33" t="s">
        <v>164</v>
      </c>
      <c r="D50" s="33" t="s">
        <v>164</v>
      </c>
      <c r="E50" s="33" t="s">
        <v>164</v>
      </c>
      <c r="F50" s="33" t="s">
        <v>164</v>
      </c>
      <c r="G50" s="33" t="s">
        <v>164</v>
      </c>
      <c r="H50" s="33" t="s">
        <v>164</v>
      </c>
      <c r="I50" s="33" t="s">
        <v>164</v>
      </c>
      <c r="J50" s="33" t="s">
        <v>164</v>
      </c>
      <c r="K50" s="33" t="s">
        <v>164</v>
      </c>
      <c r="L50" s="33" t="s">
        <v>164</v>
      </c>
      <c r="M50" s="33" t="s">
        <v>164</v>
      </c>
      <c r="N50" s="33" t="s">
        <v>164</v>
      </c>
      <c r="O50" s="33" t="s">
        <v>164</v>
      </c>
      <c r="P50" s="33" t="s">
        <v>164</v>
      </c>
      <c r="Q50" s="33" t="s">
        <v>164</v>
      </c>
      <c r="R50" s="33" t="s">
        <v>164</v>
      </c>
      <c r="S50" s="33" t="s">
        <v>164</v>
      </c>
      <c r="T50" s="33" t="s">
        <v>164</v>
      </c>
      <c r="U50" s="33" t="s">
        <v>164</v>
      </c>
      <c r="AA50" s="32" t="s">
        <v>163</v>
      </c>
      <c r="AB50" s="33" t="s">
        <v>164</v>
      </c>
      <c r="AC50" s="33" t="s">
        <v>164</v>
      </c>
      <c r="AD50" s="33" t="s">
        <v>164</v>
      </c>
      <c r="AE50" s="33" t="s">
        <v>164</v>
      </c>
      <c r="AF50" s="33" t="s">
        <v>164</v>
      </c>
      <c r="AG50" s="33" t="s">
        <v>164</v>
      </c>
      <c r="AH50" s="33" t="s">
        <v>164</v>
      </c>
      <c r="AI50" s="33" t="s">
        <v>164</v>
      </c>
      <c r="AJ50" s="33" t="s">
        <v>164</v>
      </c>
      <c r="AK50" s="33" t="s">
        <v>164</v>
      </c>
      <c r="AL50" s="33" t="s">
        <v>164</v>
      </c>
      <c r="AM50" s="33" t="s">
        <v>164</v>
      </c>
      <c r="AN50" s="33" t="s">
        <v>164</v>
      </c>
      <c r="AO50" s="33" t="s">
        <v>164</v>
      </c>
      <c r="AP50" s="33" t="s">
        <v>164</v>
      </c>
      <c r="AQ50" s="33" t="s">
        <v>164</v>
      </c>
      <c r="AR50" s="33" t="s">
        <v>164</v>
      </c>
      <c r="AS50" s="33" t="s">
        <v>164</v>
      </c>
      <c r="AT50" s="33" t="s">
        <v>164</v>
      </c>
      <c r="AU50" s="33" t="s">
        <v>164</v>
      </c>
    </row>
    <row r="51" spans="1:47" ht="15" thickBot="1" x14ac:dyDescent="0.4">
      <c r="A51" s="32" t="s">
        <v>165</v>
      </c>
      <c r="B51" s="33" t="s">
        <v>166</v>
      </c>
      <c r="C51" s="33" t="s">
        <v>166</v>
      </c>
      <c r="D51" s="33" t="s">
        <v>166</v>
      </c>
      <c r="E51" s="33" t="s">
        <v>166</v>
      </c>
      <c r="F51" s="33" t="s">
        <v>166</v>
      </c>
      <c r="G51" s="33" t="s">
        <v>166</v>
      </c>
      <c r="H51" s="33" t="s">
        <v>166</v>
      </c>
      <c r="I51" s="33" t="s">
        <v>166</v>
      </c>
      <c r="J51" s="33" t="s">
        <v>166</v>
      </c>
      <c r="K51" s="33" t="s">
        <v>166</v>
      </c>
      <c r="L51" s="33" t="s">
        <v>166</v>
      </c>
      <c r="M51" s="33" t="s">
        <v>166</v>
      </c>
      <c r="N51" s="33" t="s">
        <v>166</v>
      </c>
      <c r="O51" s="33" t="s">
        <v>166</v>
      </c>
      <c r="P51" s="33" t="s">
        <v>166</v>
      </c>
      <c r="Q51" s="33" t="s">
        <v>166</v>
      </c>
      <c r="R51" s="33" t="s">
        <v>166</v>
      </c>
      <c r="S51" s="33" t="s">
        <v>166</v>
      </c>
      <c r="T51" s="33" t="s">
        <v>166</v>
      </c>
      <c r="U51" s="33" t="s">
        <v>166</v>
      </c>
      <c r="AA51" s="32" t="s">
        <v>165</v>
      </c>
      <c r="AB51" s="33" t="s">
        <v>166</v>
      </c>
      <c r="AC51" s="33" t="s">
        <v>166</v>
      </c>
      <c r="AD51" s="33" t="s">
        <v>166</v>
      </c>
      <c r="AE51" s="33" t="s">
        <v>166</v>
      </c>
      <c r="AF51" s="33" t="s">
        <v>166</v>
      </c>
      <c r="AG51" s="33" t="s">
        <v>166</v>
      </c>
      <c r="AH51" s="33" t="s">
        <v>166</v>
      </c>
      <c r="AI51" s="33" t="s">
        <v>166</v>
      </c>
      <c r="AJ51" s="33" t="s">
        <v>166</v>
      </c>
      <c r="AK51" s="33" t="s">
        <v>166</v>
      </c>
      <c r="AL51" s="33" t="s">
        <v>166</v>
      </c>
      <c r="AM51" s="33" t="s">
        <v>166</v>
      </c>
      <c r="AN51" s="33" t="s">
        <v>166</v>
      </c>
      <c r="AO51" s="33" t="s">
        <v>166</v>
      </c>
      <c r="AP51" s="33" t="s">
        <v>166</v>
      </c>
      <c r="AQ51" s="33" t="s">
        <v>166</v>
      </c>
      <c r="AR51" s="33" t="s">
        <v>166</v>
      </c>
      <c r="AS51" s="33" t="s">
        <v>166</v>
      </c>
      <c r="AT51" s="33" t="s">
        <v>166</v>
      </c>
      <c r="AU51" s="33" t="s">
        <v>166</v>
      </c>
    </row>
    <row r="52" spans="1:47" ht="15" thickBot="1" x14ac:dyDescent="0.4">
      <c r="A52" s="32" t="s">
        <v>167</v>
      </c>
      <c r="B52" s="33" t="s">
        <v>168</v>
      </c>
      <c r="C52" s="33" t="s">
        <v>168</v>
      </c>
      <c r="D52" s="33" t="s">
        <v>168</v>
      </c>
      <c r="E52" s="33" t="s">
        <v>168</v>
      </c>
      <c r="F52" s="33" t="s">
        <v>168</v>
      </c>
      <c r="G52" s="33" t="s">
        <v>168</v>
      </c>
      <c r="H52" s="33" t="s">
        <v>168</v>
      </c>
      <c r="I52" s="33" t="s">
        <v>168</v>
      </c>
      <c r="J52" s="33" t="s">
        <v>168</v>
      </c>
      <c r="K52" s="33" t="s">
        <v>168</v>
      </c>
      <c r="L52" s="33" t="s">
        <v>168</v>
      </c>
      <c r="M52" s="33" t="s">
        <v>168</v>
      </c>
      <c r="N52" s="33" t="s">
        <v>168</v>
      </c>
      <c r="O52" s="33" t="s">
        <v>168</v>
      </c>
      <c r="P52" s="33" t="s">
        <v>168</v>
      </c>
      <c r="Q52" s="33" t="s">
        <v>168</v>
      </c>
      <c r="R52" s="33" t="s">
        <v>168</v>
      </c>
      <c r="S52" s="33" t="s">
        <v>168</v>
      </c>
      <c r="T52" s="33" t="s">
        <v>168</v>
      </c>
      <c r="U52" s="33" t="s">
        <v>168</v>
      </c>
      <c r="AA52" s="32" t="s">
        <v>167</v>
      </c>
      <c r="AB52" s="33" t="s">
        <v>168</v>
      </c>
      <c r="AC52" s="33" t="s">
        <v>168</v>
      </c>
      <c r="AD52" s="33" t="s">
        <v>168</v>
      </c>
      <c r="AE52" s="33" t="s">
        <v>168</v>
      </c>
      <c r="AF52" s="33" t="s">
        <v>168</v>
      </c>
      <c r="AG52" s="33" t="s">
        <v>168</v>
      </c>
      <c r="AH52" s="33" t="s">
        <v>168</v>
      </c>
      <c r="AI52" s="33" t="s">
        <v>168</v>
      </c>
      <c r="AJ52" s="33" t="s">
        <v>168</v>
      </c>
      <c r="AK52" s="33" t="s">
        <v>168</v>
      </c>
      <c r="AL52" s="33" t="s">
        <v>168</v>
      </c>
      <c r="AM52" s="33" t="s">
        <v>168</v>
      </c>
      <c r="AN52" s="33" t="s">
        <v>168</v>
      </c>
      <c r="AO52" s="33" t="s">
        <v>168</v>
      </c>
      <c r="AP52" s="33" t="s">
        <v>168</v>
      </c>
      <c r="AQ52" s="33" t="s">
        <v>168</v>
      </c>
      <c r="AR52" s="33" t="s">
        <v>168</v>
      </c>
      <c r="AS52" s="33" t="s">
        <v>168</v>
      </c>
      <c r="AT52" s="33" t="s">
        <v>168</v>
      </c>
      <c r="AU52" s="33" t="s">
        <v>168</v>
      </c>
    </row>
    <row r="53" spans="1:47" ht="15" thickBot="1" x14ac:dyDescent="0.4">
      <c r="A53" s="32" t="s">
        <v>169</v>
      </c>
      <c r="B53" s="33" t="s">
        <v>170</v>
      </c>
      <c r="C53" s="33" t="s">
        <v>170</v>
      </c>
      <c r="D53" s="33" t="s">
        <v>170</v>
      </c>
      <c r="E53" s="33" t="s">
        <v>170</v>
      </c>
      <c r="F53" s="33" t="s">
        <v>170</v>
      </c>
      <c r="G53" s="33" t="s">
        <v>170</v>
      </c>
      <c r="H53" s="33" t="s">
        <v>170</v>
      </c>
      <c r="I53" s="33" t="s">
        <v>170</v>
      </c>
      <c r="J53" s="33" t="s">
        <v>170</v>
      </c>
      <c r="K53" s="33" t="s">
        <v>170</v>
      </c>
      <c r="L53" s="33" t="s">
        <v>170</v>
      </c>
      <c r="M53" s="33" t="s">
        <v>170</v>
      </c>
      <c r="N53" s="33" t="s">
        <v>170</v>
      </c>
      <c r="O53" s="33" t="s">
        <v>170</v>
      </c>
      <c r="P53" s="33" t="s">
        <v>170</v>
      </c>
      <c r="Q53" s="33" t="s">
        <v>170</v>
      </c>
      <c r="R53" s="33" t="s">
        <v>170</v>
      </c>
      <c r="S53" s="33" t="s">
        <v>170</v>
      </c>
      <c r="T53" s="33" t="s">
        <v>170</v>
      </c>
      <c r="U53" s="33" t="s">
        <v>170</v>
      </c>
      <c r="AA53" s="32" t="s">
        <v>169</v>
      </c>
      <c r="AB53" s="33" t="s">
        <v>170</v>
      </c>
      <c r="AC53" s="33" t="s">
        <v>170</v>
      </c>
      <c r="AD53" s="33" t="s">
        <v>170</v>
      </c>
      <c r="AE53" s="33" t="s">
        <v>170</v>
      </c>
      <c r="AF53" s="33" t="s">
        <v>170</v>
      </c>
      <c r="AG53" s="33" t="s">
        <v>170</v>
      </c>
      <c r="AH53" s="33" t="s">
        <v>170</v>
      </c>
      <c r="AI53" s="33" t="s">
        <v>170</v>
      </c>
      <c r="AJ53" s="33" t="s">
        <v>170</v>
      </c>
      <c r="AK53" s="33" t="s">
        <v>170</v>
      </c>
      <c r="AL53" s="33" t="s">
        <v>170</v>
      </c>
      <c r="AM53" s="33" t="s">
        <v>170</v>
      </c>
      <c r="AN53" s="33" t="s">
        <v>170</v>
      </c>
      <c r="AO53" s="33" t="s">
        <v>170</v>
      </c>
      <c r="AP53" s="33" t="s">
        <v>170</v>
      </c>
      <c r="AQ53" s="33" t="s">
        <v>170</v>
      </c>
      <c r="AR53" s="33" t="s">
        <v>170</v>
      </c>
      <c r="AS53" s="33" t="s">
        <v>170</v>
      </c>
      <c r="AT53" s="33" t="s">
        <v>170</v>
      </c>
      <c r="AU53" s="33" t="s">
        <v>170</v>
      </c>
    </row>
    <row r="54" spans="1:47" ht="15" thickBot="1" x14ac:dyDescent="0.4">
      <c r="A54" s="32" t="s">
        <v>171</v>
      </c>
      <c r="B54" s="33" t="s">
        <v>172</v>
      </c>
      <c r="C54" s="33" t="s">
        <v>172</v>
      </c>
      <c r="D54" s="33" t="s">
        <v>172</v>
      </c>
      <c r="E54" s="33" t="s">
        <v>172</v>
      </c>
      <c r="F54" s="33" t="s">
        <v>172</v>
      </c>
      <c r="G54" s="33" t="s">
        <v>172</v>
      </c>
      <c r="H54" s="33" t="s">
        <v>172</v>
      </c>
      <c r="I54" s="33" t="s">
        <v>172</v>
      </c>
      <c r="J54" s="33" t="s">
        <v>172</v>
      </c>
      <c r="K54" s="33" t="s">
        <v>172</v>
      </c>
      <c r="L54" s="33" t="s">
        <v>172</v>
      </c>
      <c r="M54" s="33" t="s">
        <v>172</v>
      </c>
      <c r="N54" s="33" t="s">
        <v>172</v>
      </c>
      <c r="O54" s="33" t="s">
        <v>172</v>
      </c>
      <c r="P54" s="33" t="s">
        <v>172</v>
      </c>
      <c r="Q54" s="33" t="s">
        <v>172</v>
      </c>
      <c r="R54" s="33" t="s">
        <v>172</v>
      </c>
      <c r="S54" s="33" t="s">
        <v>172</v>
      </c>
      <c r="T54" s="33" t="s">
        <v>172</v>
      </c>
      <c r="U54" s="33" t="s">
        <v>172</v>
      </c>
      <c r="AA54" s="32" t="s">
        <v>171</v>
      </c>
      <c r="AB54" s="33" t="s">
        <v>172</v>
      </c>
      <c r="AC54" s="33" t="s">
        <v>172</v>
      </c>
      <c r="AD54" s="33" t="s">
        <v>172</v>
      </c>
      <c r="AE54" s="33" t="s">
        <v>172</v>
      </c>
      <c r="AF54" s="33" t="s">
        <v>172</v>
      </c>
      <c r="AG54" s="33" t="s">
        <v>172</v>
      </c>
      <c r="AH54" s="33" t="s">
        <v>172</v>
      </c>
      <c r="AI54" s="33" t="s">
        <v>172</v>
      </c>
      <c r="AJ54" s="33" t="s">
        <v>172</v>
      </c>
      <c r="AK54" s="33" t="s">
        <v>172</v>
      </c>
      <c r="AL54" s="33" t="s">
        <v>172</v>
      </c>
      <c r="AM54" s="33" t="s">
        <v>172</v>
      </c>
      <c r="AN54" s="33" t="s">
        <v>172</v>
      </c>
      <c r="AO54" s="33" t="s">
        <v>172</v>
      </c>
      <c r="AP54" s="33" t="s">
        <v>172</v>
      </c>
      <c r="AQ54" s="33" t="s">
        <v>172</v>
      </c>
      <c r="AR54" s="33" t="s">
        <v>172</v>
      </c>
      <c r="AS54" s="33" t="s">
        <v>172</v>
      </c>
      <c r="AT54" s="33" t="s">
        <v>172</v>
      </c>
      <c r="AU54" s="33" t="s">
        <v>172</v>
      </c>
    </row>
    <row r="55" spans="1:47" ht="15" thickBot="1" x14ac:dyDescent="0.4">
      <c r="A55" s="32" t="s">
        <v>173</v>
      </c>
      <c r="B55" s="33" t="s">
        <v>174</v>
      </c>
      <c r="C55" s="33" t="s">
        <v>174</v>
      </c>
      <c r="D55" s="33" t="s">
        <v>174</v>
      </c>
      <c r="E55" s="33" t="s">
        <v>174</v>
      </c>
      <c r="F55" s="33" t="s">
        <v>174</v>
      </c>
      <c r="G55" s="33" t="s">
        <v>174</v>
      </c>
      <c r="H55" s="33" t="s">
        <v>174</v>
      </c>
      <c r="I55" s="33" t="s">
        <v>174</v>
      </c>
      <c r="J55" s="33" t="s">
        <v>174</v>
      </c>
      <c r="K55" s="33" t="s">
        <v>174</v>
      </c>
      <c r="L55" s="33" t="s">
        <v>174</v>
      </c>
      <c r="M55" s="33" t="s">
        <v>174</v>
      </c>
      <c r="N55" s="33" t="s">
        <v>174</v>
      </c>
      <c r="O55" s="33" t="s">
        <v>174</v>
      </c>
      <c r="P55" s="33" t="s">
        <v>174</v>
      </c>
      <c r="Q55" s="33" t="s">
        <v>174</v>
      </c>
      <c r="R55" s="33" t="s">
        <v>174</v>
      </c>
      <c r="S55" s="33" t="s">
        <v>174</v>
      </c>
      <c r="T55" s="33" t="s">
        <v>174</v>
      </c>
      <c r="U55" s="33" t="s">
        <v>174</v>
      </c>
      <c r="AA55" s="32" t="s">
        <v>173</v>
      </c>
      <c r="AB55" s="33" t="s">
        <v>174</v>
      </c>
      <c r="AC55" s="33" t="s">
        <v>174</v>
      </c>
      <c r="AD55" s="33" t="s">
        <v>174</v>
      </c>
      <c r="AE55" s="33" t="s">
        <v>174</v>
      </c>
      <c r="AF55" s="33" t="s">
        <v>174</v>
      </c>
      <c r="AG55" s="33" t="s">
        <v>174</v>
      </c>
      <c r="AH55" s="33" t="s">
        <v>174</v>
      </c>
      <c r="AI55" s="33" t="s">
        <v>174</v>
      </c>
      <c r="AJ55" s="33" t="s">
        <v>174</v>
      </c>
      <c r="AK55" s="33" t="s">
        <v>174</v>
      </c>
      <c r="AL55" s="33" t="s">
        <v>174</v>
      </c>
      <c r="AM55" s="33" t="s">
        <v>174</v>
      </c>
      <c r="AN55" s="33" t="s">
        <v>174</v>
      </c>
      <c r="AO55" s="33" t="s">
        <v>174</v>
      </c>
      <c r="AP55" s="33" t="s">
        <v>174</v>
      </c>
      <c r="AQ55" s="33" t="s">
        <v>174</v>
      </c>
      <c r="AR55" s="33" t="s">
        <v>174</v>
      </c>
      <c r="AS55" s="33" t="s">
        <v>174</v>
      </c>
      <c r="AT55" s="33" t="s">
        <v>174</v>
      </c>
      <c r="AU55" s="33" t="s">
        <v>174</v>
      </c>
    </row>
    <row r="56" spans="1:47" ht="15" thickBot="1" x14ac:dyDescent="0.4">
      <c r="A56" s="32" t="s">
        <v>175</v>
      </c>
      <c r="B56" s="33" t="s">
        <v>176</v>
      </c>
      <c r="C56" s="33" t="s">
        <v>176</v>
      </c>
      <c r="D56" s="33" t="s">
        <v>176</v>
      </c>
      <c r="E56" s="33" t="s">
        <v>176</v>
      </c>
      <c r="F56" s="33" t="s">
        <v>176</v>
      </c>
      <c r="G56" s="33" t="s">
        <v>176</v>
      </c>
      <c r="H56" s="33" t="s">
        <v>176</v>
      </c>
      <c r="I56" s="33" t="s">
        <v>176</v>
      </c>
      <c r="J56" s="33" t="s">
        <v>176</v>
      </c>
      <c r="K56" s="33" t="s">
        <v>176</v>
      </c>
      <c r="L56" s="33" t="s">
        <v>176</v>
      </c>
      <c r="M56" s="33" t="s">
        <v>176</v>
      </c>
      <c r="N56" s="33" t="s">
        <v>176</v>
      </c>
      <c r="O56" s="33" t="s">
        <v>176</v>
      </c>
      <c r="P56" s="33" t="s">
        <v>176</v>
      </c>
      <c r="Q56" s="33" t="s">
        <v>176</v>
      </c>
      <c r="R56" s="33" t="s">
        <v>176</v>
      </c>
      <c r="S56" s="33" t="s">
        <v>176</v>
      </c>
      <c r="T56" s="33" t="s">
        <v>176</v>
      </c>
      <c r="U56" s="33" t="s">
        <v>176</v>
      </c>
      <c r="AA56" s="32" t="s">
        <v>175</v>
      </c>
      <c r="AB56" s="33" t="s">
        <v>176</v>
      </c>
      <c r="AC56" s="33" t="s">
        <v>176</v>
      </c>
      <c r="AD56" s="33" t="s">
        <v>176</v>
      </c>
      <c r="AE56" s="33" t="s">
        <v>176</v>
      </c>
      <c r="AF56" s="33" t="s">
        <v>176</v>
      </c>
      <c r="AG56" s="33" t="s">
        <v>176</v>
      </c>
      <c r="AH56" s="33" t="s">
        <v>176</v>
      </c>
      <c r="AI56" s="33" t="s">
        <v>176</v>
      </c>
      <c r="AJ56" s="33" t="s">
        <v>176</v>
      </c>
      <c r="AK56" s="33" t="s">
        <v>176</v>
      </c>
      <c r="AL56" s="33" t="s">
        <v>176</v>
      </c>
      <c r="AM56" s="33" t="s">
        <v>176</v>
      </c>
      <c r="AN56" s="33" t="s">
        <v>176</v>
      </c>
      <c r="AO56" s="33" t="s">
        <v>176</v>
      </c>
      <c r="AP56" s="33" t="s">
        <v>176</v>
      </c>
      <c r="AQ56" s="33" t="s">
        <v>176</v>
      </c>
      <c r="AR56" s="33" t="s">
        <v>176</v>
      </c>
      <c r="AS56" s="33" t="s">
        <v>176</v>
      </c>
      <c r="AT56" s="33" t="s">
        <v>176</v>
      </c>
      <c r="AU56" s="33" t="s">
        <v>176</v>
      </c>
    </row>
    <row r="57" spans="1:47" ht="15" thickBot="1" x14ac:dyDescent="0.4">
      <c r="A57" s="32" t="s">
        <v>177</v>
      </c>
      <c r="B57" s="33" t="s">
        <v>178</v>
      </c>
      <c r="C57" s="33" t="s">
        <v>178</v>
      </c>
      <c r="D57" s="33" t="s">
        <v>178</v>
      </c>
      <c r="E57" s="33" t="s">
        <v>178</v>
      </c>
      <c r="F57" s="33" t="s">
        <v>178</v>
      </c>
      <c r="G57" s="33" t="s">
        <v>178</v>
      </c>
      <c r="H57" s="33" t="s">
        <v>178</v>
      </c>
      <c r="I57" s="33" t="s">
        <v>178</v>
      </c>
      <c r="J57" s="33" t="s">
        <v>178</v>
      </c>
      <c r="K57" s="33" t="s">
        <v>178</v>
      </c>
      <c r="L57" s="33" t="s">
        <v>178</v>
      </c>
      <c r="M57" s="33" t="s">
        <v>178</v>
      </c>
      <c r="N57" s="33" t="s">
        <v>178</v>
      </c>
      <c r="O57" s="33" t="s">
        <v>178</v>
      </c>
      <c r="P57" s="33" t="s">
        <v>178</v>
      </c>
      <c r="Q57" s="33" t="s">
        <v>178</v>
      </c>
      <c r="R57" s="33" t="s">
        <v>178</v>
      </c>
      <c r="S57" s="33" t="s">
        <v>178</v>
      </c>
      <c r="T57" s="33" t="s">
        <v>178</v>
      </c>
      <c r="U57" s="33" t="s">
        <v>178</v>
      </c>
      <c r="AA57" s="32" t="s">
        <v>177</v>
      </c>
      <c r="AB57" s="33" t="s">
        <v>178</v>
      </c>
      <c r="AC57" s="33" t="s">
        <v>178</v>
      </c>
      <c r="AD57" s="33" t="s">
        <v>178</v>
      </c>
      <c r="AE57" s="33" t="s">
        <v>178</v>
      </c>
      <c r="AF57" s="33" t="s">
        <v>178</v>
      </c>
      <c r="AG57" s="33" t="s">
        <v>178</v>
      </c>
      <c r="AH57" s="33" t="s">
        <v>178</v>
      </c>
      <c r="AI57" s="33" t="s">
        <v>178</v>
      </c>
      <c r="AJ57" s="33" t="s">
        <v>178</v>
      </c>
      <c r="AK57" s="33" t="s">
        <v>178</v>
      </c>
      <c r="AL57" s="33" t="s">
        <v>178</v>
      </c>
      <c r="AM57" s="33" t="s">
        <v>178</v>
      </c>
      <c r="AN57" s="33" t="s">
        <v>178</v>
      </c>
      <c r="AO57" s="33" t="s">
        <v>178</v>
      </c>
      <c r="AP57" s="33" t="s">
        <v>178</v>
      </c>
      <c r="AQ57" s="33" t="s">
        <v>178</v>
      </c>
      <c r="AR57" s="33" t="s">
        <v>178</v>
      </c>
      <c r="AS57" s="33" t="s">
        <v>178</v>
      </c>
      <c r="AT57" s="33" t="s">
        <v>178</v>
      </c>
      <c r="AU57" s="33" t="s">
        <v>178</v>
      </c>
    </row>
    <row r="58" spans="1:47" ht="15" thickBot="1" x14ac:dyDescent="0.4">
      <c r="A58" s="32" t="s">
        <v>179</v>
      </c>
      <c r="B58" s="33" t="s">
        <v>180</v>
      </c>
      <c r="C58" s="33" t="s">
        <v>180</v>
      </c>
      <c r="D58" s="33" t="s">
        <v>180</v>
      </c>
      <c r="E58" s="33" t="s">
        <v>180</v>
      </c>
      <c r="F58" s="33" t="s">
        <v>180</v>
      </c>
      <c r="G58" s="33" t="s">
        <v>180</v>
      </c>
      <c r="H58" s="33" t="s">
        <v>180</v>
      </c>
      <c r="I58" s="33" t="s">
        <v>180</v>
      </c>
      <c r="J58" s="33" t="s">
        <v>180</v>
      </c>
      <c r="K58" s="33" t="s">
        <v>180</v>
      </c>
      <c r="L58" s="33" t="s">
        <v>180</v>
      </c>
      <c r="M58" s="33" t="s">
        <v>180</v>
      </c>
      <c r="N58" s="33" t="s">
        <v>180</v>
      </c>
      <c r="O58" s="33" t="s">
        <v>180</v>
      </c>
      <c r="P58" s="33" t="s">
        <v>180</v>
      </c>
      <c r="Q58" s="33" t="s">
        <v>180</v>
      </c>
      <c r="R58" s="33" t="s">
        <v>180</v>
      </c>
      <c r="S58" s="33" t="s">
        <v>180</v>
      </c>
      <c r="T58" s="33" t="s">
        <v>180</v>
      </c>
      <c r="U58" s="33" t="s">
        <v>180</v>
      </c>
      <c r="AA58" s="32" t="s">
        <v>179</v>
      </c>
      <c r="AB58" s="33" t="s">
        <v>180</v>
      </c>
      <c r="AC58" s="33" t="s">
        <v>180</v>
      </c>
      <c r="AD58" s="33" t="s">
        <v>180</v>
      </c>
      <c r="AE58" s="33" t="s">
        <v>180</v>
      </c>
      <c r="AF58" s="33" t="s">
        <v>180</v>
      </c>
      <c r="AG58" s="33" t="s">
        <v>180</v>
      </c>
      <c r="AH58" s="33" t="s">
        <v>180</v>
      </c>
      <c r="AI58" s="33" t="s">
        <v>180</v>
      </c>
      <c r="AJ58" s="33" t="s">
        <v>180</v>
      </c>
      <c r="AK58" s="33" t="s">
        <v>180</v>
      </c>
      <c r="AL58" s="33" t="s">
        <v>180</v>
      </c>
      <c r="AM58" s="33" t="s">
        <v>180</v>
      </c>
      <c r="AN58" s="33" t="s">
        <v>180</v>
      </c>
      <c r="AO58" s="33" t="s">
        <v>180</v>
      </c>
      <c r="AP58" s="33" t="s">
        <v>180</v>
      </c>
      <c r="AQ58" s="33" t="s">
        <v>180</v>
      </c>
      <c r="AR58" s="33" t="s">
        <v>180</v>
      </c>
      <c r="AS58" s="33" t="s">
        <v>180</v>
      </c>
      <c r="AT58" s="33" t="s">
        <v>180</v>
      </c>
      <c r="AU58" s="33" t="s">
        <v>180</v>
      </c>
    </row>
    <row r="59" spans="1:47" ht="15" thickBot="1" x14ac:dyDescent="0.4">
      <c r="A59" s="32" t="s">
        <v>181</v>
      </c>
      <c r="B59" s="33" t="s">
        <v>182</v>
      </c>
      <c r="C59" s="33" t="s">
        <v>182</v>
      </c>
      <c r="D59" s="33" t="s">
        <v>182</v>
      </c>
      <c r="E59" s="33" t="s">
        <v>182</v>
      </c>
      <c r="F59" s="33" t="s">
        <v>182</v>
      </c>
      <c r="G59" s="33" t="s">
        <v>182</v>
      </c>
      <c r="H59" s="33" t="s">
        <v>182</v>
      </c>
      <c r="I59" s="33" t="s">
        <v>182</v>
      </c>
      <c r="J59" s="33" t="s">
        <v>182</v>
      </c>
      <c r="K59" s="33" t="s">
        <v>182</v>
      </c>
      <c r="L59" s="33" t="s">
        <v>182</v>
      </c>
      <c r="M59" s="33" t="s">
        <v>182</v>
      </c>
      <c r="N59" s="33" t="s">
        <v>182</v>
      </c>
      <c r="O59" s="33" t="s">
        <v>182</v>
      </c>
      <c r="P59" s="33" t="s">
        <v>182</v>
      </c>
      <c r="Q59" s="33" t="s">
        <v>182</v>
      </c>
      <c r="R59" s="33" t="s">
        <v>182</v>
      </c>
      <c r="S59" s="33" t="s">
        <v>182</v>
      </c>
      <c r="T59" s="33" t="s">
        <v>182</v>
      </c>
      <c r="U59" s="33" t="s">
        <v>182</v>
      </c>
      <c r="AA59" s="32" t="s">
        <v>181</v>
      </c>
      <c r="AB59" s="33" t="s">
        <v>182</v>
      </c>
      <c r="AC59" s="33" t="s">
        <v>182</v>
      </c>
      <c r="AD59" s="33" t="s">
        <v>182</v>
      </c>
      <c r="AE59" s="33" t="s">
        <v>182</v>
      </c>
      <c r="AF59" s="33" t="s">
        <v>182</v>
      </c>
      <c r="AG59" s="33" t="s">
        <v>182</v>
      </c>
      <c r="AH59" s="33" t="s">
        <v>182</v>
      </c>
      <c r="AI59" s="33" t="s">
        <v>182</v>
      </c>
      <c r="AJ59" s="33" t="s">
        <v>182</v>
      </c>
      <c r="AK59" s="33" t="s">
        <v>182</v>
      </c>
      <c r="AL59" s="33" t="s">
        <v>182</v>
      </c>
      <c r="AM59" s="33" t="s">
        <v>182</v>
      </c>
      <c r="AN59" s="33" t="s">
        <v>182</v>
      </c>
      <c r="AO59" s="33" t="s">
        <v>182</v>
      </c>
      <c r="AP59" s="33" t="s">
        <v>182</v>
      </c>
      <c r="AQ59" s="33" t="s">
        <v>182</v>
      </c>
      <c r="AR59" s="33" t="s">
        <v>182</v>
      </c>
      <c r="AS59" s="33" t="s">
        <v>182</v>
      </c>
      <c r="AT59" s="33" t="s">
        <v>182</v>
      </c>
      <c r="AU59" s="33" t="s">
        <v>182</v>
      </c>
    </row>
    <row r="60" spans="1:47" ht="15" thickBot="1" x14ac:dyDescent="0.4">
      <c r="A60" s="32" t="s">
        <v>183</v>
      </c>
      <c r="B60" s="33" t="s">
        <v>184</v>
      </c>
      <c r="C60" s="33" t="s">
        <v>184</v>
      </c>
      <c r="D60" s="33" t="s">
        <v>184</v>
      </c>
      <c r="E60" s="33" t="s">
        <v>184</v>
      </c>
      <c r="F60" s="33" t="s">
        <v>184</v>
      </c>
      <c r="G60" s="33" t="s">
        <v>184</v>
      </c>
      <c r="H60" s="33" t="s">
        <v>184</v>
      </c>
      <c r="I60" s="33" t="s">
        <v>184</v>
      </c>
      <c r="J60" s="33" t="s">
        <v>184</v>
      </c>
      <c r="K60" s="33" t="s">
        <v>184</v>
      </c>
      <c r="L60" s="33" t="s">
        <v>184</v>
      </c>
      <c r="M60" s="33" t="s">
        <v>184</v>
      </c>
      <c r="N60" s="33" t="s">
        <v>184</v>
      </c>
      <c r="O60" s="33" t="s">
        <v>184</v>
      </c>
      <c r="P60" s="33" t="s">
        <v>184</v>
      </c>
      <c r="Q60" s="33" t="s">
        <v>184</v>
      </c>
      <c r="R60" s="33" t="s">
        <v>184</v>
      </c>
      <c r="S60" s="33" t="s">
        <v>184</v>
      </c>
      <c r="T60" s="33" t="s">
        <v>184</v>
      </c>
      <c r="U60" s="33" t="s">
        <v>184</v>
      </c>
      <c r="AA60" s="32" t="s">
        <v>183</v>
      </c>
      <c r="AB60" s="33" t="s">
        <v>184</v>
      </c>
      <c r="AC60" s="33" t="s">
        <v>184</v>
      </c>
      <c r="AD60" s="33" t="s">
        <v>184</v>
      </c>
      <c r="AE60" s="33" t="s">
        <v>184</v>
      </c>
      <c r="AF60" s="33" t="s">
        <v>184</v>
      </c>
      <c r="AG60" s="33" t="s">
        <v>184</v>
      </c>
      <c r="AH60" s="33" t="s">
        <v>184</v>
      </c>
      <c r="AI60" s="33" t="s">
        <v>184</v>
      </c>
      <c r="AJ60" s="33" t="s">
        <v>184</v>
      </c>
      <c r="AK60" s="33" t="s">
        <v>184</v>
      </c>
      <c r="AL60" s="33" t="s">
        <v>184</v>
      </c>
      <c r="AM60" s="33" t="s">
        <v>184</v>
      </c>
      <c r="AN60" s="33" t="s">
        <v>184</v>
      </c>
      <c r="AO60" s="33" t="s">
        <v>184</v>
      </c>
      <c r="AP60" s="33" t="s">
        <v>184</v>
      </c>
      <c r="AQ60" s="33" t="s">
        <v>184</v>
      </c>
      <c r="AR60" s="33" t="s">
        <v>184</v>
      </c>
      <c r="AS60" s="33" t="s">
        <v>184</v>
      </c>
      <c r="AT60" s="33" t="s">
        <v>184</v>
      </c>
      <c r="AU60" s="33" t="s">
        <v>184</v>
      </c>
    </row>
    <row r="61" spans="1:47" ht="15" thickBot="1" x14ac:dyDescent="0.4">
      <c r="A61" s="32" t="s">
        <v>185</v>
      </c>
      <c r="B61" s="33" t="s">
        <v>186</v>
      </c>
      <c r="C61" s="33" t="s">
        <v>186</v>
      </c>
      <c r="D61" s="33" t="s">
        <v>186</v>
      </c>
      <c r="E61" s="33" t="s">
        <v>186</v>
      </c>
      <c r="F61" s="33" t="s">
        <v>186</v>
      </c>
      <c r="G61" s="33" t="s">
        <v>186</v>
      </c>
      <c r="H61" s="33" t="s">
        <v>186</v>
      </c>
      <c r="I61" s="33" t="s">
        <v>186</v>
      </c>
      <c r="J61" s="33" t="s">
        <v>186</v>
      </c>
      <c r="K61" s="33" t="s">
        <v>186</v>
      </c>
      <c r="L61" s="33" t="s">
        <v>186</v>
      </c>
      <c r="M61" s="33" t="s">
        <v>186</v>
      </c>
      <c r="N61" s="33" t="s">
        <v>186</v>
      </c>
      <c r="O61" s="33" t="s">
        <v>186</v>
      </c>
      <c r="P61" s="33" t="s">
        <v>186</v>
      </c>
      <c r="Q61" s="33" t="s">
        <v>186</v>
      </c>
      <c r="R61" s="33" t="s">
        <v>186</v>
      </c>
      <c r="S61" s="33" t="s">
        <v>186</v>
      </c>
      <c r="T61" s="33" t="s">
        <v>186</v>
      </c>
      <c r="U61" s="33" t="s">
        <v>186</v>
      </c>
      <c r="AA61" s="32" t="s">
        <v>185</v>
      </c>
      <c r="AB61" s="33" t="s">
        <v>186</v>
      </c>
      <c r="AC61" s="33" t="s">
        <v>186</v>
      </c>
      <c r="AD61" s="33" t="s">
        <v>186</v>
      </c>
      <c r="AE61" s="33" t="s">
        <v>186</v>
      </c>
      <c r="AF61" s="33" t="s">
        <v>186</v>
      </c>
      <c r="AG61" s="33" t="s">
        <v>186</v>
      </c>
      <c r="AH61" s="33" t="s">
        <v>186</v>
      </c>
      <c r="AI61" s="33" t="s">
        <v>186</v>
      </c>
      <c r="AJ61" s="33" t="s">
        <v>186</v>
      </c>
      <c r="AK61" s="33" t="s">
        <v>186</v>
      </c>
      <c r="AL61" s="33" t="s">
        <v>186</v>
      </c>
      <c r="AM61" s="33" t="s">
        <v>186</v>
      </c>
      <c r="AN61" s="33" t="s">
        <v>186</v>
      </c>
      <c r="AO61" s="33" t="s">
        <v>186</v>
      </c>
      <c r="AP61" s="33" t="s">
        <v>186</v>
      </c>
      <c r="AQ61" s="33" t="s">
        <v>186</v>
      </c>
      <c r="AR61" s="33" t="s">
        <v>186</v>
      </c>
      <c r="AS61" s="33" t="s">
        <v>186</v>
      </c>
      <c r="AT61" s="33" t="s">
        <v>186</v>
      </c>
      <c r="AU61" s="33" t="s">
        <v>186</v>
      </c>
    </row>
    <row r="62" spans="1:47" ht="15" thickBot="1" x14ac:dyDescent="0.4">
      <c r="A62" s="32" t="s">
        <v>187</v>
      </c>
      <c r="B62" s="33" t="s">
        <v>188</v>
      </c>
      <c r="C62" s="33" t="s">
        <v>188</v>
      </c>
      <c r="D62" s="33" t="s">
        <v>188</v>
      </c>
      <c r="E62" s="33" t="s">
        <v>188</v>
      </c>
      <c r="F62" s="33" t="s">
        <v>188</v>
      </c>
      <c r="G62" s="33" t="s">
        <v>188</v>
      </c>
      <c r="H62" s="33" t="s">
        <v>188</v>
      </c>
      <c r="I62" s="33" t="s">
        <v>188</v>
      </c>
      <c r="J62" s="33" t="s">
        <v>188</v>
      </c>
      <c r="K62" s="33" t="s">
        <v>188</v>
      </c>
      <c r="L62" s="33" t="s">
        <v>188</v>
      </c>
      <c r="M62" s="33" t="s">
        <v>188</v>
      </c>
      <c r="N62" s="33" t="s">
        <v>188</v>
      </c>
      <c r="O62" s="33" t="s">
        <v>188</v>
      </c>
      <c r="P62" s="33" t="s">
        <v>188</v>
      </c>
      <c r="Q62" s="33" t="s">
        <v>188</v>
      </c>
      <c r="R62" s="33" t="s">
        <v>188</v>
      </c>
      <c r="S62" s="33" t="s">
        <v>188</v>
      </c>
      <c r="T62" s="33" t="s">
        <v>188</v>
      </c>
      <c r="U62" s="33" t="s">
        <v>188</v>
      </c>
      <c r="AA62" s="32" t="s">
        <v>187</v>
      </c>
      <c r="AB62" s="33" t="s">
        <v>188</v>
      </c>
      <c r="AC62" s="33" t="s">
        <v>188</v>
      </c>
      <c r="AD62" s="33" t="s">
        <v>188</v>
      </c>
      <c r="AE62" s="33" t="s">
        <v>188</v>
      </c>
      <c r="AF62" s="33" t="s">
        <v>188</v>
      </c>
      <c r="AG62" s="33" t="s">
        <v>188</v>
      </c>
      <c r="AH62" s="33" t="s">
        <v>188</v>
      </c>
      <c r="AI62" s="33" t="s">
        <v>188</v>
      </c>
      <c r="AJ62" s="33" t="s">
        <v>188</v>
      </c>
      <c r="AK62" s="33" t="s">
        <v>188</v>
      </c>
      <c r="AL62" s="33" t="s">
        <v>188</v>
      </c>
      <c r="AM62" s="33" t="s">
        <v>188</v>
      </c>
      <c r="AN62" s="33" t="s">
        <v>188</v>
      </c>
      <c r="AO62" s="33" t="s">
        <v>188</v>
      </c>
      <c r="AP62" s="33" t="s">
        <v>188</v>
      </c>
      <c r="AQ62" s="33" t="s">
        <v>188</v>
      </c>
      <c r="AR62" s="33" t="s">
        <v>188</v>
      </c>
      <c r="AS62" s="33" t="s">
        <v>188</v>
      </c>
      <c r="AT62" s="33" t="s">
        <v>188</v>
      </c>
      <c r="AU62" s="33" t="s">
        <v>188</v>
      </c>
    </row>
    <row r="63" spans="1:47" ht="15" thickBot="1" x14ac:dyDescent="0.4">
      <c r="A63" s="32" t="s">
        <v>189</v>
      </c>
      <c r="B63" s="33" t="s">
        <v>190</v>
      </c>
      <c r="C63" s="33" t="s">
        <v>190</v>
      </c>
      <c r="D63" s="33" t="s">
        <v>190</v>
      </c>
      <c r="E63" s="33" t="s">
        <v>190</v>
      </c>
      <c r="F63" s="33" t="s">
        <v>190</v>
      </c>
      <c r="G63" s="33" t="s">
        <v>190</v>
      </c>
      <c r="H63" s="33" t="s">
        <v>190</v>
      </c>
      <c r="I63" s="33" t="s">
        <v>190</v>
      </c>
      <c r="J63" s="33" t="s">
        <v>190</v>
      </c>
      <c r="K63" s="33" t="s">
        <v>190</v>
      </c>
      <c r="L63" s="33" t="s">
        <v>190</v>
      </c>
      <c r="M63" s="33" t="s">
        <v>190</v>
      </c>
      <c r="N63" s="33" t="s">
        <v>190</v>
      </c>
      <c r="O63" s="33" t="s">
        <v>190</v>
      </c>
      <c r="P63" s="33" t="s">
        <v>190</v>
      </c>
      <c r="Q63" s="33" t="s">
        <v>190</v>
      </c>
      <c r="R63" s="33" t="s">
        <v>190</v>
      </c>
      <c r="S63" s="33" t="s">
        <v>190</v>
      </c>
      <c r="T63" s="33" t="s">
        <v>190</v>
      </c>
      <c r="U63" s="33" t="s">
        <v>190</v>
      </c>
      <c r="AA63" s="32" t="s">
        <v>189</v>
      </c>
      <c r="AB63" s="33" t="s">
        <v>190</v>
      </c>
      <c r="AC63" s="33" t="s">
        <v>190</v>
      </c>
      <c r="AD63" s="33" t="s">
        <v>190</v>
      </c>
      <c r="AE63" s="33" t="s">
        <v>190</v>
      </c>
      <c r="AF63" s="33" t="s">
        <v>190</v>
      </c>
      <c r="AG63" s="33" t="s">
        <v>190</v>
      </c>
      <c r="AH63" s="33" t="s">
        <v>190</v>
      </c>
      <c r="AI63" s="33" t="s">
        <v>190</v>
      </c>
      <c r="AJ63" s="33" t="s">
        <v>190</v>
      </c>
      <c r="AK63" s="33" t="s">
        <v>190</v>
      </c>
      <c r="AL63" s="33" t="s">
        <v>190</v>
      </c>
      <c r="AM63" s="33" t="s">
        <v>190</v>
      </c>
      <c r="AN63" s="33" t="s">
        <v>190</v>
      </c>
      <c r="AO63" s="33" t="s">
        <v>190</v>
      </c>
      <c r="AP63" s="33" t="s">
        <v>190</v>
      </c>
      <c r="AQ63" s="33" t="s">
        <v>190</v>
      </c>
      <c r="AR63" s="33" t="s">
        <v>190</v>
      </c>
      <c r="AS63" s="33" t="s">
        <v>190</v>
      </c>
      <c r="AT63" s="33" t="s">
        <v>190</v>
      </c>
      <c r="AU63" s="33" t="s">
        <v>190</v>
      </c>
    </row>
    <row r="64" spans="1:47" ht="15" thickBot="1" x14ac:dyDescent="0.4">
      <c r="A64" s="32" t="s">
        <v>191</v>
      </c>
      <c r="B64" s="33" t="s">
        <v>192</v>
      </c>
      <c r="C64" s="33" t="s">
        <v>192</v>
      </c>
      <c r="D64" s="33" t="s">
        <v>192</v>
      </c>
      <c r="E64" s="33" t="s">
        <v>192</v>
      </c>
      <c r="F64" s="33" t="s">
        <v>192</v>
      </c>
      <c r="G64" s="33" t="s">
        <v>192</v>
      </c>
      <c r="H64" s="33" t="s">
        <v>192</v>
      </c>
      <c r="I64" s="33" t="s">
        <v>192</v>
      </c>
      <c r="J64" s="33" t="s">
        <v>192</v>
      </c>
      <c r="K64" s="33" t="s">
        <v>192</v>
      </c>
      <c r="L64" s="33" t="s">
        <v>192</v>
      </c>
      <c r="M64" s="33" t="s">
        <v>192</v>
      </c>
      <c r="N64" s="33" t="s">
        <v>192</v>
      </c>
      <c r="O64" s="33" t="s">
        <v>192</v>
      </c>
      <c r="P64" s="33" t="s">
        <v>192</v>
      </c>
      <c r="Q64" s="33" t="s">
        <v>192</v>
      </c>
      <c r="R64" s="33" t="s">
        <v>192</v>
      </c>
      <c r="S64" s="33" t="s">
        <v>192</v>
      </c>
      <c r="T64" s="33" t="s">
        <v>192</v>
      </c>
      <c r="U64" s="33" t="s">
        <v>192</v>
      </c>
      <c r="AA64" s="32" t="s">
        <v>191</v>
      </c>
      <c r="AB64" s="33" t="s">
        <v>192</v>
      </c>
      <c r="AC64" s="33" t="s">
        <v>192</v>
      </c>
      <c r="AD64" s="33" t="s">
        <v>192</v>
      </c>
      <c r="AE64" s="33" t="s">
        <v>192</v>
      </c>
      <c r="AF64" s="33" t="s">
        <v>192</v>
      </c>
      <c r="AG64" s="33" t="s">
        <v>192</v>
      </c>
      <c r="AH64" s="33" t="s">
        <v>192</v>
      </c>
      <c r="AI64" s="33" t="s">
        <v>192</v>
      </c>
      <c r="AJ64" s="33" t="s">
        <v>192</v>
      </c>
      <c r="AK64" s="33" t="s">
        <v>192</v>
      </c>
      <c r="AL64" s="33" t="s">
        <v>192</v>
      </c>
      <c r="AM64" s="33" t="s">
        <v>192</v>
      </c>
      <c r="AN64" s="33" t="s">
        <v>192</v>
      </c>
      <c r="AO64" s="33" t="s">
        <v>192</v>
      </c>
      <c r="AP64" s="33" t="s">
        <v>192</v>
      </c>
      <c r="AQ64" s="33" t="s">
        <v>192</v>
      </c>
      <c r="AR64" s="33" t="s">
        <v>192</v>
      </c>
      <c r="AS64" s="33" t="s">
        <v>192</v>
      </c>
      <c r="AT64" s="33" t="s">
        <v>192</v>
      </c>
      <c r="AU64" s="33" t="s">
        <v>192</v>
      </c>
    </row>
    <row r="65" spans="1:47" ht="15" thickBot="1" x14ac:dyDescent="0.4">
      <c r="A65" s="32" t="s">
        <v>193</v>
      </c>
      <c r="B65" s="33" t="s">
        <v>194</v>
      </c>
      <c r="C65" s="33" t="s">
        <v>194</v>
      </c>
      <c r="D65" s="33" t="s">
        <v>194</v>
      </c>
      <c r="E65" s="33" t="s">
        <v>194</v>
      </c>
      <c r="F65" s="33" t="s">
        <v>194</v>
      </c>
      <c r="G65" s="33" t="s">
        <v>194</v>
      </c>
      <c r="H65" s="33" t="s">
        <v>194</v>
      </c>
      <c r="I65" s="33" t="s">
        <v>194</v>
      </c>
      <c r="J65" s="33" t="s">
        <v>194</v>
      </c>
      <c r="K65" s="33" t="s">
        <v>194</v>
      </c>
      <c r="L65" s="33" t="s">
        <v>194</v>
      </c>
      <c r="M65" s="33" t="s">
        <v>194</v>
      </c>
      <c r="N65" s="33" t="s">
        <v>194</v>
      </c>
      <c r="O65" s="33" t="s">
        <v>194</v>
      </c>
      <c r="P65" s="33" t="s">
        <v>194</v>
      </c>
      <c r="Q65" s="33" t="s">
        <v>194</v>
      </c>
      <c r="R65" s="33" t="s">
        <v>194</v>
      </c>
      <c r="S65" s="33" t="s">
        <v>194</v>
      </c>
      <c r="T65" s="33" t="s">
        <v>194</v>
      </c>
      <c r="U65" s="33" t="s">
        <v>194</v>
      </c>
      <c r="AA65" s="32" t="s">
        <v>193</v>
      </c>
      <c r="AB65" s="33" t="s">
        <v>194</v>
      </c>
      <c r="AC65" s="33" t="s">
        <v>194</v>
      </c>
      <c r="AD65" s="33" t="s">
        <v>194</v>
      </c>
      <c r="AE65" s="33" t="s">
        <v>194</v>
      </c>
      <c r="AF65" s="33" t="s">
        <v>194</v>
      </c>
      <c r="AG65" s="33" t="s">
        <v>194</v>
      </c>
      <c r="AH65" s="33" t="s">
        <v>194</v>
      </c>
      <c r="AI65" s="33" t="s">
        <v>194</v>
      </c>
      <c r="AJ65" s="33" t="s">
        <v>194</v>
      </c>
      <c r="AK65" s="33" t="s">
        <v>194</v>
      </c>
      <c r="AL65" s="33" t="s">
        <v>194</v>
      </c>
      <c r="AM65" s="33" t="s">
        <v>194</v>
      </c>
      <c r="AN65" s="33" t="s">
        <v>194</v>
      </c>
      <c r="AO65" s="33" t="s">
        <v>194</v>
      </c>
      <c r="AP65" s="33" t="s">
        <v>194</v>
      </c>
      <c r="AQ65" s="33" t="s">
        <v>194</v>
      </c>
      <c r="AR65" s="33" t="s">
        <v>194</v>
      </c>
      <c r="AS65" s="33" t="s">
        <v>194</v>
      </c>
      <c r="AT65" s="33" t="s">
        <v>194</v>
      </c>
      <c r="AU65" s="33" t="s">
        <v>194</v>
      </c>
    </row>
    <row r="66" spans="1:47" ht="15" thickBot="1" x14ac:dyDescent="0.4">
      <c r="A66" s="32" t="s">
        <v>195</v>
      </c>
      <c r="B66" s="33" t="s">
        <v>196</v>
      </c>
      <c r="C66" s="33" t="s">
        <v>196</v>
      </c>
      <c r="D66" s="33" t="s">
        <v>196</v>
      </c>
      <c r="E66" s="33" t="s">
        <v>196</v>
      </c>
      <c r="F66" s="33" t="s">
        <v>196</v>
      </c>
      <c r="G66" s="33" t="s">
        <v>196</v>
      </c>
      <c r="H66" s="33" t="s">
        <v>196</v>
      </c>
      <c r="I66" s="33" t="s">
        <v>196</v>
      </c>
      <c r="J66" s="33" t="s">
        <v>196</v>
      </c>
      <c r="K66" s="33" t="s">
        <v>196</v>
      </c>
      <c r="L66" s="33" t="s">
        <v>196</v>
      </c>
      <c r="M66" s="33" t="s">
        <v>196</v>
      </c>
      <c r="N66" s="33" t="s">
        <v>196</v>
      </c>
      <c r="O66" s="33" t="s">
        <v>196</v>
      </c>
      <c r="P66" s="33" t="s">
        <v>196</v>
      </c>
      <c r="Q66" s="33" t="s">
        <v>196</v>
      </c>
      <c r="R66" s="33" t="s">
        <v>196</v>
      </c>
      <c r="S66" s="33" t="s">
        <v>196</v>
      </c>
      <c r="T66" s="33" t="s">
        <v>196</v>
      </c>
      <c r="U66" s="33" t="s">
        <v>196</v>
      </c>
      <c r="AA66" s="32" t="s">
        <v>195</v>
      </c>
      <c r="AB66" s="33" t="s">
        <v>196</v>
      </c>
      <c r="AC66" s="33" t="s">
        <v>196</v>
      </c>
      <c r="AD66" s="33" t="s">
        <v>196</v>
      </c>
      <c r="AE66" s="33" t="s">
        <v>196</v>
      </c>
      <c r="AF66" s="33" t="s">
        <v>196</v>
      </c>
      <c r="AG66" s="33" t="s">
        <v>196</v>
      </c>
      <c r="AH66" s="33" t="s">
        <v>196</v>
      </c>
      <c r="AI66" s="33" t="s">
        <v>196</v>
      </c>
      <c r="AJ66" s="33" t="s">
        <v>196</v>
      </c>
      <c r="AK66" s="33" t="s">
        <v>196</v>
      </c>
      <c r="AL66" s="33" t="s">
        <v>196</v>
      </c>
      <c r="AM66" s="33" t="s">
        <v>196</v>
      </c>
      <c r="AN66" s="33" t="s">
        <v>196</v>
      </c>
      <c r="AO66" s="33" t="s">
        <v>196</v>
      </c>
      <c r="AP66" s="33" t="s">
        <v>196</v>
      </c>
      <c r="AQ66" s="33" t="s">
        <v>196</v>
      </c>
      <c r="AR66" s="33" t="s">
        <v>196</v>
      </c>
      <c r="AS66" s="33" t="s">
        <v>196</v>
      </c>
      <c r="AT66" s="33" t="s">
        <v>196</v>
      </c>
      <c r="AU66" s="33" t="s">
        <v>196</v>
      </c>
    </row>
    <row r="67" spans="1:47" ht="15" thickBot="1" x14ac:dyDescent="0.4">
      <c r="A67" s="32" t="s">
        <v>197</v>
      </c>
      <c r="B67" s="33" t="s">
        <v>198</v>
      </c>
      <c r="C67" s="33" t="s">
        <v>198</v>
      </c>
      <c r="D67" s="33" t="s">
        <v>198</v>
      </c>
      <c r="E67" s="33" t="s">
        <v>198</v>
      </c>
      <c r="F67" s="33" t="s">
        <v>198</v>
      </c>
      <c r="G67" s="33" t="s">
        <v>198</v>
      </c>
      <c r="H67" s="33" t="s">
        <v>198</v>
      </c>
      <c r="I67" s="33" t="s">
        <v>198</v>
      </c>
      <c r="J67" s="33" t="s">
        <v>198</v>
      </c>
      <c r="K67" s="33" t="s">
        <v>198</v>
      </c>
      <c r="L67" s="33" t="s">
        <v>198</v>
      </c>
      <c r="M67" s="33" t="s">
        <v>198</v>
      </c>
      <c r="N67" s="33" t="s">
        <v>198</v>
      </c>
      <c r="O67" s="33" t="s">
        <v>198</v>
      </c>
      <c r="P67" s="33" t="s">
        <v>198</v>
      </c>
      <c r="Q67" s="33" t="s">
        <v>198</v>
      </c>
      <c r="R67" s="33" t="s">
        <v>198</v>
      </c>
      <c r="S67" s="33" t="s">
        <v>198</v>
      </c>
      <c r="T67" s="33" t="s">
        <v>198</v>
      </c>
      <c r="U67" s="33" t="s">
        <v>198</v>
      </c>
      <c r="AA67" s="32" t="s">
        <v>197</v>
      </c>
      <c r="AB67" s="33" t="s">
        <v>198</v>
      </c>
      <c r="AC67" s="33" t="s">
        <v>198</v>
      </c>
      <c r="AD67" s="33" t="s">
        <v>198</v>
      </c>
      <c r="AE67" s="33" t="s">
        <v>198</v>
      </c>
      <c r="AF67" s="33" t="s">
        <v>198</v>
      </c>
      <c r="AG67" s="33" t="s">
        <v>198</v>
      </c>
      <c r="AH67" s="33" t="s">
        <v>198</v>
      </c>
      <c r="AI67" s="33" t="s">
        <v>198</v>
      </c>
      <c r="AJ67" s="33" t="s">
        <v>198</v>
      </c>
      <c r="AK67" s="33" t="s">
        <v>198</v>
      </c>
      <c r="AL67" s="33" t="s">
        <v>198</v>
      </c>
      <c r="AM67" s="33" t="s">
        <v>198</v>
      </c>
      <c r="AN67" s="33" t="s">
        <v>198</v>
      </c>
      <c r="AO67" s="33" t="s">
        <v>198</v>
      </c>
      <c r="AP67" s="33" t="s">
        <v>198</v>
      </c>
      <c r="AQ67" s="33" t="s">
        <v>198</v>
      </c>
      <c r="AR67" s="33" t="s">
        <v>198</v>
      </c>
      <c r="AS67" s="33" t="s">
        <v>198</v>
      </c>
      <c r="AT67" s="33" t="s">
        <v>198</v>
      </c>
      <c r="AU67" s="33" t="s">
        <v>198</v>
      </c>
    </row>
    <row r="68" spans="1:47" ht="15" thickBot="1" x14ac:dyDescent="0.4">
      <c r="A68" s="32" t="s">
        <v>199</v>
      </c>
      <c r="B68" s="33" t="s">
        <v>200</v>
      </c>
      <c r="C68" s="33" t="s">
        <v>200</v>
      </c>
      <c r="D68" s="33" t="s">
        <v>200</v>
      </c>
      <c r="E68" s="33" t="s">
        <v>200</v>
      </c>
      <c r="F68" s="33" t="s">
        <v>200</v>
      </c>
      <c r="G68" s="33" t="s">
        <v>200</v>
      </c>
      <c r="H68" s="33" t="s">
        <v>200</v>
      </c>
      <c r="I68" s="33" t="s">
        <v>200</v>
      </c>
      <c r="J68" s="33" t="s">
        <v>200</v>
      </c>
      <c r="K68" s="33" t="s">
        <v>200</v>
      </c>
      <c r="L68" s="33" t="s">
        <v>200</v>
      </c>
      <c r="M68" s="33" t="s">
        <v>200</v>
      </c>
      <c r="N68" s="33" t="s">
        <v>200</v>
      </c>
      <c r="O68" s="33" t="s">
        <v>200</v>
      </c>
      <c r="P68" s="33" t="s">
        <v>200</v>
      </c>
      <c r="Q68" s="33" t="s">
        <v>200</v>
      </c>
      <c r="R68" s="33" t="s">
        <v>200</v>
      </c>
      <c r="S68" s="33" t="s">
        <v>200</v>
      </c>
      <c r="T68" s="33" t="s">
        <v>200</v>
      </c>
      <c r="U68" s="33" t="s">
        <v>200</v>
      </c>
      <c r="AA68" s="32" t="s">
        <v>199</v>
      </c>
      <c r="AB68" s="33" t="s">
        <v>200</v>
      </c>
      <c r="AC68" s="33" t="s">
        <v>200</v>
      </c>
      <c r="AD68" s="33" t="s">
        <v>200</v>
      </c>
      <c r="AE68" s="33" t="s">
        <v>200</v>
      </c>
      <c r="AF68" s="33" t="s">
        <v>200</v>
      </c>
      <c r="AG68" s="33" t="s">
        <v>200</v>
      </c>
      <c r="AH68" s="33" t="s">
        <v>200</v>
      </c>
      <c r="AI68" s="33" t="s">
        <v>200</v>
      </c>
      <c r="AJ68" s="33" t="s">
        <v>200</v>
      </c>
      <c r="AK68" s="33" t="s">
        <v>200</v>
      </c>
      <c r="AL68" s="33" t="s">
        <v>200</v>
      </c>
      <c r="AM68" s="33" t="s">
        <v>200</v>
      </c>
      <c r="AN68" s="33" t="s">
        <v>200</v>
      </c>
      <c r="AO68" s="33" t="s">
        <v>200</v>
      </c>
      <c r="AP68" s="33" t="s">
        <v>200</v>
      </c>
      <c r="AQ68" s="33" t="s">
        <v>200</v>
      </c>
      <c r="AR68" s="33" t="s">
        <v>200</v>
      </c>
      <c r="AS68" s="33" t="s">
        <v>200</v>
      </c>
      <c r="AT68" s="33" t="s">
        <v>200</v>
      </c>
      <c r="AU68" s="33" t="s">
        <v>200</v>
      </c>
    </row>
    <row r="69" spans="1:47" ht="15" thickBot="1" x14ac:dyDescent="0.4">
      <c r="A69" s="32" t="s">
        <v>201</v>
      </c>
      <c r="B69" s="33" t="s">
        <v>202</v>
      </c>
      <c r="C69" s="33" t="s">
        <v>202</v>
      </c>
      <c r="D69" s="33" t="s">
        <v>202</v>
      </c>
      <c r="E69" s="33" t="s">
        <v>202</v>
      </c>
      <c r="F69" s="33" t="s">
        <v>202</v>
      </c>
      <c r="G69" s="33" t="s">
        <v>202</v>
      </c>
      <c r="H69" s="33" t="s">
        <v>202</v>
      </c>
      <c r="I69" s="33" t="s">
        <v>202</v>
      </c>
      <c r="J69" s="33" t="s">
        <v>202</v>
      </c>
      <c r="K69" s="33" t="s">
        <v>202</v>
      </c>
      <c r="L69" s="33" t="s">
        <v>202</v>
      </c>
      <c r="M69" s="33" t="s">
        <v>202</v>
      </c>
      <c r="N69" s="33" t="s">
        <v>202</v>
      </c>
      <c r="O69" s="33" t="s">
        <v>202</v>
      </c>
      <c r="P69" s="33" t="s">
        <v>202</v>
      </c>
      <c r="Q69" s="33" t="s">
        <v>202</v>
      </c>
      <c r="R69" s="33" t="s">
        <v>202</v>
      </c>
      <c r="S69" s="33" t="s">
        <v>202</v>
      </c>
      <c r="T69" s="33" t="s">
        <v>202</v>
      </c>
      <c r="U69" s="33" t="s">
        <v>202</v>
      </c>
      <c r="AA69" s="32" t="s">
        <v>201</v>
      </c>
      <c r="AB69" s="33" t="s">
        <v>202</v>
      </c>
      <c r="AC69" s="33" t="s">
        <v>202</v>
      </c>
      <c r="AD69" s="33" t="s">
        <v>202</v>
      </c>
      <c r="AE69" s="33" t="s">
        <v>202</v>
      </c>
      <c r="AF69" s="33" t="s">
        <v>202</v>
      </c>
      <c r="AG69" s="33" t="s">
        <v>202</v>
      </c>
      <c r="AH69" s="33" t="s">
        <v>202</v>
      </c>
      <c r="AI69" s="33" t="s">
        <v>202</v>
      </c>
      <c r="AJ69" s="33" t="s">
        <v>202</v>
      </c>
      <c r="AK69" s="33" t="s">
        <v>202</v>
      </c>
      <c r="AL69" s="33" t="s">
        <v>202</v>
      </c>
      <c r="AM69" s="33" t="s">
        <v>202</v>
      </c>
      <c r="AN69" s="33" t="s">
        <v>202</v>
      </c>
      <c r="AO69" s="33" t="s">
        <v>202</v>
      </c>
      <c r="AP69" s="33" t="s">
        <v>202</v>
      </c>
      <c r="AQ69" s="33" t="s">
        <v>202</v>
      </c>
      <c r="AR69" s="33" t="s">
        <v>202</v>
      </c>
      <c r="AS69" s="33" t="s">
        <v>202</v>
      </c>
      <c r="AT69" s="33" t="s">
        <v>202</v>
      </c>
      <c r="AU69" s="33" t="s">
        <v>202</v>
      </c>
    </row>
    <row r="70" spans="1:47" ht="18.5" thickBot="1" x14ac:dyDescent="0.4">
      <c r="A70" s="28"/>
      <c r="AA70" s="28"/>
    </row>
    <row r="71" spans="1:47" ht="15" thickBot="1" x14ac:dyDescent="0.4">
      <c r="A71" s="32" t="s">
        <v>203</v>
      </c>
      <c r="B71" s="32" t="s">
        <v>55</v>
      </c>
      <c r="C71" s="32" t="s">
        <v>56</v>
      </c>
      <c r="D71" s="32" t="s">
        <v>57</v>
      </c>
      <c r="E71" s="32" t="s">
        <v>58</v>
      </c>
      <c r="F71" s="32" t="s">
        <v>59</v>
      </c>
      <c r="G71" s="32" t="s">
        <v>60</v>
      </c>
      <c r="H71" s="32" t="s">
        <v>61</v>
      </c>
      <c r="I71" s="32" t="s">
        <v>62</v>
      </c>
      <c r="J71" s="32" t="s">
        <v>63</v>
      </c>
      <c r="K71" s="32" t="s">
        <v>64</v>
      </c>
      <c r="L71" s="32" t="s">
        <v>65</v>
      </c>
      <c r="M71" s="32" t="s">
        <v>66</v>
      </c>
      <c r="N71" s="32" t="s">
        <v>67</v>
      </c>
      <c r="O71" s="32" t="s">
        <v>68</v>
      </c>
      <c r="P71" s="32" t="s">
        <v>69</v>
      </c>
      <c r="Q71" s="32" t="s">
        <v>70</v>
      </c>
      <c r="R71" s="32" t="s">
        <v>71</v>
      </c>
      <c r="S71" s="32" t="s">
        <v>72</v>
      </c>
      <c r="T71" s="32" t="s">
        <v>73</v>
      </c>
      <c r="U71" s="32" t="s">
        <v>74</v>
      </c>
      <c r="AA71" s="32" t="s">
        <v>203</v>
      </c>
      <c r="AB71" s="32" t="s">
        <v>55</v>
      </c>
      <c r="AC71" s="32" t="s">
        <v>56</v>
      </c>
      <c r="AD71" s="32" t="s">
        <v>57</v>
      </c>
      <c r="AE71" s="32" t="s">
        <v>58</v>
      </c>
      <c r="AF71" s="32" t="s">
        <v>59</v>
      </c>
      <c r="AG71" s="32" t="s">
        <v>60</v>
      </c>
      <c r="AH71" s="32" t="s">
        <v>61</v>
      </c>
      <c r="AI71" s="32" t="s">
        <v>62</v>
      </c>
      <c r="AJ71" s="32" t="s">
        <v>63</v>
      </c>
      <c r="AK71" s="32" t="s">
        <v>64</v>
      </c>
      <c r="AL71" s="32" t="s">
        <v>65</v>
      </c>
      <c r="AM71" s="32" t="s">
        <v>66</v>
      </c>
      <c r="AN71" s="32" t="s">
        <v>67</v>
      </c>
      <c r="AO71" s="32" t="s">
        <v>68</v>
      </c>
      <c r="AP71" s="32" t="s">
        <v>69</v>
      </c>
      <c r="AQ71" s="32" t="s">
        <v>70</v>
      </c>
      <c r="AR71" s="32" t="s">
        <v>71</v>
      </c>
      <c r="AS71" s="32" t="s">
        <v>72</v>
      </c>
      <c r="AT71" s="32" t="s">
        <v>73</v>
      </c>
      <c r="AU71" s="32" t="s">
        <v>74</v>
      </c>
    </row>
    <row r="72" spans="1:47" ht="15" thickBot="1" x14ac:dyDescent="0.4">
      <c r="A72" s="32" t="s">
        <v>107</v>
      </c>
      <c r="B72" s="33">
        <v>31</v>
      </c>
      <c r="C72" s="33">
        <v>29</v>
      </c>
      <c r="D72" s="33">
        <v>43</v>
      </c>
      <c r="E72" s="33">
        <v>29</v>
      </c>
      <c r="F72" s="33">
        <v>32.5</v>
      </c>
      <c r="G72" s="33">
        <v>29</v>
      </c>
      <c r="H72" s="33">
        <v>34</v>
      </c>
      <c r="I72" s="33">
        <v>38.5</v>
      </c>
      <c r="J72" s="33">
        <v>36</v>
      </c>
      <c r="K72" s="33">
        <v>36</v>
      </c>
      <c r="L72" s="33">
        <v>31.5</v>
      </c>
      <c r="M72" s="33">
        <v>40</v>
      </c>
      <c r="N72" s="33">
        <v>32.5</v>
      </c>
      <c r="O72" s="33">
        <v>29</v>
      </c>
      <c r="P72" s="33">
        <v>37.5</v>
      </c>
      <c r="Q72" s="33">
        <v>31.5</v>
      </c>
      <c r="R72" s="33">
        <v>4999724.3</v>
      </c>
      <c r="S72" s="33">
        <v>33</v>
      </c>
      <c r="T72" s="33">
        <v>34</v>
      </c>
      <c r="U72" s="33">
        <v>4999741.3</v>
      </c>
      <c r="AA72" s="32" t="s">
        <v>107</v>
      </c>
      <c r="AB72" s="33">
        <v>31</v>
      </c>
      <c r="AC72" s="33">
        <v>29</v>
      </c>
      <c r="AD72" s="33">
        <v>43</v>
      </c>
      <c r="AE72" s="33">
        <v>29</v>
      </c>
      <c r="AF72" s="33">
        <v>32.5</v>
      </c>
      <c r="AG72" s="33">
        <v>29</v>
      </c>
      <c r="AH72" s="33">
        <v>34</v>
      </c>
      <c r="AI72" s="33">
        <v>38.5</v>
      </c>
      <c r="AJ72" s="33">
        <v>36</v>
      </c>
      <c r="AK72" s="33">
        <v>36</v>
      </c>
      <c r="AL72" s="33">
        <v>31.5</v>
      </c>
      <c r="AM72" s="33">
        <v>499757.6</v>
      </c>
      <c r="AN72" s="33">
        <v>32.5</v>
      </c>
      <c r="AO72" s="33">
        <v>29</v>
      </c>
      <c r="AP72" s="33">
        <v>37.5</v>
      </c>
      <c r="AQ72" s="33">
        <v>31.5</v>
      </c>
      <c r="AR72" s="33">
        <v>499741.6</v>
      </c>
      <c r="AS72" s="33">
        <v>33</v>
      </c>
      <c r="AT72" s="33">
        <v>34</v>
      </c>
      <c r="AU72" s="33">
        <v>39</v>
      </c>
    </row>
    <row r="73" spans="1:47" ht="15" thickBot="1" x14ac:dyDescent="0.4">
      <c r="A73" s="32" t="s">
        <v>124</v>
      </c>
      <c r="B73" s="33">
        <v>28</v>
      </c>
      <c r="C73" s="33">
        <v>28</v>
      </c>
      <c r="D73" s="33">
        <v>37</v>
      </c>
      <c r="E73" s="33">
        <v>28</v>
      </c>
      <c r="F73" s="33">
        <v>29.5</v>
      </c>
      <c r="G73" s="33">
        <v>28</v>
      </c>
      <c r="H73" s="33">
        <v>33</v>
      </c>
      <c r="I73" s="33">
        <v>28</v>
      </c>
      <c r="J73" s="33">
        <v>35</v>
      </c>
      <c r="K73" s="33">
        <v>30</v>
      </c>
      <c r="L73" s="33">
        <v>28.5</v>
      </c>
      <c r="M73" s="33">
        <v>39</v>
      </c>
      <c r="N73" s="33">
        <v>31</v>
      </c>
      <c r="O73" s="33">
        <v>28</v>
      </c>
      <c r="P73" s="33">
        <v>36.5</v>
      </c>
      <c r="Q73" s="33">
        <v>30.5</v>
      </c>
      <c r="R73" s="33">
        <v>4999723.8</v>
      </c>
      <c r="S73" s="33">
        <v>28</v>
      </c>
      <c r="T73" s="33">
        <v>33</v>
      </c>
      <c r="U73" s="33">
        <v>4999739.3</v>
      </c>
      <c r="AA73" s="32" t="s">
        <v>124</v>
      </c>
      <c r="AB73" s="33">
        <v>30</v>
      </c>
      <c r="AC73" s="33">
        <v>28</v>
      </c>
      <c r="AD73" s="33">
        <v>42</v>
      </c>
      <c r="AE73" s="33">
        <v>28</v>
      </c>
      <c r="AF73" s="33">
        <v>31.5</v>
      </c>
      <c r="AG73" s="33">
        <v>28</v>
      </c>
      <c r="AH73" s="33">
        <v>33</v>
      </c>
      <c r="AI73" s="33">
        <v>37.5</v>
      </c>
      <c r="AJ73" s="33">
        <v>35</v>
      </c>
      <c r="AK73" s="33">
        <v>35</v>
      </c>
      <c r="AL73" s="33">
        <v>30.5</v>
      </c>
      <c r="AM73" s="33">
        <v>499756.6</v>
      </c>
      <c r="AN73" s="33">
        <v>31.5</v>
      </c>
      <c r="AO73" s="33">
        <v>28</v>
      </c>
      <c r="AP73" s="33">
        <v>36.5</v>
      </c>
      <c r="AQ73" s="33">
        <v>30.5</v>
      </c>
      <c r="AR73" s="33">
        <v>499740.6</v>
      </c>
      <c r="AS73" s="33">
        <v>32</v>
      </c>
      <c r="AT73" s="33">
        <v>33</v>
      </c>
      <c r="AU73" s="33">
        <v>38</v>
      </c>
    </row>
    <row r="74" spans="1:47" ht="15" thickBot="1" x14ac:dyDescent="0.4">
      <c r="A74" s="32" t="s">
        <v>138</v>
      </c>
      <c r="B74" s="33">
        <v>27</v>
      </c>
      <c r="C74" s="33">
        <v>27</v>
      </c>
      <c r="D74" s="33">
        <v>36</v>
      </c>
      <c r="E74" s="33">
        <v>27</v>
      </c>
      <c r="F74" s="33">
        <v>28.5</v>
      </c>
      <c r="G74" s="33">
        <v>27</v>
      </c>
      <c r="H74" s="33">
        <v>27</v>
      </c>
      <c r="I74" s="33">
        <v>27</v>
      </c>
      <c r="J74" s="33">
        <v>34</v>
      </c>
      <c r="K74" s="33">
        <v>29</v>
      </c>
      <c r="L74" s="33">
        <v>27.5</v>
      </c>
      <c r="M74" s="33">
        <v>38</v>
      </c>
      <c r="N74" s="33">
        <v>27</v>
      </c>
      <c r="O74" s="33">
        <v>27</v>
      </c>
      <c r="P74" s="33">
        <v>35.5</v>
      </c>
      <c r="Q74" s="33">
        <v>27</v>
      </c>
      <c r="R74" s="33">
        <v>4999719.3</v>
      </c>
      <c r="S74" s="33">
        <v>27</v>
      </c>
      <c r="T74" s="33">
        <v>27</v>
      </c>
      <c r="U74" s="33">
        <v>4999738.8</v>
      </c>
      <c r="AA74" s="32" t="s">
        <v>138</v>
      </c>
      <c r="AB74" s="33">
        <v>29</v>
      </c>
      <c r="AC74" s="33">
        <v>27</v>
      </c>
      <c r="AD74" s="33">
        <v>32</v>
      </c>
      <c r="AE74" s="33">
        <v>27</v>
      </c>
      <c r="AF74" s="33">
        <v>29</v>
      </c>
      <c r="AG74" s="33">
        <v>27</v>
      </c>
      <c r="AH74" s="33">
        <v>32</v>
      </c>
      <c r="AI74" s="33">
        <v>36.5</v>
      </c>
      <c r="AJ74" s="33">
        <v>27</v>
      </c>
      <c r="AK74" s="33">
        <v>32</v>
      </c>
      <c r="AL74" s="33">
        <v>29</v>
      </c>
      <c r="AM74" s="33">
        <v>499744.1</v>
      </c>
      <c r="AN74" s="33">
        <v>30.5</v>
      </c>
      <c r="AO74" s="33">
        <v>27</v>
      </c>
      <c r="AP74" s="33">
        <v>27</v>
      </c>
      <c r="AQ74" s="33">
        <v>29.5</v>
      </c>
      <c r="AR74" s="33">
        <v>499738.1</v>
      </c>
      <c r="AS74" s="33">
        <v>31</v>
      </c>
      <c r="AT74" s="33">
        <v>32</v>
      </c>
      <c r="AU74" s="33">
        <v>32</v>
      </c>
    </row>
    <row r="75" spans="1:47" ht="15" thickBot="1" x14ac:dyDescent="0.4">
      <c r="A75" s="32" t="s">
        <v>147</v>
      </c>
      <c r="B75" s="33">
        <v>26</v>
      </c>
      <c r="C75" s="33">
        <v>26</v>
      </c>
      <c r="D75" s="33">
        <v>26</v>
      </c>
      <c r="E75" s="33">
        <v>26</v>
      </c>
      <c r="F75" s="33">
        <v>26</v>
      </c>
      <c r="G75" s="33">
        <v>26</v>
      </c>
      <c r="H75" s="33">
        <v>26</v>
      </c>
      <c r="I75" s="33">
        <v>26</v>
      </c>
      <c r="J75" s="33">
        <v>26</v>
      </c>
      <c r="K75" s="33">
        <v>26</v>
      </c>
      <c r="L75" s="33">
        <v>26</v>
      </c>
      <c r="M75" s="33">
        <v>26</v>
      </c>
      <c r="N75" s="33">
        <v>26</v>
      </c>
      <c r="O75" s="33">
        <v>26</v>
      </c>
      <c r="P75" s="33">
        <v>26</v>
      </c>
      <c r="Q75" s="33">
        <v>26</v>
      </c>
      <c r="R75" s="33">
        <v>4999718.8</v>
      </c>
      <c r="S75" s="33">
        <v>26</v>
      </c>
      <c r="T75" s="33">
        <v>26</v>
      </c>
      <c r="U75" s="33">
        <v>4999728.8</v>
      </c>
      <c r="AA75" s="32" t="s">
        <v>147</v>
      </c>
      <c r="AB75" s="33">
        <v>28</v>
      </c>
      <c r="AC75" s="33">
        <v>26</v>
      </c>
      <c r="AD75" s="33">
        <v>31</v>
      </c>
      <c r="AE75" s="33">
        <v>26</v>
      </c>
      <c r="AF75" s="33">
        <v>28</v>
      </c>
      <c r="AG75" s="33">
        <v>26</v>
      </c>
      <c r="AH75" s="33">
        <v>26</v>
      </c>
      <c r="AI75" s="33">
        <v>35.5</v>
      </c>
      <c r="AJ75" s="33">
        <v>26</v>
      </c>
      <c r="AK75" s="33">
        <v>31</v>
      </c>
      <c r="AL75" s="33">
        <v>28</v>
      </c>
      <c r="AM75" s="33">
        <v>499743.1</v>
      </c>
      <c r="AN75" s="33">
        <v>26.5</v>
      </c>
      <c r="AO75" s="33">
        <v>26</v>
      </c>
      <c r="AP75" s="33">
        <v>26</v>
      </c>
      <c r="AQ75" s="33">
        <v>26</v>
      </c>
      <c r="AR75" s="33">
        <v>499733.1</v>
      </c>
      <c r="AS75" s="33">
        <v>30</v>
      </c>
      <c r="AT75" s="33">
        <v>26</v>
      </c>
      <c r="AU75" s="33">
        <v>31</v>
      </c>
    </row>
    <row r="76" spans="1:47" ht="15" thickBot="1" x14ac:dyDescent="0.4">
      <c r="A76" s="32" t="s">
        <v>151</v>
      </c>
      <c r="B76" s="33">
        <v>25</v>
      </c>
      <c r="C76" s="33">
        <v>25</v>
      </c>
      <c r="D76" s="33">
        <v>25</v>
      </c>
      <c r="E76" s="33">
        <v>25</v>
      </c>
      <c r="F76" s="33">
        <v>25</v>
      </c>
      <c r="G76" s="33">
        <v>25</v>
      </c>
      <c r="H76" s="33">
        <v>25</v>
      </c>
      <c r="I76" s="33">
        <v>25</v>
      </c>
      <c r="J76" s="33">
        <v>25</v>
      </c>
      <c r="K76" s="33">
        <v>25</v>
      </c>
      <c r="L76" s="33">
        <v>25</v>
      </c>
      <c r="M76" s="33">
        <v>25</v>
      </c>
      <c r="N76" s="33">
        <v>25</v>
      </c>
      <c r="O76" s="33">
        <v>25</v>
      </c>
      <c r="P76" s="33">
        <v>25</v>
      </c>
      <c r="Q76" s="33">
        <v>25</v>
      </c>
      <c r="R76" s="33">
        <v>25</v>
      </c>
      <c r="S76" s="33">
        <v>25</v>
      </c>
      <c r="T76" s="33">
        <v>25</v>
      </c>
      <c r="U76" s="33">
        <v>25</v>
      </c>
      <c r="AA76" s="32" t="s">
        <v>151</v>
      </c>
      <c r="AB76" s="33">
        <v>25</v>
      </c>
      <c r="AC76" s="33">
        <v>25</v>
      </c>
      <c r="AD76" s="33">
        <v>25</v>
      </c>
      <c r="AE76" s="33">
        <v>25</v>
      </c>
      <c r="AF76" s="33">
        <v>25</v>
      </c>
      <c r="AG76" s="33">
        <v>25</v>
      </c>
      <c r="AH76" s="33">
        <v>25</v>
      </c>
      <c r="AI76" s="33">
        <v>25</v>
      </c>
      <c r="AJ76" s="33">
        <v>25</v>
      </c>
      <c r="AK76" s="33">
        <v>25</v>
      </c>
      <c r="AL76" s="33">
        <v>25</v>
      </c>
      <c r="AM76" s="33">
        <v>499742.1</v>
      </c>
      <c r="AN76" s="33">
        <v>25</v>
      </c>
      <c r="AO76" s="33">
        <v>25</v>
      </c>
      <c r="AP76" s="33">
        <v>25</v>
      </c>
      <c r="AQ76" s="33">
        <v>25</v>
      </c>
      <c r="AR76" s="33">
        <v>499732.1</v>
      </c>
      <c r="AS76" s="33">
        <v>25</v>
      </c>
      <c r="AT76" s="33">
        <v>25</v>
      </c>
      <c r="AU76" s="33">
        <v>25</v>
      </c>
    </row>
    <row r="77" spans="1:47" ht="15" thickBot="1" x14ac:dyDescent="0.4">
      <c r="A77" s="32" t="s">
        <v>153</v>
      </c>
      <c r="B77" s="33">
        <v>24</v>
      </c>
      <c r="C77" s="33">
        <v>24</v>
      </c>
      <c r="D77" s="33">
        <v>24</v>
      </c>
      <c r="E77" s="33">
        <v>24</v>
      </c>
      <c r="F77" s="33">
        <v>24</v>
      </c>
      <c r="G77" s="33">
        <v>24</v>
      </c>
      <c r="H77" s="33">
        <v>24</v>
      </c>
      <c r="I77" s="33">
        <v>24</v>
      </c>
      <c r="J77" s="33">
        <v>24</v>
      </c>
      <c r="K77" s="33">
        <v>24</v>
      </c>
      <c r="L77" s="33">
        <v>24</v>
      </c>
      <c r="M77" s="33">
        <v>24</v>
      </c>
      <c r="N77" s="33">
        <v>24</v>
      </c>
      <c r="O77" s="33">
        <v>24</v>
      </c>
      <c r="P77" s="33">
        <v>24</v>
      </c>
      <c r="Q77" s="33">
        <v>24</v>
      </c>
      <c r="R77" s="33">
        <v>24</v>
      </c>
      <c r="S77" s="33">
        <v>24</v>
      </c>
      <c r="T77" s="33">
        <v>24</v>
      </c>
      <c r="U77" s="33">
        <v>24</v>
      </c>
      <c r="AA77" s="32" t="s">
        <v>153</v>
      </c>
      <c r="AB77" s="33">
        <v>24</v>
      </c>
      <c r="AC77" s="33">
        <v>24</v>
      </c>
      <c r="AD77" s="33">
        <v>24</v>
      </c>
      <c r="AE77" s="33">
        <v>24</v>
      </c>
      <c r="AF77" s="33">
        <v>24</v>
      </c>
      <c r="AG77" s="33">
        <v>24</v>
      </c>
      <c r="AH77" s="33">
        <v>24</v>
      </c>
      <c r="AI77" s="33">
        <v>24</v>
      </c>
      <c r="AJ77" s="33">
        <v>24</v>
      </c>
      <c r="AK77" s="33">
        <v>24</v>
      </c>
      <c r="AL77" s="33">
        <v>24</v>
      </c>
      <c r="AM77" s="33">
        <v>24</v>
      </c>
      <c r="AN77" s="33">
        <v>24</v>
      </c>
      <c r="AO77" s="33">
        <v>24</v>
      </c>
      <c r="AP77" s="33">
        <v>24</v>
      </c>
      <c r="AQ77" s="33">
        <v>24</v>
      </c>
      <c r="AR77" s="33">
        <v>24</v>
      </c>
      <c r="AS77" s="33">
        <v>24</v>
      </c>
      <c r="AT77" s="33">
        <v>24</v>
      </c>
      <c r="AU77" s="33">
        <v>24</v>
      </c>
    </row>
    <row r="78" spans="1:47" ht="15" thickBot="1" x14ac:dyDescent="0.4">
      <c r="A78" s="32" t="s">
        <v>155</v>
      </c>
      <c r="B78" s="33">
        <v>23</v>
      </c>
      <c r="C78" s="33">
        <v>23</v>
      </c>
      <c r="D78" s="33">
        <v>23</v>
      </c>
      <c r="E78" s="33">
        <v>23</v>
      </c>
      <c r="F78" s="33">
        <v>23</v>
      </c>
      <c r="G78" s="33">
        <v>23</v>
      </c>
      <c r="H78" s="33">
        <v>23</v>
      </c>
      <c r="I78" s="33">
        <v>23</v>
      </c>
      <c r="J78" s="33">
        <v>23</v>
      </c>
      <c r="K78" s="33">
        <v>23</v>
      </c>
      <c r="L78" s="33">
        <v>23</v>
      </c>
      <c r="M78" s="33">
        <v>23</v>
      </c>
      <c r="N78" s="33">
        <v>23</v>
      </c>
      <c r="O78" s="33">
        <v>23</v>
      </c>
      <c r="P78" s="33">
        <v>23</v>
      </c>
      <c r="Q78" s="33">
        <v>23</v>
      </c>
      <c r="R78" s="33">
        <v>23</v>
      </c>
      <c r="S78" s="33">
        <v>23</v>
      </c>
      <c r="T78" s="33">
        <v>23</v>
      </c>
      <c r="U78" s="33">
        <v>23</v>
      </c>
      <c r="AA78" s="32" t="s">
        <v>155</v>
      </c>
      <c r="AB78" s="33">
        <v>23</v>
      </c>
      <c r="AC78" s="33">
        <v>23</v>
      </c>
      <c r="AD78" s="33">
        <v>23</v>
      </c>
      <c r="AE78" s="33">
        <v>23</v>
      </c>
      <c r="AF78" s="33">
        <v>23</v>
      </c>
      <c r="AG78" s="33">
        <v>23</v>
      </c>
      <c r="AH78" s="33">
        <v>23</v>
      </c>
      <c r="AI78" s="33">
        <v>23</v>
      </c>
      <c r="AJ78" s="33">
        <v>23</v>
      </c>
      <c r="AK78" s="33">
        <v>23</v>
      </c>
      <c r="AL78" s="33">
        <v>23</v>
      </c>
      <c r="AM78" s="33">
        <v>23</v>
      </c>
      <c r="AN78" s="33">
        <v>23</v>
      </c>
      <c r="AO78" s="33">
        <v>23</v>
      </c>
      <c r="AP78" s="33">
        <v>23</v>
      </c>
      <c r="AQ78" s="33">
        <v>23</v>
      </c>
      <c r="AR78" s="33">
        <v>23</v>
      </c>
      <c r="AS78" s="33">
        <v>23</v>
      </c>
      <c r="AT78" s="33">
        <v>23</v>
      </c>
      <c r="AU78" s="33">
        <v>23</v>
      </c>
    </row>
    <row r="79" spans="1:47" ht="15" thickBot="1" x14ac:dyDescent="0.4">
      <c r="A79" s="32" t="s">
        <v>157</v>
      </c>
      <c r="B79" s="33">
        <v>22</v>
      </c>
      <c r="C79" s="33">
        <v>22</v>
      </c>
      <c r="D79" s="33">
        <v>22</v>
      </c>
      <c r="E79" s="33">
        <v>22</v>
      </c>
      <c r="F79" s="33">
        <v>22</v>
      </c>
      <c r="G79" s="33">
        <v>22</v>
      </c>
      <c r="H79" s="33">
        <v>22</v>
      </c>
      <c r="I79" s="33">
        <v>22</v>
      </c>
      <c r="J79" s="33">
        <v>22</v>
      </c>
      <c r="K79" s="33">
        <v>22</v>
      </c>
      <c r="L79" s="33">
        <v>22</v>
      </c>
      <c r="M79" s="33">
        <v>22</v>
      </c>
      <c r="N79" s="33">
        <v>22</v>
      </c>
      <c r="O79" s="33">
        <v>22</v>
      </c>
      <c r="P79" s="33">
        <v>22</v>
      </c>
      <c r="Q79" s="33">
        <v>22</v>
      </c>
      <c r="R79" s="33">
        <v>22</v>
      </c>
      <c r="S79" s="33">
        <v>22</v>
      </c>
      <c r="T79" s="33">
        <v>22</v>
      </c>
      <c r="U79" s="33">
        <v>22</v>
      </c>
      <c r="AA79" s="32" t="s">
        <v>157</v>
      </c>
      <c r="AB79" s="33">
        <v>22</v>
      </c>
      <c r="AC79" s="33">
        <v>22</v>
      </c>
      <c r="AD79" s="33">
        <v>22</v>
      </c>
      <c r="AE79" s="33">
        <v>22</v>
      </c>
      <c r="AF79" s="33">
        <v>22</v>
      </c>
      <c r="AG79" s="33">
        <v>22</v>
      </c>
      <c r="AH79" s="33">
        <v>22</v>
      </c>
      <c r="AI79" s="33">
        <v>22</v>
      </c>
      <c r="AJ79" s="33">
        <v>22</v>
      </c>
      <c r="AK79" s="33">
        <v>22</v>
      </c>
      <c r="AL79" s="33">
        <v>22</v>
      </c>
      <c r="AM79" s="33">
        <v>22</v>
      </c>
      <c r="AN79" s="33">
        <v>22</v>
      </c>
      <c r="AO79" s="33">
        <v>22</v>
      </c>
      <c r="AP79" s="33">
        <v>22</v>
      </c>
      <c r="AQ79" s="33">
        <v>22</v>
      </c>
      <c r="AR79" s="33">
        <v>22</v>
      </c>
      <c r="AS79" s="33">
        <v>22</v>
      </c>
      <c r="AT79" s="33">
        <v>22</v>
      </c>
      <c r="AU79" s="33">
        <v>22</v>
      </c>
    </row>
    <row r="80" spans="1:47" ht="15" thickBot="1" x14ac:dyDescent="0.4">
      <c r="A80" s="32" t="s">
        <v>159</v>
      </c>
      <c r="B80" s="33">
        <v>21</v>
      </c>
      <c r="C80" s="33">
        <v>21</v>
      </c>
      <c r="D80" s="33">
        <v>21</v>
      </c>
      <c r="E80" s="33">
        <v>21</v>
      </c>
      <c r="F80" s="33">
        <v>21</v>
      </c>
      <c r="G80" s="33">
        <v>21</v>
      </c>
      <c r="H80" s="33">
        <v>21</v>
      </c>
      <c r="I80" s="33">
        <v>21</v>
      </c>
      <c r="J80" s="33">
        <v>21</v>
      </c>
      <c r="K80" s="33">
        <v>21</v>
      </c>
      <c r="L80" s="33">
        <v>21</v>
      </c>
      <c r="M80" s="33">
        <v>21</v>
      </c>
      <c r="N80" s="33">
        <v>21</v>
      </c>
      <c r="O80" s="33">
        <v>21</v>
      </c>
      <c r="P80" s="33">
        <v>21</v>
      </c>
      <c r="Q80" s="33">
        <v>21</v>
      </c>
      <c r="R80" s="33">
        <v>21</v>
      </c>
      <c r="S80" s="33">
        <v>21</v>
      </c>
      <c r="T80" s="33">
        <v>21</v>
      </c>
      <c r="U80" s="33">
        <v>21</v>
      </c>
      <c r="AA80" s="32" t="s">
        <v>159</v>
      </c>
      <c r="AB80" s="33">
        <v>21</v>
      </c>
      <c r="AC80" s="33">
        <v>21</v>
      </c>
      <c r="AD80" s="33">
        <v>21</v>
      </c>
      <c r="AE80" s="33">
        <v>21</v>
      </c>
      <c r="AF80" s="33">
        <v>21</v>
      </c>
      <c r="AG80" s="33">
        <v>21</v>
      </c>
      <c r="AH80" s="33">
        <v>21</v>
      </c>
      <c r="AI80" s="33">
        <v>21</v>
      </c>
      <c r="AJ80" s="33">
        <v>21</v>
      </c>
      <c r="AK80" s="33">
        <v>21</v>
      </c>
      <c r="AL80" s="33">
        <v>21</v>
      </c>
      <c r="AM80" s="33">
        <v>21</v>
      </c>
      <c r="AN80" s="33">
        <v>21</v>
      </c>
      <c r="AO80" s="33">
        <v>21</v>
      </c>
      <c r="AP80" s="33">
        <v>21</v>
      </c>
      <c r="AQ80" s="33">
        <v>21</v>
      </c>
      <c r="AR80" s="33">
        <v>21</v>
      </c>
      <c r="AS80" s="33">
        <v>21</v>
      </c>
      <c r="AT80" s="33">
        <v>21</v>
      </c>
      <c r="AU80" s="33">
        <v>21</v>
      </c>
    </row>
    <row r="81" spans="1:47" ht="15" thickBot="1" x14ac:dyDescent="0.4">
      <c r="A81" s="32" t="s">
        <v>161</v>
      </c>
      <c r="B81" s="33">
        <v>20</v>
      </c>
      <c r="C81" s="33">
        <v>20</v>
      </c>
      <c r="D81" s="33">
        <v>20</v>
      </c>
      <c r="E81" s="33">
        <v>20</v>
      </c>
      <c r="F81" s="33">
        <v>20</v>
      </c>
      <c r="G81" s="33">
        <v>20</v>
      </c>
      <c r="H81" s="33">
        <v>20</v>
      </c>
      <c r="I81" s="33">
        <v>20</v>
      </c>
      <c r="J81" s="33">
        <v>20</v>
      </c>
      <c r="K81" s="33">
        <v>20</v>
      </c>
      <c r="L81" s="33">
        <v>20</v>
      </c>
      <c r="M81" s="33">
        <v>20</v>
      </c>
      <c r="N81" s="33">
        <v>20</v>
      </c>
      <c r="O81" s="33">
        <v>20</v>
      </c>
      <c r="P81" s="33">
        <v>20</v>
      </c>
      <c r="Q81" s="33">
        <v>20</v>
      </c>
      <c r="R81" s="33">
        <v>20</v>
      </c>
      <c r="S81" s="33">
        <v>20</v>
      </c>
      <c r="T81" s="33">
        <v>20</v>
      </c>
      <c r="U81" s="33">
        <v>20</v>
      </c>
      <c r="AA81" s="32" t="s">
        <v>161</v>
      </c>
      <c r="AB81" s="33">
        <v>20</v>
      </c>
      <c r="AC81" s="33">
        <v>20</v>
      </c>
      <c r="AD81" s="33">
        <v>20</v>
      </c>
      <c r="AE81" s="33">
        <v>20</v>
      </c>
      <c r="AF81" s="33">
        <v>20</v>
      </c>
      <c r="AG81" s="33">
        <v>20</v>
      </c>
      <c r="AH81" s="33">
        <v>20</v>
      </c>
      <c r="AI81" s="33">
        <v>20</v>
      </c>
      <c r="AJ81" s="33">
        <v>20</v>
      </c>
      <c r="AK81" s="33">
        <v>20</v>
      </c>
      <c r="AL81" s="33">
        <v>20</v>
      </c>
      <c r="AM81" s="33">
        <v>20</v>
      </c>
      <c r="AN81" s="33">
        <v>20</v>
      </c>
      <c r="AO81" s="33">
        <v>20</v>
      </c>
      <c r="AP81" s="33">
        <v>20</v>
      </c>
      <c r="AQ81" s="33">
        <v>20</v>
      </c>
      <c r="AR81" s="33">
        <v>20</v>
      </c>
      <c r="AS81" s="33">
        <v>20</v>
      </c>
      <c r="AT81" s="33">
        <v>20</v>
      </c>
      <c r="AU81" s="33">
        <v>20</v>
      </c>
    </row>
    <row r="82" spans="1:47" ht="15" thickBot="1" x14ac:dyDescent="0.4">
      <c r="A82" s="32" t="s">
        <v>163</v>
      </c>
      <c r="B82" s="33">
        <v>19</v>
      </c>
      <c r="C82" s="33">
        <v>19</v>
      </c>
      <c r="D82" s="33">
        <v>19</v>
      </c>
      <c r="E82" s="33">
        <v>19</v>
      </c>
      <c r="F82" s="33">
        <v>19</v>
      </c>
      <c r="G82" s="33">
        <v>19</v>
      </c>
      <c r="H82" s="33">
        <v>19</v>
      </c>
      <c r="I82" s="33">
        <v>19</v>
      </c>
      <c r="J82" s="33">
        <v>19</v>
      </c>
      <c r="K82" s="33">
        <v>19</v>
      </c>
      <c r="L82" s="33">
        <v>19</v>
      </c>
      <c r="M82" s="33">
        <v>19</v>
      </c>
      <c r="N82" s="33">
        <v>19</v>
      </c>
      <c r="O82" s="33">
        <v>19</v>
      </c>
      <c r="P82" s="33">
        <v>19</v>
      </c>
      <c r="Q82" s="33">
        <v>19</v>
      </c>
      <c r="R82" s="33">
        <v>19</v>
      </c>
      <c r="S82" s="33">
        <v>19</v>
      </c>
      <c r="T82" s="33">
        <v>19</v>
      </c>
      <c r="U82" s="33">
        <v>19</v>
      </c>
      <c r="AA82" s="32" t="s">
        <v>163</v>
      </c>
      <c r="AB82" s="33">
        <v>19</v>
      </c>
      <c r="AC82" s="33">
        <v>19</v>
      </c>
      <c r="AD82" s="33">
        <v>19</v>
      </c>
      <c r="AE82" s="33">
        <v>19</v>
      </c>
      <c r="AF82" s="33">
        <v>19</v>
      </c>
      <c r="AG82" s="33">
        <v>19</v>
      </c>
      <c r="AH82" s="33">
        <v>19</v>
      </c>
      <c r="AI82" s="33">
        <v>19</v>
      </c>
      <c r="AJ82" s="33">
        <v>19</v>
      </c>
      <c r="AK82" s="33">
        <v>19</v>
      </c>
      <c r="AL82" s="33">
        <v>19</v>
      </c>
      <c r="AM82" s="33">
        <v>19</v>
      </c>
      <c r="AN82" s="33">
        <v>19</v>
      </c>
      <c r="AO82" s="33">
        <v>19</v>
      </c>
      <c r="AP82" s="33">
        <v>19</v>
      </c>
      <c r="AQ82" s="33">
        <v>19</v>
      </c>
      <c r="AR82" s="33">
        <v>19</v>
      </c>
      <c r="AS82" s="33">
        <v>19</v>
      </c>
      <c r="AT82" s="33">
        <v>19</v>
      </c>
      <c r="AU82" s="33">
        <v>19</v>
      </c>
    </row>
    <row r="83" spans="1:47" ht="15" thickBot="1" x14ac:dyDescent="0.4">
      <c r="A83" s="32" t="s">
        <v>165</v>
      </c>
      <c r="B83" s="33">
        <v>18</v>
      </c>
      <c r="C83" s="33">
        <v>18</v>
      </c>
      <c r="D83" s="33">
        <v>18</v>
      </c>
      <c r="E83" s="33">
        <v>18</v>
      </c>
      <c r="F83" s="33">
        <v>18</v>
      </c>
      <c r="G83" s="33">
        <v>18</v>
      </c>
      <c r="H83" s="33">
        <v>18</v>
      </c>
      <c r="I83" s="33">
        <v>18</v>
      </c>
      <c r="J83" s="33">
        <v>18</v>
      </c>
      <c r="K83" s="33">
        <v>18</v>
      </c>
      <c r="L83" s="33">
        <v>18</v>
      </c>
      <c r="M83" s="33">
        <v>18</v>
      </c>
      <c r="N83" s="33">
        <v>18</v>
      </c>
      <c r="O83" s="33">
        <v>18</v>
      </c>
      <c r="P83" s="33">
        <v>18</v>
      </c>
      <c r="Q83" s="33">
        <v>18</v>
      </c>
      <c r="R83" s="33">
        <v>18</v>
      </c>
      <c r="S83" s="33">
        <v>18</v>
      </c>
      <c r="T83" s="33">
        <v>18</v>
      </c>
      <c r="U83" s="33">
        <v>18</v>
      </c>
      <c r="AA83" s="32" t="s">
        <v>165</v>
      </c>
      <c r="AB83" s="33">
        <v>18</v>
      </c>
      <c r="AC83" s="33">
        <v>18</v>
      </c>
      <c r="AD83" s="33">
        <v>18</v>
      </c>
      <c r="AE83" s="33">
        <v>18</v>
      </c>
      <c r="AF83" s="33">
        <v>18</v>
      </c>
      <c r="AG83" s="33">
        <v>18</v>
      </c>
      <c r="AH83" s="33">
        <v>18</v>
      </c>
      <c r="AI83" s="33">
        <v>18</v>
      </c>
      <c r="AJ83" s="33">
        <v>18</v>
      </c>
      <c r="AK83" s="33">
        <v>18</v>
      </c>
      <c r="AL83" s="33">
        <v>18</v>
      </c>
      <c r="AM83" s="33">
        <v>18</v>
      </c>
      <c r="AN83" s="33">
        <v>18</v>
      </c>
      <c r="AO83" s="33">
        <v>18</v>
      </c>
      <c r="AP83" s="33">
        <v>18</v>
      </c>
      <c r="AQ83" s="33">
        <v>18</v>
      </c>
      <c r="AR83" s="33">
        <v>18</v>
      </c>
      <c r="AS83" s="33">
        <v>18</v>
      </c>
      <c r="AT83" s="33">
        <v>18</v>
      </c>
      <c r="AU83" s="33">
        <v>18</v>
      </c>
    </row>
    <row r="84" spans="1:47" ht="15" thickBot="1" x14ac:dyDescent="0.4">
      <c r="A84" s="32" t="s">
        <v>167</v>
      </c>
      <c r="B84" s="33">
        <v>17</v>
      </c>
      <c r="C84" s="33">
        <v>17</v>
      </c>
      <c r="D84" s="33">
        <v>17</v>
      </c>
      <c r="E84" s="33">
        <v>17</v>
      </c>
      <c r="F84" s="33">
        <v>17</v>
      </c>
      <c r="G84" s="33">
        <v>17</v>
      </c>
      <c r="H84" s="33">
        <v>17</v>
      </c>
      <c r="I84" s="33">
        <v>17</v>
      </c>
      <c r="J84" s="33">
        <v>17</v>
      </c>
      <c r="K84" s="33">
        <v>17</v>
      </c>
      <c r="L84" s="33">
        <v>17</v>
      </c>
      <c r="M84" s="33">
        <v>17</v>
      </c>
      <c r="N84" s="33">
        <v>17</v>
      </c>
      <c r="O84" s="33">
        <v>17</v>
      </c>
      <c r="P84" s="33">
        <v>17</v>
      </c>
      <c r="Q84" s="33">
        <v>17</v>
      </c>
      <c r="R84" s="33">
        <v>17</v>
      </c>
      <c r="S84" s="33">
        <v>17</v>
      </c>
      <c r="T84" s="33">
        <v>17</v>
      </c>
      <c r="U84" s="33">
        <v>17</v>
      </c>
      <c r="AA84" s="32" t="s">
        <v>167</v>
      </c>
      <c r="AB84" s="33">
        <v>17</v>
      </c>
      <c r="AC84" s="33">
        <v>17</v>
      </c>
      <c r="AD84" s="33">
        <v>17</v>
      </c>
      <c r="AE84" s="33">
        <v>17</v>
      </c>
      <c r="AF84" s="33">
        <v>17</v>
      </c>
      <c r="AG84" s="33">
        <v>17</v>
      </c>
      <c r="AH84" s="33">
        <v>17</v>
      </c>
      <c r="AI84" s="33">
        <v>17</v>
      </c>
      <c r="AJ84" s="33">
        <v>17</v>
      </c>
      <c r="AK84" s="33">
        <v>17</v>
      </c>
      <c r="AL84" s="33">
        <v>17</v>
      </c>
      <c r="AM84" s="33">
        <v>17</v>
      </c>
      <c r="AN84" s="33">
        <v>17</v>
      </c>
      <c r="AO84" s="33">
        <v>17</v>
      </c>
      <c r="AP84" s="33">
        <v>17</v>
      </c>
      <c r="AQ84" s="33">
        <v>17</v>
      </c>
      <c r="AR84" s="33">
        <v>17</v>
      </c>
      <c r="AS84" s="33">
        <v>17</v>
      </c>
      <c r="AT84" s="33">
        <v>17</v>
      </c>
      <c r="AU84" s="33">
        <v>17</v>
      </c>
    </row>
    <row r="85" spans="1:47" ht="15" thickBot="1" x14ac:dyDescent="0.4">
      <c r="A85" s="32" t="s">
        <v>169</v>
      </c>
      <c r="B85" s="33">
        <v>16</v>
      </c>
      <c r="C85" s="33">
        <v>16</v>
      </c>
      <c r="D85" s="33">
        <v>16</v>
      </c>
      <c r="E85" s="33">
        <v>16</v>
      </c>
      <c r="F85" s="33">
        <v>16</v>
      </c>
      <c r="G85" s="33">
        <v>16</v>
      </c>
      <c r="H85" s="33">
        <v>16</v>
      </c>
      <c r="I85" s="33">
        <v>16</v>
      </c>
      <c r="J85" s="33">
        <v>16</v>
      </c>
      <c r="K85" s="33">
        <v>16</v>
      </c>
      <c r="L85" s="33">
        <v>16</v>
      </c>
      <c r="M85" s="33">
        <v>16</v>
      </c>
      <c r="N85" s="33">
        <v>16</v>
      </c>
      <c r="O85" s="33">
        <v>16</v>
      </c>
      <c r="P85" s="33">
        <v>16</v>
      </c>
      <c r="Q85" s="33">
        <v>16</v>
      </c>
      <c r="R85" s="33">
        <v>16</v>
      </c>
      <c r="S85" s="33">
        <v>16</v>
      </c>
      <c r="T85" s="33">
        <v>16</v>
      </c>
      <c r="U85" s="33">
        <v>16</v>
      </c>
      <c r="AA85" s="32" t="s">
        <v>169</v>
      </c>
      <c r="AB85" s="33">
        <v>16</v>
      </c>
      <c r="AC85" s="33">
        <v>16</v>
      </c>
      <c r="AD85" s="33">
        <v>16</v>
      </c>
      <c r="AE85" s="33">
        <v>16</v>
      </c>
      <c r="AF85" s="33">
        <v>16</v>
      </c>
      <c r="AG85" s="33">
        <v>16</v>
      </c>
      <c r="AH85" s="33">
        <v>16</v>
      </c>
      <c r="AI85" s="33">
        <v>16</v>
      </c>
      <c r="AJ85" s="33">
        <v>16</v>
      </c>
      <c r="AK85" s="33">
        <v>16</v>
      </c>
      <c r="AL85" s="33">
        <v>16</v>
      </c>
      <c r="AM85" s="33">
        <v>16</v>
      </c>
      <c r="AN85" s="33">
        <v>16</v>
      </c>
      <c r="AO85" s="33">
        <v>16</v>
      </c>
      <c r="AP85" s="33">
        <v>16</v>
      </c>
      <c r="AQ85" s="33">
        <v>16</v>
      </c>
      <c r="AR85" s="33">
        <v>16</v>
      </c>
      <c r="AS85" s="33">
        <v>16</v>
      </c>
      <c r="AT85" s="33">
        <v>16</v>
      </c>
      <c r="AU85" s="33">
        <v>16</v>
      </c>
    </row>
    <row r="86" spans="1:47" ht="15" thickBot="1" x14ac:dyDescent="0.4">
      <c r="A86" s="32" t="s">
        <v>171</v>
      </c>
      <c r="B86" s="33">
        <v>15</v>
      </c>
      <c r="C86" s="33">
        <v>15</v>
      </c>
      <c r="D86" s="33">
        <v>15</v>
      </c>
      <c r="E86" s="33">
        <v>15</v>
      </c>
      <c r="F86" s="33">
        <v>15</v>
      </c>
      <c r="G86" s="33">
        <v>15</v>
      </c>
      <c r="H86" s="33">
        <v>15</v>
      </c>
      <c r="I86" s="33">
        <v>15</v>
      </c>
      <c r="J86" s="33">
        <v>15</v>
      </c>
      <c r="K86" s="33">
        <v>15</v>
      </c>
      <c r="L86" s="33">
        <v>15</v>
      </c>
      <c r="M86" s="33">
        <v>15</v>
      </c>
      <c r="N86" s="33">
        <v>15</v>
      </c>
      <c r="O86" s="33">
        <v>15</v>
      </c>
      <c r="P86" s="33">
        <v>15</v>
      </c>
      <c r="Q86" s="33">
        <v>15</v>
      </c>
      <c r="R86" s="33">
        <v>15</v>
      </c>
      <c r="S86" s="33">
        <v>15</v>
      </c>
      <c r="T86" s="33">
        <v>15</v>
      </c>
      <c r="U86" s="33">
        <v>15</v>
      </c>
      <c r="AA86" s="32" t="s">
        <v>171</v>
      </c>
      <c r="AB86" s="33">
        <v>15</v>
      </c>
      <c r="AC86" s="33">
        <v>15</v>
      </c>
      <c r="AD86" s="33">
        <v>15</v>
      </c>
      <c r="AE86" s="33">
        <v>15</v>
      </c>
      <c r="AF86" s="33">
        <v>15</v>
      </c>
      <c r="AG86" s="33">
        <v>15</v>
      </c>
      <c r="AH86" s="33">
        <v>15</v>
      </c>
      <c r="AI86" s="33">
        <v>15</v>
      </c>
      <c r="AJ86" s="33">
        <v>15</v>
      </c>
      <c r="AK86" s="33">
        <v>15</v>
      </c>
      <c r="AL86" s="33">
        <v>15</v>
      </c>
      <c r="AM86" s="33">
        <v>15</v>
      </c>
      <c r="AN86" s="33">
        <v>15</v>
      </c>
      <c r="AO86" s="33">
        <v>15</v>
      </c>
      <c r="AP86" s="33">
        <v>15</v>
      </c>
      <c r="AQ86" s="33">
        <v>15</v>
      </c>
      <c r="AR86" s="33">
        <v>15</v>
      </c>
      <c r="AS86" s="33">
        <v>15</v>
      </c>
      <c r="AT86" s="33">
        <v>15</v>
      </c>
      <c r="AU86" s="33">
        <v>15</v>
      </c>
    </row>
    <row r="87" spans="1:47" ht="15" thickBot="1" x14ac:dyDescent="0.4">
      <c r="A87" s="32" t="s">
        <v>173</v>
      </c>
      <c r="B87" s="33">
        <v>14</v>
      </c>
      <c r="C87" s="33">
        <v>14</v>
      </c>
      <c r="D87" s="33">
        <v>14</v>
      </c>
      <c r="E87" s="33">
        <v>14</v>
      </c>
      <c r="F87" s="33">
        <v>14</v>
      </c>
      <c r="G87" s="33">
        <v>14</v>
      </c>
      <c r="H87" s="33">
        <v>14</v>
      </c>
      <c r="I87" s="33">
        <v>14</v>
      </c>
      <c r="J87" s="33">
        <v>14</v>
      </c>
      <c r="K87" s="33">
        <v>14</v>
      </c>
      <c r="L87" s="33">
        <v>14</v>
      </c>
      <c r="M87" s="33">
        <v>14</v>
      </c>
      <c r="N87" s="33">
        <v>14</v>
      </c>
      <c r="O87" s="33">
        <v>14</v>
      </c>
      <c r="P87" s="33">
        <v>14</v>
      </c>
      <c r="Q87" s="33">
        <v>14</v>
      </c>
      <c r="R87" s="33">
        <v>14</v>
      </c>
      <c r="S87" s="33">
        <v>14</v>
      </c>
      <c r="T87" s="33">
        <v>14</v>
      </c>
      <c r="U87" s="33">
        <v>14</v>
      </c>
      <c r="AA87" s="32" t="s">
        <v>173</v>
      </c>
      <c r="AB87" s="33">
        <v>14</v>
      </c>
      <c r="AC87" s="33">
        <v>14</v>
      </c>
      <c r="AD87" s="33">
        <v>14</v>
      </c>
      <c r="AE87" s="33">
        <v>14</v>
      </c>
      <c r="AF87" s="33">
        <v>14</v>
      </c>
      <c r="AG87" s="33">
        <v>14</v>
      </c>
      <c r="AH87" s="33">
        <v>14</v>
      </c>
      <c r="AI87" s="33">
        <v>14</v>
      </c>
      <c r="AJ87" s="33">
        <v>14</v>
      </c>
      <c r="AK87" s="33">
        <v>14</v>
      </c>
      <c r="AL87" s="33">
        <v>14</v>
      </c>
      <c r="AM87" s="33">
        <v>14</v>
      </c>
      <c r="AN87" s="33">
        <v>14</v>
      </c>
      <c r="AO87" s="33">
        <v>14</v>
      </c>
      <c r="AP87" s="33">
        <v>14</v>
      </c>
      <c r="AQ87" s="33">
        <v>14</v>
      </c>
      <c r="AR87" s="33">
        <v>14</v>
      </c>
      <c r="AS87" s="33">
        <v>14</v>
      </c>
      <c r="AT87" s="33">
        <v>14</v>
      </c>
      <c r="AU87" s="33">
        <v>14</v>
      </c>
    </row>
    <row r="88" spans="1:47" ht="15" thickBot="1" x14ac:dyDescent="0.4">
      <c r="A88" s="32" t="s">
        <v>175</v>
      </c>
      <c r="B88" s="33">
        <v>13</v>
      </c>
      <c r="C88" s="33">
        <v>13</v>
      </c>
      <c r="D88" s="33">
        <v>13</v>
      </c>
      <c r="E88" s="33">
        <v>13</v>
      </c>
      <c r="F88" s="33">
        <v>13</v>
      </c>
      <c r="G88" s="33">
        <v>13</v>
      </c>
      <c r="H88" s="33">
        <v>13</v>
      </c>
      <c r="I88" s="33">
        <v>13</v>
      </c>
      <c r="J88" s="33">
        <v>13</v>
      </c>
      <c r="K88" s="33">
        <v>13</v>
      </c>
      <c r="L88" s="33">
        <v>13</v>
      </c>
      <c r="M88" s="33">
        <v>13</v>
      </c>
      <c r="N88" s="33">
        <v>13</v>
      </c>
      <c r="O88" s="33">
        <v>13</v>
      </c>
      <c r="P88" s="33">
        <v>13</v>
      </c>
      <c r="Q88" s="33">
        <v>13</v>
      </c>
      <c r="R88" s="33">
        <v>13</v>
      </c>
      <c r="S88" s="33">
        <v>13</v>
      </c>
      <c r="T88" s="33">
        <v>13</v>
      </c>
      <c r="U88" s="33">
        <v>13</v>
      </c>
      <c r="AA88" s="32" t="s">
        <v>175</v>
      </c>
      <c r="AB88" s="33">
        <v>13</v>
      </c>
      <c r="AC88" s="33">
        <v>13</v>
      </c>
      <c r="AD88" s="33">
        <v>13</v>
      </c>
      <c r="AE88" s="33">
        <v>13</v>
      </c>
      <c r="AF88" s="33">
        <v>13</v>
      </c>
      <c r="AG88" s="33">
        <v>13</v>
      </c>
      <c r="AH88" s="33">
        <v>13</v>
      </c>
      <c r="AI88" s="33">
        <v>13</v>
      </c>
      <c r="AJ88" s="33">
        <v>13</v>
      </c>
      <c r="AK88" s="33">
        <v>13</v>
      </c>
      <c r="AL88" s="33">
        <v>13</v>
      </c>
      <c r="AM88" s="33">
        <v>13</v>
      </c>
      <c r="AN88" s="33">
        <v>13</v>
      </c>
      <c r="AO88" s="33">
        <v>13</v>
      </c>
      <c r="AP88" s="33">
        <v>13</v>
      </c>
      <c r="AQ88" s="33">
        <v>13</v>
      </c>
      <c r="AR88" s="33">
        <v>13</v>
      </c>
      <c r="AS88" s="33">
        <v>13</v>
      </c>
      <c r="AT88" s="33">
        <v>13</v>
      </c>
      <c r="AU88" s="33">
        <v>13</v>
      </c>
    </row>
    <row r="89" spans="1:47" ht="15" thickBot="1" x14ac:dyDescent="0.4">
      <c r="A89" s="32" t="s">
        <v>177</v>
      </c>
      <c r="B89" s="33">
        <v>12</v>
      </c>
      <c r="C89" s="33">
        <v>12</v>
      </c>
      <c r="D89" s="33">
        <v>12</v>
      </c>
      <c r="E89" s="33">
        <v>12</v>
      </c>
      <c r="F89" s="33">
        <v>12</v>
      </c>
      <c r="G89" s="33">
        <v>12</v>
      </c>
      <c r="H89" s="33">
        <v>12</v>
      </c>
      <c r="I89" s="33">
        <v>12</v>
      </c>
      <c r="J89" s="33">
        <v>12</v>
      </c>
      <c r="K89" s="33">
        <v>12</v>
      </c>
      <c r="L89" s="33">
        <v>12</v>
      </c>
      <c r="M89" s="33">
        <v>12</v>
      </c>
      <c r="N89" s="33">
        <v>12</v>
      </c>
      <c r="O89" s="33">
        <v>12</v>
      </c>
      <c r="P89" s="33">
        <v>12</v>
      </c>
      <c r="Q89" s="33">
        <v>12</v>
      </c>
      <c r="R89" s="33">
        <v>12</v>
      </c>
      <c r="S89" s="33">
        <v>12</v>
      </c>
      <c r="T89" s="33">
        <v>12</v>
      </c>
      <c r="U89" s="33">
        <v>12</v>
      </c>
      <c r="AA89" s="32" t="s">
        <v>177</v>
      </c>
      <c r="AB89" s="33">
        <v>12</v>
      </c>
      <c r="AC89" s="33">
        <v>12</v>
      </c>
      <c r="AD89" s="33">
        <v>12</v>
      </c>
      <c r="AE89" s="33">
        <v>12</v>
      </c>
      <c r="AF89" s="33">
        <v>12</v>
      </c>
      <c r="AG89" s="33">
        <v>12</v>
      </c>
      <c r="AH89" s="33">
        <v>12</v>
      </c>
      <c r="AI89" s="33">
        <v>12</v>
      </c>
      <c r="AJ89" s="33">
        <v>12</v>
      </c>
      <c r="AK89" s="33">
        <v>12</v>
      </c>
      <c r="AL89" s="33">
        <v>12</v>
      </c>
      <c r="AM89" s="33">
        <v>12</v>
      </c>
      <c r="AN89" s="33">
        <v>12</v>
      </c>
      <c r="AO89" s="33">
        <v>12</v>
      </c>
      <c r="AP89" s="33">
        <v>12</v>
      </c>
      <c r="AQ89" s="33">
        <v>12</v>
      </c>
      <c r="AR89" s="33">
        <v>12</v>
      </c>
      <c r="AS89" s="33">
        <v>12</v>
      </c>
      <c r="AT89" s="33">
        <v>12</v>
      </c>
      <c r="AU89" s="33">
        <v>12</v>
      </c>
    </row>
    <row r="90" spans="1:47" ht="15" thickBot="1" x14ac:dyDescent="0.4">
      <c r="A90" s="32" t="s">
        <v>179</v>
      </c>
      <c r="B90" s="33">
        <v>11</v>
      </c>
      <c r="C90" s="33">
        <v>11</v>
      </c>
      <c r="D90" s="33">
        <v>11</v>
      </c>
      <c r="E90" s="33">
        <v>11</v>
      </c>
      <c r="F90" s="33">
        <v>11</v>
      </c>
      <c r="G90" s="33">
        <v>11</v>
      </c>
      <c r="H90" s="33">
        <v>11</v>
      </c>
      <c r="I90" s="33">
        <v>11</v>
      </c>
      <c r="J90" s="33">
        <v>11</v>
      </c>
      <c r="K90" s="33">
        <v>11</v>
      </c>
      <c r="L90" s="33">
        <v>11</v>
      </c>
      <c r="M90" s="33">
        <v>11</v>
      </c>
      <c r="N90" s="33">
        <v>11</v>
      </c>
      <c r="O90" s="33">
        <v>11</v>
      </c>
      <c r="P90" s="33">
        <v>11</v>
      </c>
      <c r="Q90" s="33">
        <v>11</v>
      </c>
      <c r="R90" s="33">
        <v>11</v>
      </c>
      <c r="S90" s="33">
        <v>11</v>
      </c>
      <c r="T90" s="33">
        <v>11</v>
      </c>
      <c r="U90" s="33">
        <v>11</v>
      </c>
      <c r="AA90" s="32" t="s">
        <v>179</v>
      </c>
      <c r="AB90" s="33">
        <v>11</v>
      </c>
      <c r="AC90" s="33">
        <v>11</v>
      </c>
      <c r="AD90" s="33">
        <v>11</v>
      </c>
      <c r="AE90" s="33">
        <v>11</v>
      </c>
      <c r="AF90" s="33">
        <v>11</v>
      </c>
      <c r="AG90" s="33">
        <v>11</v>
      </c>
      <c r="AH90" s="33">
        <v>11</v>
      </c>
      <c r="AI90" s="33">
        <v>11</v>
      </c>
      <c r="AJ90" s="33">
        <v>11</v>
      </c>
      <c r="AK90" s="33">
        <v>11</v>
      </c>
      <c r="AL90" s="33">
        <v>11</v>
      </c>
      <c r="AM90" s="33">
        <v>11</v>
      </c>
      <c r="AN90" s="33">
        <v>11</v>
      </c>
      <c r="AO90" s="33">
        <v>11</v>
      </c>
      <c r="AP90" s="33">
        <v>11</v>
      </c>
      <c r="AQ90" s="33">
        <v>11</v>
      </c>
      <c r="AR90" s="33">
        <v>11</v>
      </c>
      <c r="AS90" s="33">
        <v>11</v>
      </c>
      <c r="AT90" s="33">
        <v>11</v>
      </c>
      <c r="AU90" s="33">
        <v>11</v>
      </c>
    </row>
    <row r="91" spans="1:47" ht="15" thickBot="1" x14ac:dyDescent="0.4">
      <c r="A91" s="32" t="s">
        <v>181</v>
      </c>
      <c r="B91" s="33">
        <v>10</v>
      </c>
      <c r="C91" s="33">
        <v>10</v>
      </c>
      <c r="D91" s="33">
        <v>10</v>
      </c>
      <c r="E91" s="33">
        <v>10</v>
      </c>
      <c r="F91" s="33">
        <v>10</v>
      </c>
      <c r="G91" s="33">
        <v>10</v>
      </c>
      <c r="H91" s="33">
        <v>10</v>
      </c>
      <c r="I91" s="33">
        <v>10</v>
      </c>
      <c r="J91" s="33">
        <v>10</v>
      </c>
      <c r="K91" s="33">
        <v>10</v>
      </c>
      <c r="L91" s="33">
        <v>10</v>
      </c>
      <c r="M91" s="33">
        <v>10</v>
      </c>
      <c r="N91" s="33">
        <v>10</v>
      </c>
      <c r="O91" s="33">
        <v>10</v>
      </c>
      <c r="P91" s="33">
        <v>10</v>
      </c>
      <c r="Q91" s="33">
        <v>10</v>
      </c>
      <c r="R91" s="33">
        <v>10</v>
      </c>
      <c r="S91" s="33">
        <v>10</v>
      </c>
      <c r="T91" s="33">
        <v>10</v>
      </c>
      <c r="U91" s="33">
        <v>10</v>
      </c>
      <c r="AA91" s="32" t="s">
        <v>181</v>
      </c>
      <c r="AB91" s="33">
        <v>10</v>
      </c>
      <c r="AC91" s="33">
        <v>10</v>
      </c>
      <c r="AD91" s="33">
        <v>10</v>
      </c>
      <c r="AE91" s="33">
        <v>10</v>
      </c>
      <c r="AF91" s="33">
        <v>10</v>
      </c>
      <c r="AG91" s="33">
        <v>10</v>
      </c>
      <c r="AH91" s="33">
        <v>10</v>
      </c>
      <c r="AI91" s="33">
        <v>10</v>
      </c>
      <c r="AJ91" s="33">
        <v>10</v>
      </c>
      <c r="AK91" s="33">
        <v>10</v>
      </c>
      <c r="AL91" s="33">
        <v>10</v>
      </c>
      <c r="AM91" s="33">
        <v>10</v>
      </c>
      <c r="AN91" s="33">
        <v>10</v>
      </c>
      <c r="AO91" s="33">
        <v>10</v>
      </c>
      <c r="AP91" s="33">
        <v>10</v>
      </c>
      <c r="AQ91" s="33">
        <v>10</v>
      </c>
      <c r="AR91" s="33">
        <v>10</v>
      </c>
      <c r="AS91" s="33">
        <v>10</v>
      </c>
      <c r="AT91" s="33">
        <v>10</v>
      </c>
      <c r="AU91" s="33">
        <v>10</v>
      </c>
    </row>
    <row r="92" spans="1:47" ht="15" thickBot="1" x14ac:dyDescent="0.4">
      <c r="A92" s="32" t="s">
        <v>183</v>
      </c>
      <c r="B92" s="33">
        <v>9</v>
      </c>
      <c r="C92" s="33">
        <v>9</v>
      </c>
      <c r="D92" s="33">
        <v>9</v>
      </c>
      <c r="E92" s="33">
        <v>9</v>
      </c>
      <c r="F92" s="33">
        <v>9</v>
      </c>
      <c r="G92" s="33">
        <v>9</v>
      </c>
      <c r="H92" s="33">
        <v>9</v>
      </c>
      <c r="I92" s="33">
        <v>9</v>
      </c>
      <c r="J92" s="33">
        <v>9</v>
      </c>
      <c r="K92" s="33">
        <v>9</v>
      </c>
      <c r="L92" s="33">
        <v>9</v>
      </c>
      <c r="M92" s="33">
        <v>9</v>
      </c>
      <c r="N92" s="33">
        <v>9</v>
      </c>
      <c r="O92" s="33">
        <v>9</v>
      </c>
      <c r="P92" s="33">
        <v>9</v>
      </c>
      <c r="Q92" s="33">
        <v>9</v>
      </c>
      <c r="R92" s="33">
        <v>9</v>
      </c>
      <c r="S92" s="33">
        <v>9</v>
      </c>
      <c r="T92" s="33">
        <v>9</v>
      </c>
      <c r="U92" s="33">
        <v>9</v>
      </c>
      <c r="AA92" s="32" t="s">
        <v>183</v>
      </c>
      <c r="AB92" s="33">
        <v>9</v>
      </c>
      <c r="AC92" s="33">
        <v>9</v>
      </c>
      <c r="AD92" s="33">
        <v>9</v>
      </c>
      <c r="AE92" s="33">
        <v>9</v>
      </c>
      <c r="AF92" s="33">
        <v>9</v>
      </c>
      <c r="AG92" s="33">
        <v>9</v>
      </c>
      <c r="AH92" s="33">
        <v>9</v>
      </c>
      <c r="AI92" s="33">
        <v>9</v>
      </c>
      <c r="AJ92" s="33">
        <v>9</v>
      </c>
      <c r="AK92" s="33">
        <v>9</v>
      </c>
      <c r="AL92" s="33">
        <v>9</v>
      </c>
      <c r="AM92" s="33">
        <v>9</v>
      </c>
      <c r="AN92" s="33">
        <v>9</v>
      </c>
      <c r="AO92" s="33">
        <v>9</v>
      </c>
      <c r="AP92" s="33">
        <v>9</v>
      </c>
      <c r="AQ92" s="33">
        <v>9</v>
      </c>
      <c r="AR92" s="33">
        <v>9</v>
      </c>
      <c r="AS92" s="33">
        <v>9</v>
      </c>
      <c r="AT92" s="33">
        <v>9</v>
      </c>
      <c r="AU92" s="33">
        <v>9</v>
      </c>
    </row>
    <row r="93" spans="1:47" ht="15" thickBot="1" x14ac:dyDescent="0.4">
      <c r="A93" s="32" t="s">
        <v>185</v>
      </c>
      <c r="B93" s="33">
        <v>8</v>
      </c>
      <c r="C93" s="33">
        <v>8</v>
      </c>
      <c r="D93" s="33">
        <v>8</v>
      </c>
      <c r="E93" s="33">
        <v>8</v>
      </c>
      <c r="F93" s="33">
        <v>8</v>
      </c>
      <c r="G93" s="33">
        <v>8</v>
      </c>
      <c r="H93" s="33">
        <v>8</v>
      </c>
      <c r="I93" s="33">
        <v>8</v>
      </c>
      <c r="J93" s="33">
        <v>8</v>
      </c>
      <c r="K93" s="33">
        <v>8</v>
      </c>
      <c r="L93" s="33">
        <v>8</v>
      </c>
      <c r="M93" s="33">
        <v>8</v>
      </c>
      <c r="N93" s="33">
        <v>8</v>
      </c>
      <c r="O93" s="33">
        <v>8</v>
      </c>
      <c r="P93" s="33">
        <v>8</v>
      </c>
      <c r="Q93" s="33">
        <v>8</v>
      </c>
      <c r="R93" s="33">
        <v>8</v>
      </c>
      <c r="S93" s="33">
        <v>8</v>
      </c>
      <c r="T93" s="33">
        <v>8</v>
      </c>
      <c r="U93" s="33">
        <v>8</v>
      </c>
      <c r="AA93" s="32" t="s">
        <v>185</v>
      </c>
      <c r="AB93" s="33">
        <v>8</v>
      </c>
      <c r="AC93" s="33">
        <v>8</v>
      </c>
      <c r="AD93" s="33">
        <v>8</v>
      </c>
      <c r="AE93" s="33">
        <v>8</v>
      </c>
      <c r="AF93" s="33">
        <v>8</v>
      </c>
      <c r="AG93" s="33">
        <v>8</v>
      </c>
      <c r="AH93" s="33">
        <v>8</v>
      </c>
      <c r="AI93" s="33">
        <v>8</v>
      </c>
      <c r="AJ93" s="33">
        <v>8</v>
      </c>
      <c r="AK93" s="33">
        <v>8</v>
      </c>
      <c r="AL93" s="33">
        <v>8</v>
      </c>
      <c r="AM93" s="33">
        <v>8</v>
      </c>
      <c r="AN93" s="33">
        <v>8</v>
      </c>
      <c r="AO93" s="33">
        <v>8</v>
      </c>
      <c r="AP93" s="33">
        <v>8</v>
      </c>
      <c r="AQ93" s="33">
        <v>8</v>
      </c>
      <c r="AR93" s="33">
        <v>8</v>
      </c>
      <c r="AS93" s="33">
        <v>8</v>
      </c>
      <c r="AT93" s="33">
        <v>8</v>
      </c>
      <c r="AU93" s="33">
        <v>8</v>
      </c>
    </row>
    <row r="94" spans="1:47" ht="15" thickBot="1" x14ac:dyDescent="0.4">
      <c r="A94" s="32" t="s">
        <v>187</v>
      </c>
      <c r="B94" s="33">
        <v>7</v>
      </c>
      <c r="C94" s="33">
        <v>7</v>
      </c>
      <c r="D94" s="33">
        <v>7</v>
      </c>
      <c r="E94" s="33">
        <v>7</v>
      </c>
      <c r="F94" s="33">
        <v>7</v>
      </c>
      <c r="G94" s="33">
        <v>7</v>
      </c>
      <c r="H94" s="33">
        <v>7</v>
      </c>
      <c r="I94" s="33">
        <v>7</v>
      </c>
      <c r="J94" s="33">
        <v>7</v>
      </c>
      <c r="K94" s="33">
        <v>7</v>
      </c>
      <c r="L94" s="33">
        <v>7</v>
      </c>
      <c r="M94" s="33">
        <v>7</v>
      </c>
      <c r="N94" s="33">
        <v>7</v>
      </c>
      <c r="O94" s="33">
        <v>7</v>
      </c>
      <c r="P94" s="33">
        <v>7</v>
      </c>
      <c r="Q94" s="33">
        <v>7</v>
      </c>
      <c r="R94" s="33">
        <v>7</v>
      </c>
      <c r="S94" s="33">
        <v>7</v>
      </c>
      <c r="T94" s="33">
        <v>7</v>
      </c>
      <c r="U94" s="33">
        <v>7</v>
      </c>
      <c r="AA94" s="32" t="s">
        <v>187</v>
      </c>
      <c r="AB94" s="33">
        <v>7</v>
      </c>
      <c r="AC94" s="33">
        <v>7</v>
      </c>
      <c r="AD94" s="33">
        <v>7</v>
      </c>
      <c r="AE94" s="33">
        <v>7</v>
      </c>
      <c r="AF94" s="33">
        <v>7</v>
      </c>
      <c r="AG94" s="33">
        <v>7</v>
      </c>
      <c r="AH94" s="33">
        <v>7</v>
      </c>
      <c r="AI94" s="33">
        <v>7</v>
      </c>
      <c r="AJ94" s="33">
        <v>7</v>
      </c>
      <c r="AK94" s="33">
        <v>7</v>
      </c>
      <c r="AL94" s="33">
        <v>7</v>
      </c>
      <c r="AM94" s="33">
        <v>7</v>
      </c>
      <c r="AN94" s="33">
        <v>7</v>
      </c>
      <c r="AO94" s="33">
        <v>7</v>
      </c>
      <c r="AP94" s="33">
        <v>7</v>
      </c>
      <c r="AQ94" s="33">
        <v>7</v>
      </c>
      <c r="AR94" s="33">
        <v>7</v>
      </c>
      <c r="AS94" s="33">
        <v>7</v>
      </c>
      <c r="AT94" s="33">
        <v>7</v>
      </c>
      <c r="AU94" s="33">
        <v>7</v>
      </c>
    </row>
    <row r="95" spans="1:47" ht="15" thickBot="1" x14ac:dyDescent="0.4">
      <c r="A95" s="32" t="s">
        <v>189</v>
      </c>
      <c r="B95" s="33">
        <v>6</v>
      </c>
      <c r="C95" s="33">
        <v>6</v>
      </c>
      <c r="D95" s="33">
        <v>6</v>
      </c>
      <c r="E95" s="33">
        <v>6</v>
      </c>
      <c r="F95" s="33">
        <v>6</v>
      </c>
      <c r="G95" s="33">
        <v>6</v>
      </c>
      <c r="H95" s="33">
        <v>6</v>
      </c>
      <c r="I95" s="33">
        <v>6</v>
      </c>
      <c r="J95" s="33">
        <v>6</v>
      </c>
      <c r="K95" s="33">
        <v>6</v>
      </c>
      <c r="L95" s="33">
        <v>6</v>
      </c>
      <c r="M95" s="33">
        <v>6</v>
      </c>
      <c r="N95" s="33">
        <v>6</v>
      </c>
      <c r="O95" s="33">
        <v>6</v>
      </c>
      <c r="P95" s="33">
        <v>6</v>
      </c>
      <c r="Q95" s="33">
        <v>6</v>
      </c>
      <c r="R95" s="33">
        <v>6</v>
      </c>
      <c r="S95" s="33">
        <v>6</v>
      </c>
      <c r="T95" s="33">
        <v>6</v>
      </c>
      <c r="U95" s="33">
        <v>6</v>
      </c>
      <c r="AA95" s="32" t="s">
        <v>189</v>
      </c>
      <c r="AB95" s="33">
        <v>6</v>
      </c>
      <c r="AC95" s="33">
        <v>6</v>
      </c>
      <c r="AD95" s="33">
        <v>6</v>
      </c>
      <c r="AE95" s="33">
        <v>6</v>
      </c>
      <c r="AF95" s="33">
        <v>6</v>
      </c>
      <c r="AG95" s="33">
        <v>6</v>
      </c>
      <c r="AH95" s="33">
        <v>6</v>
      </c>
      <c r="AI95" s="33">
        <v>6</v>
      </c>
      <c r="AJ95" s="33">
        <v>6</v>
      </c>
      <c r="AK95" s="33">
        <v>6</v>
      </c>
      <c r="AL95" s="33">
        <v>6</v>
      </c>
      <c r="AM95" s="33">
        <v>6</v>
      </c>
      <c r="AN95" s="33">
        <v>6</v>
      </c>
      <c r="AO95" s="33">
        <v>6</v>
      </c>
      <c r="AP95" s="33">
        <v>6</v>
      </c>
      <c r="AQ95" s="33">
        <v>6</v>
      </c>
      <c r="AR95" s="33">
        <v>6</v>
      </c>
      <c r="AS95" s="33">
        <v>6</v>
      </c>
      <c r="AT95" s="33">
        <v>6</v>
      </c>
      <c r="AU95" s="33">
        <v>6</v>
      </c>
    </row>
    <row r="96" spans="1:47" ht="15" thickBot="1" x14ac:dyDescent="0.4">
      <c r="A96" s="32" t="s">
        <v>191</v>
      </c>
      <c r="B96" s="33">
        <v>5</v>
      </c>
      <c r="C96" s="33">
        <v>5</v>
      </c>
      <c r="D96" s="33">
        <v>5</v>
      </c>
      <c r="E96" s="33">
        <v>5</v>
      </c>
      <c r="F96" s="33">
        <v>5</v>
      </c>
      <c r="G96" s="33">
        <v>5</v>
      </c>
      <c r="H96" s="33">
        <v>5</v>
      </c>
      <c r="I96" s="33">
        <v>5</v>
      </c>
      <c r="J96" s="33">
        <v>5</v>
      </c>
      <c r="K96" s="33">
        <v>5</v>
      </c>
      <c r="L96" s="33">
        <v>5</v>
      </c>
      <c r="M96" s="33">
        <v>5</v>
      </c>
      <c r="N96" s="33">
        <v>5</v>
      </c>
      <c r="O96" s="33">
        <v>5</v>
      </c>
      <c r="P96" s="33">
        <v>5</v>
      </c>
      <c r="Q96" s="33">
        <v>5</v>
      </c>
      <c r="R96" s="33">
        <v>5</v>
      </c>
      <c r="S96" s="33">
        <v>5</v>
      </c>
      <c r="T96" s="33">
        <v>5</v>
      </c>
      <c r="U96" s="33">
        <v>5</v>
      </c>
      <c r="AA96" s="32" t="s">
        <v>191</v>
      </c>
      <c r="AB96" s="33">
        <v>5</v>
      </c>
      <c r="AC96" s="33">
        <v>5</v>
      </c>
      <c r="AD96" s="33">
        <v>5</v>
      </c>
      <c r="AE96" s="33">
        <v>5</v>
      </c>
      <c r="AF96" s="33">
        <v>5</v>
      </c>
      <c r="AG96" s="33">
        <v>5</v>
      </c>
      <c r="AH96" s="33">
        <v>5</v>
      </c>
      <c r="AI96" s="33">
        <v>5</v>
      </c>
      <c r="AJ96" s="33">
        <v>5</v>
      </c>
      <c r="AK96" s="33">
        <v>5</v>
      </c>
      <c r="AL96" s="33">
        <v>5</v>
      </c>
      <c r="AM96" s="33">
        <v>5</v>
      </c>
      <c r="AN96" s="33">
        <v>5</v>
      </c>
      <c r="AO96" s="33">
        <v>5</v>
      </c>
      <c r="AP96" s="33">
        <v>5</v>
      </c>
      <c r="AQ96" s="33">
        <v>5</v>
      </c>
      <c r="AR96" s="33">
        <v>5</v>
      </c>
      <c r="AS96" s="33">
        <v>5</v>
      </c>
      <c r="AT96" s="33">
        <v>5</v>
      </c>
      <c r="AU96" s="33">
        <v>5</v>
      </c>
    </row>
    <row r="97" spans="1:51" ht="15" thickBot="1" x14ac:dyDescent="0.4">
      <c r="A97" s="32" t="s">
        <v>193</v>
      </c>
      <c r="B97" s="33">
        <v>4</v>
      </c>
      <c r="C97" s="33">
        <v>4</v>
      </c>
      <c r="D97" s="33">
        <v>4</v>
      </c>
      <c r="E97" s="33">
        <v>4</v>
      </c>
      <c r="F97" s="33">
        <v>4</v>
      </c>
      <c r="G97" s="33">
        <v>4</v>
      </c>
      <c r="H97" s="33">
        <v>4</v>
      </c>
      <c r="I97" s="33">
        <v>4</v>
      </c>
      <c r="J97" s="33">
        <v>4</v>
      </c>
      <c r="K97" s="33">
        <v>4</v>
      </c>
      <c r="L97" s="33">
        <v>4</v>
      </c>
      <c r="M97" s="33">
        <v>4</v>
      </c>
      <c r="N97" s="33">
        <v>4</v>
      </c>
      <c r="O97" s="33">
        <v>4</v>
      </c>
      <c r="P97" s="33">
        <v>4</v>
      </c>
      <c r="Q97" s="33">
        <v>4</v>
      </c>
      <c r="R97" s="33">
        <v>4</v>
      </c>
      <c r="S97" s="33">
        <v>4</v>
      </c>
      <c r="T97" s="33">
        <v>4</v>
      </c>
      <c r="U97" s="33">
        <v>4</v>
      </c>
      <c r="AA97" s="32" t="s">
        <v>193</v>
      </c>
      <c r="AB97" s="33">
        <v>4</v>
      </c>
      <c r="AC97" s="33">
        <v>4</v>
      </c>
      <c r="AD97" s="33">
        <v>4</v>
      </c>
      <c r="AE97" s="33">
        <v>4</v>
      </c>
      <c r="AF97" s="33">
        <v>4</v>
      </c>
      <c r="AG97" s="33">
        <v>4</v>
      </c>
      <c r="AH97" s="33">
        <v>4</v>
      </c>
      <c r="AI97" s="33">
        <v>4</v>
      </c>
      <c r="AJ97" s="33">
        <v>4</v>
      </c>
      <c r="AK97" s="33">
        <v>4</v>
      </c>
      <c r="AL97" s="33">
        <v>4</v>
      </c>
      <c r="AM97" s="33">
        <v>4</v>
      </c>
      <c r="AN97" s="33">
        <v>4</v>
      </c>
      <c r="AO97" s="33">
        <v>4</v>
      </c>
      <c r="AP97" s="33">
        <v>4</v>
      </c>
      <c r="AQ97" s="33">
        <v>4</v>
      </c>
      <c r="AR97" s="33">
        <v>4</v>
      </c>
      <c r="AS97" s="33">
        <v>4</v>
      </c>
      <c r="AT97" s="33">
        <v>4</v>
      </c>
      <c r="AU97" s="33">
        <v>4</v>
      </c>
    </row>
    <row r="98" spans="1:51" ht="15" thickBot="1" x14ac:dyDescent="0.4">
      <c r="A98" s="32" t="s">
        <v>195</v>
      </c>
      <c r="B98" s="33">
        <v>3</v>
      </c>
      <c r="C98" s="33">
        <v>3</v>
      </c>
      <c r="D98" s="33">
        <v>3</v>
      </c>
      <c r="E98" s="33">
        <v>3</v>
      </c>
      <c r="F98" s="33">
        <v>3</v>
      </c>
      <c r="G98" s="33">
        <v>3</v>
      </c>
      <c r="H98" s="33">
        <v>3</v>
      </c>
      <c r="I98" s="33">
        <v>3</v>
      </c>
      <c r="J98" s="33">
        <v>3</v>
      </c>
      <c r="K98" s="33">
        <v>3</v>
      </c>
      <c r="L98" s="33">
        <v>3</v>
      </c>
      <c r="M98" s="33">
        <v>3</v>
      </c>
      <c r="N98" s="33">
        <v>3</v>
      </c>
      <c r="O98" s="33">
        <v>3</v>
      </c>
      <c r="P98" s="33">
        <v>3</v>
      </c>
      <c r="Q98" s="33">
        <v>3</v>
      </c>
      <c r="R98" s="33">
        <v>3</v>
      </c>
      <c r="S98" s="33">
        <v>3</v>
      </c>
      <c r="T98" s="33">
        <v>3</v>
      </c>
      <c r="U98" s="33">
        <v>3</v>
      </c>
      <c r="AA98" s="32" t="s">
        <v>195</v>
      </c>
      <c r="AB98" s="33">
        <v>3</v>
      </c>
      <c r="AC98" s="33">
        <v>3</v>
      </c>
      <c r="AD98" s="33">
        <v>3</v>
      </c>
      <c r="AE98" s="33">
        <v>3</v>
      </c>
      <c r="AF98" s="33">
        <v>3</v>
      </c>
      <c r="AG98" s="33">
        <v>3</v>
      </c>
      <c r="AH98" s="33">
        <v>3</v>
      </c>
      <c r="AI98" s="33">
        <v>3</v>
      </c>
      <c r="AJ98" s="33">
        <v>3</v>
      </c>
      <c r="AK98" s="33">
        <v>3</v>
      </c>
      <c r="AL98" s="33">
        <v>3</v>
      </c>
      <c r="AM98" s="33">
        <v>3</v>
      </c>
      <c r="AN98" s="33">
        <v>3</v>
      </c>
      <c r="AO98" s="33">
        <v>3</v>
      </c>
      <c r="AP98" s="33">
        <v>3</v>
      </c>
      <c r="AQ98" s="33">
        <v>3</v>
      </c>
      <c r="AR98" s="33">
        <v>3</v>
      </c>
      <c r="AS98" s="33">
        <v>3</v>
      </c>
      <c r="AT98" s="33">
        <v>3</v>
      </c>
      <c r="AU98" s="33">
        <v>3</v>
      </c>
    </row>
    <row r="99" spans="1:51" ht="15" thickBot="1" x14ac:dyDescent="0.4">
      <c r="A99" s="32" t="s">
        <v>197</v>
      </c>
      <c r="B99" s="33">
        <v>2</v>
      </c>
      <c r="C99" s="33">
        <v>2</v>
      </c>
      <c r="D99" s="33">
        <v>2</v>
      </c>
      <c r="E99" s="33">
        <v>2</v>
      </c>
      <c r="F99" s="33">
        <v>2</v>
      </c>
      <c r="G99" s="33">
        <v>2</v>
      </c>
      <c r="H99" s="33">
        <v>2</v>
      </c>
      <c r="I99" s="33">
        <v>2</v>
      </c>
      <c r="J99" s="33">
        <v>2</v>
      </c>
      <c r="K99" s="33">
        <v>2</v>
      </c>
      <c r="L99" s="33">
        <v>2</v>
      </c>
      <c r="M99" s="33">
        <v>2</v>
      </c>
      <c r="N99" s="33">
        <v>2</v>
      </c>
      <c r="O99" s="33">
        <v>2</v>
      </c>
      <c r="P99" s="33">
        <v>2</v>
      </c>
      <c r="Q99" s="33">
        <v>2</v>
      </c>
      <c r="R99" s="33">
        <v>2</v>
      </c>
      <c r="S99" s="33">
        <v>2</v>
      </c>
      <c r="T99" s="33">
        <v>2</v>
      </c>
      <c r="U99" s="33">
        <v>2</v>
      </c>
      <c r="AA99" s="32" t="s">
        <v>197</v>
      </c>
      <c r="AB99" s="33">
        <v>2</v>
      </c>
      <c r="AC99" s="33">
        <v>2</v>
      </c>
      <c r="AD99" s="33">
        <v>2</v>
      </c>
      <c r="AE99" s="33">
        <v>2</v>
      </c>
      <c r="AF99" s="33">
        <v>2</v>
      </c>
      <c r="AG99" s="33">
        <v>2</v>
      </c>
      <c r="AH99" s="33">
        <v>2</v>
      </c>
      <c r="AI99" s="33">
        <v>2</v>
      </c>
      <c r="AJ99" s="33">
        <v>2</v>
      </c>
      <c r="AK99" s="33">
        <v>2</v>
      </c>
      <c r="AL99" s="33">
        <v>2</v>
      </c>
      <c r="AM99" s="33">
        <v>2</v>
      </c>
      <c r="AN99" s="33">
        <v>2</v>
      </c>
      <c r="AO99" s="33">
        <v>2</v>
      </c>
      <c r="AP99" s="33">
        <v>2</v>
      </c>
      <c r="AQ99" s="33">
        <v>2</v>
      </c>
      <c r="AR99" s="33">
        <v>2</v>
      </c>
      <c r="AS99" s="33">
        <v>2</v>
      </c>
      <c r="AT99" s="33">
        <v>2</v>
      </c>
      <c r="AU99" s="33">
        <v>2</v>
      </c>
    </row>
    <row r="100" spans="1:51" ht="15" thickBot="1" x14ac:dyDescent="0.4">
      <c r="A100" s="32" t="s">
        <v>199</v>
      </c>
      <c r="B100" s="33">
        <v>1</v>
      </c>
      <c r="C100" s="33">
        <v>1</v>
      </c>
      <c r="D100" s="33">
        <v>1</v>
      </c>
      <c r="E100" s="33">
        <v>1</v>
      </c>
      <c r="F100" s="33">
        <v>1</v>
      </c>
      <c r="G100" s="33">
        <v>1</v>
      </c>
      <c r="H100" s="33">
        <v>1</v>
      </c>
      <c r="I100" s="33">
        <v>1</v>
      </c>
      <c r="J100" s="33">
        <v>1</v>
      </c>
      <c r="K100" s="33">
        <v>1</v>
      </c>
      <c r="L100" s="33">
        <v>1</v>
      </c>
      <c r="M100" s="33">
        <v>1</v>
      </c>
      <c r="N100" s="33">
        <v>1</v>
      </c>
      <c r="O100" s="33">
        <v>1</v>
      </c>
      <c r="P100" s="33">
        <v>1</v>
      </c>
      <c r="Q100" s="33">
        <v>1</v>
      </c>
      <c r="R100" s="33">
        <v>1</v>
      </c>
      <c r="S100" s="33">
        <v>1</v>
      </c>
      <c r="T100" s="33">
        <v>1</v>
      </c>
      <c r="U100" s="33">
        <v>1</v>
      </c>
      <c r="AA100" s="32" t="s">
        <v>199</v>
      </c>
      <c r="AB100" s="33">
        <v>1</v>
      </c>
      <c r="AC100" s="33">
        <v>1</v>
      </c>
      <c r="AD100" s="33">
        <v>1</v>
      </c>
      <c r="AE100" s="33">
        <v>1</v>
      </c>
      <c r="AF100" s="33">
        <v>1</v>
      </c>
      <c r="AG100" s="33">
        <v>1</v>
      </c>
      <c r="AH100" s="33">
        <v>1</v>
      </c>
      <c r="AI100" s="33">
        <v>1</v>
      </c>
      <c r="AJ100" s="33">
        <v>1</v>
      </c>
      <c r="AK100" s="33">
        <v>1</v>
      </c>
      <c r="AL100" s="33">
        <v>1</v>
      </c>
      <c r="AM100" s="33">
        <v>1</v>
      </c>
      <c r="AN100" s="33">
        <v>1</v>
      </c>
      <c r="AO100" s="33">
        <v>1</v>
      </c>
      <c r="AP100" s="33">
        <v>1</v>
      </c>
      <c r="AQ100" s="33">
        <v>1</v>
      </c>
      <c r="AR100" s="33">
        <v>1</v>
      </c>
      <c r="AS100" s="33">
        <v>1</v>
      </c>
      <c r="AT100" s="33">
        <v>1</v>
      </c>
      <c r="AU100" s="33">
        <v>1</v>
      </c>
    </row>
    <row r="101" spans="1:51" ht="15" thickBot="1" x14ac:dyDescent="0.4">
      <c r="A101" s="32" t="s">
        <v>201</v>
      </c>
      <c r="B101" s="33">
        <v>0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v>0</v>
      </c>
      <c r="P101" s="33">
        <v>0</v>
      </c>
      <c r="Q101" s="33">
        <v>0</v>
      </c>
      <c r="R101" s="33">
        <v>0</v>
      </c>
      <c r="S101" s="33">
        <v>0</v>
      </c>
      <c r="T101" s="33">
        <v>0</v>
      </c>
      <c r="U101" s="33">
        <v>0</v>
      </c>
      <c r="AA101" s="32" t="s">
        <v>201</v>
      </c>
      <c r="AB101" s="33">
        <v>0</v>
      </c>
      <c r="AC101" s="33">
        <v>0</v>
      </c>
      <c r="AD101" s="33">
        <v>0</v>
      </c>
      <c r="AE101" s="33">
        <v>0</v>
      </c>
      <c r="AF101" s="33">
        <v>0</v>
      </c>
      <c r="AG101" s="33">
        <v>0</v>
      </c>
      <c r="AH101" s="33">
        <v>0</v>
      </c>
      <c r="AI101" s="33">
        <v>0</v>
      </c>
      <c r="AJ101" s="33">
        <v>0</v>
      </c>
      <c r="AK101" s="33">
        <v>0</v>
      </c>
      <c r="AL101" s="33">
        <v>0</v>
      </c>
      <c r="AM101" s="33">
        <v>0</v>
      </c>
      <c r="AN101" s="33">
        <v>0</v>
      </c>
      <c r="AO101" s="33">
        <v>0</v>
      </c>
      <c r="AP101" s="33">
        <v>0</v>
      </c>
      <c r="AQ101" s="33">
        <v>0</v>
      </c>
      <c r="AR101" s="33">
        <v>0</v>
      </c>
      <c r="AS101" s="33">
        <v>0</v>
      </c>
      <c r="AT101" s="33">
        <v>0</v>
      </c>
      <c r="AU101" s="33">
        <v>0</v>
      </c>
    </row>
    <row r="102" spans="1:51" ht="18.5" thickBot="1" x14ac:dyDescent="0.4">
      <c r="A102" s="28"/>
      <c r="AA102" s="28"/>
    </row>
    <row r="103" spans="1:51" ht="15" thickBot="1" x14ac:dyDescent="0.4">
      <c r="A103" s="32" t="s">
        <v>204</v>
      </c>
      <c r="B103" s="32" t="s">
        <v>55</v>
      </c>
      <c r="C103" s="32" t="s">
        <v>56</v>
      </c>
      <c r="D103" s="32" t="s">
        <v>57</v>
      </c>
      <c r="E103" s="32" t="s">
        <v>58</v>
      </c>
      <c r="F103" s="32" t="s">
        <v>59</v>
      </c>
      <c r="G103" s="32" t="s">
        <v>60</v>
      </c>
      <c r="H103" s="32" t="s">
        <v>61</v>
      </c>
      <c r="I103" s="32" t="s">
        <v>62</v>
      </c>
      <c r="J103" s="32" t="s">
        <v>63</v>
      </c>
      <c r="K103" s="32" t="s">
        <v>64</v>
      </c>
      <c r="L103" s="32" t="s">
        <v>65</v>
      </c>
      <c r="M103" s="32" t="s">
        <v>66</v>
      </c>
      <c r="N103" s="32" t="s">
        <v>67</v>
      </c>
      <c r="O103" s="32" t="s">
        <v>68</v>
      </c>
      <c r="P103" s="32" t="s">
        <v>69</v>
      </c>
      <c r="Q103" s="32" t="s">
        <v>70</v>
      </c>
      <c r="R103" s="32" t="s">
        <v>71</v>
      </c>
      <c r="S103" s="32" t="s">
        <v>72</v>
      </c>
      <c r="T103" s="32" t="s">
        <v>73</v>
      </c>
      <c r="U103" s="32" t="s">
        <v>74</v>
      </c>
      <c r="V103" s="32" t="s">
        <v>205</v>
      </c>
      <c r="W103" s="32" t="s">
        <v>206</v>
      </c>
      <c r="X103" s="32" t="s">
        <v>207</v>
      </c>
      <c r="Y103" s="32" t="s">
        <v>208</v>
      </c>
      <c r="AA103" s="32" t="s">
        <v>204</v>
      </c>
      <c r="AB103" s="32" t="s">
        <v>55</v>
      </c>
      <c r="AC103" s="32" t="s">
        <v>56</v>
      </c>
      <c r="AD103" s="32" t="s">
        <v>57</v>
      </c>
      <c r="AE103" s="32" t="s">
        <v>58</v>
      </c>
      <c r="AF103" s="32" t="s">
        <v>59</v>
      </c>
      <c r="AG103" s="32" t="s">
        <v>60</v>
      </c>
      <c r="AH103" s="32" t="s">
        <v>61</v>
      </c>
      <c r="AI103" s="32" t="s">
        <v>62</v>
      </c>
      <c r="AJ103" s="32" t="s">
        <v>63</v>
      </c>
      <c r="AK103" s="32" t="s">
        <v>64</v>
      </c>
      <c r="AL103" s="32" t="s">
        <v>65</v>
      </c>
      <c r="AM103" s="32" t="s">
        <v>66</v>
      </c>
      <c r="AN103" s="32" t="s">
        <v>67</v>
      </c>
      <c r="AO103" s="32" t="s">
        <v>68</v>
      </c>
      <c r="AP103" s="32" t="s">
        <v>69</v>
      </c>
      <c r="AQ103" s="32" t="s">
        <v>70</v>
      </c>
      <c r="AR103" s="32" t="s">
        <v>71</v>
      </c>
      <c r="AS103" s="32" t="s">
        <v>72</v>
      </c>
      <c r="AT103" s="32" t="s">
        <v>73</v>
      </c>
      <c r="AU103" s="32" t="s">
        <v>74</v>
      </c>
      <c r="AV103" s="32" t="s">
        <v>205</v>
      </c>
      <c r="AW103" s="32" t="s">
        <v>206</v>
      </c>
      <c r="AX103" s="32" t="s">
        <v>207</v>
      </c>
      <c r="AY103" s="32" t="s">
        <v>208</v>
      </c>
    </row>
    <row r="104" spans="1:51" ht="15" thickBot="1" x14ac:dyDescent="0.4">
      <c r="A104" s="32" t="s">
        <v>76</v>
      </c>
      <c r="B104" s="33">
        <v>31</v>
      </c>
      <c r="C104" s="33">
        <v>27</v>
      </c>
      <c r="D104" s="33">
        <v>37</v>
      </c>
      <c r="E104" s="33">
        <v>28</v>
      </c>
      <c r="F104" s="33">
        <v>32.5</v>
      </c>
      <c r="G104" s="33">
        <v>26</v>
      </c>
      <c r="H104" s="33">
        <v>33</v>
      </c>
      <c r="I104" s="33">
        <v>38.5</v>
      </c>
      <c r="J104" s="33">
        <v>26</v>
      </c>
      <c r="K104" s="33">
        <v>26</v>
      </c>
      <c r="L104" s="33">
        <v>26</v>
      </c>
      <c r="M104" s="33">
        <v>39</v>
      </c>
      <c r="N104" s="33">
        <v>32.5</v>
      </c>
      <c r="O104" s="33">
        <v>26</v>
      </c>
      <c r="P104" s="33">
        <v>36.5</v>
      </c>
      <c r="Q104" s="33">
        <v>27</v>
      </c>
      <c r="R104" s="33">
        <v>4999724.3</v>
      </c>
      <c r="S104" s="33">
        <v>28</v>
      </c>
      <c r="T104" s="33">
        <v>26</v>
      </c>
      <c r="U104" s="33">
        <v>4999728.8</v>
      </c>
      <c r="V104" s="33">
        <v>9999999</v>
      </c>
      <c r="W104" s="33">
        <v>10000000</v>
      </c>
      <c r="X104" s="33">
        <v>1</v>
      </c>
      <c r="Y104" s="33">
        <v>0</v>
      </c>
      <c r="AA104" s="32" t="s">
        <v>76</v>
      </c>
      <c r="AB104" s="33">
        <v>25</v>
      </c>
      <c r="AC104" s="33">
        <v>27</v>
      </c>
      <c r="AD104" s="33">
        <v>31</v>
      </c>
      <c r="AE104" s="33">
        <v>26</v>
      </c>
      <c r="AF104" s="33">
        <v>25</v>
      </c>
      <c r="AG104" s="33">
        <v>28</v>
      </c>
      <c r="AH104" s="33">
        <v>26</v>
      </c>
      <c r="AI104" s="33">
        <v>25</v>
      </c>
      <c r="AJ104" s="33">
        <v>35</v>
      </c>
      <c r="AK104" s="33">
        <v>35</v>
      </c>
      <c r="AL104" s="33">
        <v>30.5</v>
      </c>
      <c r="AM104" s="33">
        <v>499743.1</v>
      </c>
      <c r="AN104" s="33">
        <v>25</v>
      </c>
      <c r="AO104" s="33">
        <v>28</v>
      </c>
      <c r="AP104" s="33">
        <v>26</v>
      </c>
      <c r="AQ104" s="33">
        <v>29.5</v>
      </c>
      <c r="AR104" s="33">
        <v>499732.1</v>
      </c>
      <c r="AS104" s="33">
        <v>30</v>
      </c>
      <c r="AT104" s="33">
        <v>33</v>
      </c>
      <c r="AU104" s="33">
        <v>38</v>
      </c>
      <c r="AV104" s="33">
        <v>999998.3</v>
      </c>
      <c r="AW104" s="33">
        <v>1000000</v>
      </c>
      <c r="AX104" s="33">
        <v>1.7</v>
      </c>
      <c r="AY104" s="33">
        <v>0</v>
      </c>
    </row>
    <row r="105" spans="1:51" ht="15" thickBot="1" x14ac:dyDescent="0.4">
      <c r="A105" s="32" t="s">
        <v>77</v>
      </c>
      <c r="B105" s="33">
        <v>31</v>
      </c>
      <c r="C105" s="33">
        <v>26</v>
      </c>
      <c r="D105" s="33">
        <v>37</v>
      </c>
      <c r="E105" s="33">
        <v>29</v>
      </c>
      <c r="F105" s="33">
        <v>32.5</v>
      </c>
      <c r="G105" s="33">
        <v>28</v>
      </c>
      <c r="H105" s="33">
        <v>26</v>
      </c>
      <c r="I105" s="33">
        <v>28</v>
      </c>
      <c r="J105" s="33">
        <v>26</v>
      </c>
      <c r="K105" s="33">
        <v>36</v>
      </c>
      <c r="L105" s="33">
        <v>31.5</v>
      </c>
      <c r="M105" s="33">
        <v>26</v>
      </c>
      <c r="N105" s="33">
        <v>26</v>
      </c>
      <c r="O105" s="33">
        <v>29</v>
      </c>
      <c r="P105" s="33">
        <v>36.5</v>
      </c>
      <c r="Q105" s="33">
        <v>31.5</v>
      </c>
      <c r="R105" s="33">
        <v>4999723.8</v>
      </c>
      <c r="S105" s="33">
        <v>26</v>
      </c>
      <c r="T105" s="33">
        <v>26</v>
      </c>
      <c r="U105" s="33">
        <v>4999738.8</v>
      </c>
      <c r="V105" s="33">
        <v>9999994.5</v>
      </c>
      <c r="W105" s="33">
        <v>10000000</v>
      </c>
      <c r="X105" s="33">
        <v>5.5</v>
      </c>
      <c r="Y105" s="33">
        <v>0</v>
      </c>
      <c r="AA105" s="32" t="s">
        <v>77</v>
      </c>
      <c r="AB105" s="33">
        <v>25</v>
      </c>
      <c r="AC105" s="33">
        <v>28</v>
      </c>
      <c r="AD105" s="33">
        <v>31</v>
      </c>
      <c r="AE105" s="33">
        <v>25</v>
      </c>
      <c r="AF105" s="33">
        <v>25</v>
      </c>
      <c r="AG105" s="33">
        <v>26</v>
      </c>
      <c r="AH105" s="33">
        <v>33</v>
      </c>
      <c r="AI105" s="33">
        <v>35.5</v>
      </c>
      <c r="AJ105" s="33">
        <v>35</v>
      </c>
      <c r="AK105" s="33">
        <v>25</v>
      </c>
      <c r="AL105" s="33">
        <v>25</v>
      </c>
      <c r="AM105" s="33">
        <v>499756.6</v>
      </c>
      <c r="AN105" s="33">
        <v>31.5</v>
      </c>
      <c r="AO105" s="33">
        <v>25</v>
      </c>
      <c r="AP105" s="33">
        <v>26</v>
      </c>
      <c r="AQ105" s="33">
        <v>25</v>
      </c>
      <c r="AR105" s="33">
        <v>499733.1</v>
      </c>
      <c r="AS105" s="33">
        <v>32</v>
      </c>
      <c r="AT105" s="33">
        <v>33</v>
      </c>
      <c r="AU105" s="33">
        <v>32</v>
      </c>
      <c r="AV105" s="33">
        <v>1000007.8</v>
      </c>
      <c r="AW105" s="33">
        <v>1000000</v>
      </c>
      <c r="AX105" s="33">
        <v>-7.8</v>
      </c>
      <c r="AY105" s="33">
        <v>0</v>
      </c>
    </row>
    <row r="106" spans="1:51" ht="15" thickBot="1" x14ac:dyDescent="0.4">
      <c r="A106" s="32" t="s">
        <v>78</v>
      </c>
      <c r="B106" s="33">
        <v>31</v>
      </c>
      <c r="C106" s="33">
        <v>26</v>
      </c>
      <c r="D106" s="33">
        <v>26</v>
      </c>
      <c r="E106" s="33">
        <v>27</v>
      </c>
      <c r="F106" s="33">
        <v>28.5</v>
      </c>
      <c r="G106" s="33">
        <v>26</v>
      </c>
      <c r="H106" s="33">
        <v>26</v>
      </c>
      <c r="I106" s="33">
        <v>38.5</v>
      </c>
      <c r="J106" s="33">
        <v>36</v>
      </c>
      <c r="K106" s="33">
        <v>30</v>
      </c>
      <c r="L106" s="33">
        <v>27.5</v>
      </c>
      <c r="M106" s="33">
        <v>38</v>
      </c>
      <c r="N106" s="33">
        <v>31</v>
      </c>
      <c r="O106" s="33">
        <v>26</v>
      </c>
      <c r="P106" s="33">
        <v>35.5</v>
      </c>
      <c r="Q106" s="33">
        <v>31.5</v>
      </c>
      <c r="R106" s="33">
        <v>4999719.3</v>
      </c>
      <c r="S106" s="33">
        <v>26</v>
      </c>
      <c r="T106" s="33">
        <v>27</v>
      </c>
      <c r="U106" s="33">
        <v>4999741.3</v>
      </c>
      <c r="V106" s="33">
        <v>9999998</v>
      </c>
      <c r="W106" s="33">
        <v>10000000</v>
      </c>
      <c r="X106" s="33">
        <v>2</v>
      </c>
      <c r="Y106" s="33">
        <v>0</v>
      </c>
      <c r="AA106" s="32" t="s">
        <v>78</v>
      </c>
      <c r="AB106" s="33">
        <v>25</v>
      </c>
      <c r="AC106" s="33">
        <v>28</v>
      </c>
      <c r="AD106" s="33">
        <v>42</v>
      </c>
      <c r="AE106" s="33">
        <v>27</v>
      </c>
      <c r="AF106" s="33">
        <v>29</v>
      </c>
      <c r="AG106" s="33">
        <v>28</v>
      </c>
      <c r="AH106" s="33">
        <v>33</v>
      </c>
      <c r="AI106" s="33">
        <v>25</v>
      </c>
      <c r="AJ106" s="33">
        <v>25</v>
      </c>
      <c r="AK106" s="33">
        <v>31</v>
      </c>
      <c r="AL106" s="33">
        <v>29</v>
      </c>
      <c r="AM106" s="33">
        <v>499744.1</v>
      </c>
      <c r="AN106" s="33">
        <v>26.5</v>
      </c>
      <c r="AO106" s="33">
        <v>28</v>
      </c>
      <c r="AP106" s="33">
        <v>27</v>
      </c>
      <c r="AQ106" s="33">
        <v>25</v>
      </c>
      <c r="AR106" s="33">
        <v>499738.1</v>
      </c>
      <c r="AS106" s="33">
        <v>32</v>
      </c>
      <c r="AT106" s="33">
        <v>32</v>
      </c>
      <c r="AU106" s="33">
        <v>25</v>
      </c>
      <c r="AV106" s="33">
        <v>999999.8</v>
      </c>
      <c r="AW106" s="33">
        <v>1000000</v>
      </c>
      <c r="AX106" s="33">
        <v>0.2</v>
      </c>
      <c r="AY106" s="33">
        <v>0</v>
      </c>
    </row>
    <row r="107" spans="1:51" ht="15" thickBot="1" x14ac:dyDescent="0.4">
      <c r="A107" s="32" t="s">
        <v>79</v>
      </c>
      <c r="B107" s="33">
        <v>31</v>
      </c>
      <c r="C107" s="33">
        <v>26</v>
      </c>
      <c r="D107" s="33">
        <v>43</v>
      </c>
      <c r="E107" s="33">
        <v>27</v>
      </c>
      <c r="F107" s="33">
        <v>26</v>
      </c>
      <c r="G107" s="33">
        <v>29</v>
      </c>
      <c r="H107" s="33">
        <v>33</v>
      </c>
      <c r="I107" s="33">
        <v>28</v>
      </c>
      <c r="J107" s="33">
        <v>35</v>
      </c>
      <c r="K107" s="33">
        <v>36</v>
      </c>
      <c r="L107" s="33">
        <v>27.5</v>
      </c>
      <c r="M107" s="33">
        <v>26</v>
      </c>
      <c r="N107" s="33">
        <v>26</v>
      </c>
      <c r="O107" s="33">
        <v>28</v>
      </c>
      <c r="P107" s="33">
        <v>26</v>
      </c>
      <c r="Q107" s="33">
        <v>31.5</v>
      </c>
      <c r="R107" s="33">
        <v>4999723.8</v>
      </c>
      <c r="S107" s="33">
        <v>28</v>
      </c>
      <c r="T107" s="33">
        <v>33</v>
      </c>
      <c r="U107" s="33">
        <v>4999738.8</v>
      </c>
      <c r="V107" s="33">
        <v>10000002.5</v>
      </c>
      <c r="W107" s="33">
        <v>10000000</v>
      </c>
      <c r="X107" s="33">
        <v>-2.5</v>
      </c>
      <c r="Y107" s="33">
        <v>0</v>
      </c>
      <c r="AA107" s="32" t="s">
        <v>79</v>
      </c>
      <c r="AB107" s="33">
        <v>25</v>
      </c>
      <c r="AC107" s="33">
        <v>28</v>
      </c>
      <c r="AD107" s="33">
        <v>25</v>
      </c>
      <c r="AE107" s="33">
        <v>27</v>
      </c>
      <c r="AF107" s="33">
        <v>31.5</v>
      </c>
      <c r="AG107" s="33">
        <v>25</v>
      </c>
      <c r="AH107" s="33">
        <v>26</v>
      </c>
      <c r="AI107" s="33">
        <v>35.5</v>
      </c>
      <c r="AJ107" s="33">
        <v>26</v>
      </c>
      <c r="AK107" s="33">
        <v>25</v>
      </c>
      <c r="AL107" s="33">
        <v>29</v>
      </c>
      <c r="AM107" s="33">
        <v>499756.6</v>
      </c>
      <c r="AN107" s="33">
        <v>31.5</v>
      </c>
      <c r="AO107" s="33">
        <v>26</v>
      </c>
      <c r="AP107" s="33">
        <v>36.5</v>
      </c>
      <c r="AQ107" s="33">
        <v>25</v>
      </c>
      <c r="AR107" s="33">
        <v>499733.1</v>
      </c>
      <c r="AS107" s="33">
        <v>30</v>
      </c>
      <c r="AT107" s="33">
        <v>26</v>
      </c>
      <c r="AU107" s="33">
        <v>32</v>
      </c>
      <c r="AV107" s="33">
        <v>999999.8</v>
      </c>
      <c r="AW107" s="33">
        <v>1000000</v>
      </c>
      <c r="AX107" s="33">
        <v>0.2</v>
      </c>
      <c r="AY107" s="33">
        <v>0</v>
      </c>
    </row>
    <row r="108" spans="1:51" ht="15" thickBot="1" x14ac:dyDescent="0.4">
      <c r="A108" s="32" t="s">
        <v>80</v>
      </c>
      <c r="B108" s="33">
        <v>26</v>
      </c>
      <c r="C108" s="33">
        <v>26</v>
      </c>
      <c r="D108" s="33">
        <v>36</v>
      </c>
      <c r="E108" s="33">
        <v>27</v>
      </c>
      <c r="F108" s="33">
        <v>28.5</v>
      </c>
      <c r="G108" s="33">
        <v>28</v>
      </c>
      <c r="H108" s="33">
        <v>26</v>
      </c>
      <c r="I108" s="33">
        <v>38.5</v>
      </c>
      <c r="J108" s="33">
        <v>26</v>
      </c>
      <c r="K108" s="33">
        <v>30</v>
      </c>
      <c r="L108" s="33">
        <v>26</v>
      </c>
      <c r="M108" s="33">
        <v>38</v>
      </c>
      <c r="N108" s="33">
        <v>27</v>
      </c>
      <c r="O108" s="33">
        <v>28</v>
      </c>
      <c r="P108" s="33">
        <v>36.5</v>
      </c>
      <c r="Q108" s="33">
        <v>30.5</v>
      </c>
      <c r="R108" s="33">
        <v>4999723.8</v>
      </c>
      <c r="S108" s="33">
        <v>27</v>
      </c>
      <c r="T108" s="33">
        <v>33</v>
      </c>
      <c r="U108" s="33">
        <v>4999739.3</v>
      </c>
      <c r="V108" s="33">
        <v>10000001</v>
      </c>
      <c r="W108" s="33">
        <v>10000000</v>
      </c>
      <c r="X108" s="33">
        <v>-1</v>
      </c>
      <c r="Y108" s="33">
        <v>0</v>
      </c>
      <c r="AA108" s="32" t="s">
        <v>80</v>
      </c>
      <c r="AB108" s="33">
        <v>30</v>
      </c>
      <c r="AC108" s="33">
        <v>28</v>
      </c>
      <c r="AD108" s="33">
        <v>32</v>
      </c>
      <c r="AE108" s="33">
        <v>27</v>
      </c>
      <c r="AF108" s="33">
        <v>29</v>
      </c>
      <c r="AG108" s="33">
        <v>26</v>
      </c>
      <c r="AH108" s="33">
        <v>33</v>
      </c>
      <c r="AI108" s="33">
        <v>25</v>
      </c>
      <c r="AJ108" s="33">
        <v>35</v>
      </c>
      <c r="AK108" s="33">
        <v>31</v>
      </c>
      <c r="AL108" s="33">
        <v>30.5</v>
      </c>
      <c r="AM108" s="33">
        <v>499744.1</v>
      </c>
      <c r="AN108" s="33">
        <v>30.5</v>
      </c>
      <c r="AO108" s="33">
        <v>26</v>
      </c>
      <c r="AP108" s="33">
        <v>26</v>
      </c>
      <c r="AQ108" s="33">
        <v>26</v>
      </c>
      <c r="AR108" s="33">
        <v>499733.1</v>
      </c>
      <c r="AS108" s="33">
        <v>31</v>
      </c>
      <c r="AT108" s="33">
        <v>26</v>
      </c>
      <c r="AU108" s="33">
        <v>31</v>
      </c>
      <c r="AV108" s="33">
        <v>1000000.3</v>
      </c>
      <c r="AW108" s="33">
        <v>1000000</v>
      </c>
      <c r="AX108" s="33">
        <v>-0.3</v>
      </c>
      <c r="AY108" s="33">
        <v>0</v>
      </c>
    </row>
    <row r="109" spans="1:51" ht="15" thickBot="1" x14ac:dyDescent="0.4">
      <c r="A109" s="32" t="s">
        <v>81</v>
      </c>
      <c r="B109" s="33">
        <v>26</v>
      </c>
      <c r="C109" s="33">
        <v>27</v>
      </c>
      <c r="D109" s="33">
        <v>37</v>
      </c>
      <c r="E109" s="33">
        <v>28</v>
      </c>
      <c r="F109" s="33">
        <v>26</v>
      </c>
      <c r="G109" s="33">
        <v>27</v>
      </c>
      <c r="H109" s="33">
        <v>33</v>
      </c>
      <c r="I109" s="33">
        <v>26</v>
      </c>
      <c r="J109" s="33">
        <v>35</v>
      </c>
      <c r="K109" s="33">
        <v>26</v>
      </c>
      <c r="L109" s="33">
        <v>31.5</v>
      </c>
      <c r="M109" s="33">
        <v>39</v>
      </c>
      <c r="N109" s="33">
        <v>26</v>
      </c>
      <c r="O109" s="33">
        <v>29</v>
      </c>
      <c r="P109" s="33">
        <v>35.5</v>
      </c>
      <c r="Q109" s="33">
        <v>26</v>
      </c>
      <c r="R109" s="33">
        <v>4999724.3</v>
      </c>
      <c r="S109" s="33">
        <v>27</v>
      </c>
      <c r="T109" s="33">
        <v>27</v>
      </c>
      <c r="U109" s="33">
        <v>4999739.3</v>
      </c>
      <c r="V109" s="33">
        <v>9999995.5</v>
      </c>
      <c r="W109" s="33">
        <v>10000000</v>
      </c>
      <c r="X109" s="33">
        <v>4.5</v>
      </c>
      <c r="Y109" s="33">
        <v>0</v>
      </c>
      <c r="AA109" s="32" t="s">
        <v>81</v>
      </c>
      <c r="AB109" s="33">
        <v>30</v>
      </c>
      <c r="AC109" s="33">
        <v>27</v>
      </c>
      <c r="AD109" s="33">
        <v>31</v>
      </c>
      <c r="AE109" s="33">
        <v>26</v>
      </c>
      <c r="AF109" s="33">
        <v>31.5</v>
      </c>
      <c r="AG109" s="33">
        <v>27</v>
      </c>
      <c r="AH109" s="33">
        <v>26</v>
      </c>
      <c r="AI109" s="33">
        <v>37.5</v>
      </c>
      <c r="AJ109" s="33">
        <v>26</v>
      </c>
      <c r="AK109" s="33">
        <v>35</v>
      </c>
      <c r="AL109" s="33">
        <v>25</v>
      </c>
      <c r="AM109" s="33">
        <v>499743.1</v>
      </c>
      <c r="AN109" s="33">
        <v>31.5</v>
      </c>
      <c r="AO109" s="33">
        <v>25</v>
      </c>
      <c r="AP109" s="33">
        <v>27</v>
      </c>
      <c r="AQ109" s="33">
        <v>30.5</v>
      </c>
      <c r="AR109" s="33">
        <v>499732.1</v>
      </c>
      <c r="AS109" s="33">
        <v>31</v>
      </c>
      <c r="AT109" s="33">
        <v>32</v>
      </c>
      <c r="AU109" s="33">
        <v>31</v>
      </c>
      <c r="AV109" s="33">
        <v>1000005.3</v>
      </c>
      <c r="AW109" s="33">
        <v>1000000</v>
      </c>
      <c r="AX109" s="33">
        <v>-5.3</v>
      </c>
      <c r="AY109" s="33">
        <v>0</v>
      </c>
    </row>
    <row r="110" spans="1:51" ht="15" thickBot="1" x14ac:dyDescent="0.4">
      <c r="A110" s="32" t="s">
        <v>82</v>
      </c>
      <c r="B110" s="33">
        <v>28</v>
      </c>
      <c r="C110" s="33">
        <v>29</v>
      </c>
      <c r="D110" s="33">
        <v>37</v>
      </c>
      <c r="E110" s="33">
        <v>29</v>
      </c>
      <c r="F110" s="33">
        <v>32.5</v>
      </c>
      <c r="G110" s="33">
        <v>27</v>
      </c>
      <c r="H110" s="33">
        <v>27</v>
      </c>
      <c r="I110" s="33">
        <v>28</v>
      </c>
      <c r="J110" s="33">
        <v>36</v>
      </c>
      <c r="K110" s="33">
        <v>30</v>
      </c>
      <c r="L110" s="33">
        <v>28.5</v>
      </c>
      <c r="M110" s="33">
        <v>40</v>
      </c>
      <c r="N110" s="33">
        <v>26</v>
      </c>
      <c r="O110" s="33">
        <v>29</v>
      </c>
      <c r="P110" s="33">
        <v>37.5</v>
      </c>
      <c r="Q110" s="33">
        <v>27</v>
      </c>
      <c r="R110" s="33">
        <v>4999723.8</v>
      </c>
      <c r="S110" s="33">
        <v>28</v>
      </c>
      <c r="T110" s="33">
        <v>27</v>
      </c>
      <c r="U110" s="33">
        <v>4999739.3</v>
      </c>
      <c r="V110" s="33">
        <v>10000009.5</v>
      </c>
      <c r="W110" s="33">
        <v>10000000</v>
      </c>
      <c r="X110" s="33">
        <v>-9.5</v>
      </c>
      <c r="Y110" s="33">
        <v>0</v>
      </c>
      <c r="AA110" s="32" t="s">
        <v>82</v>
      </c>
      <c r="AB110" s="33">
        <v>28</v>
      </c>
      <c r="AC110" s="33">
        <v>25</v>
      </c>
      <c r="AD110" s="33">
        <v>31</v>
      </c>
      <c r="AE110" s="33">
        <v>25</v>
      </c>
      <c r="AF110" s="33">
        <v>25</v>
      </c>
      <c r="AG110" s="33">
        <v>27</v>
      </c>
      <c r="AH110" s="33">
        <v>32</v>
      </c>
      <c r="AI110" s="33">
        <v>35.5</v>
      </c>
      <c r="AJ110" s="33">
        <v>25</v>
      </c>
      <c r="AK110" s="33">
        <v>31</v>
      </c>
      <c r="AL110" s="33">
        <v>28</v>
      </c>
      <c r="AM110" s="33">
        <v>499742.1</v>
      </c>
      <c r="AN110" s="33">
        <v>31.5</v>
      </c>
      <c r="AO110" s="33">
        <v>25</v>
      </c>
      <c r="AP110" s="33">
        <v>25</v>
      </c>
      <c r="AQ110" s="33">
        <v>29.5</v>
      </c>
      <c r="AR110" s="33">
        <v>499733.1</v>
      </c>
      <c r="AS110" s="33">
        <v>30</v>
      </c>
      <c r="AT110" s="33">
        <v>32</v>
      </c>
      <c r="AU110" s="33">
        <v>31</v>
      </c>
      <c r="AV110" s="33">
        <v>999991.8</v>
      </c>
      <c r="AW110" s="33">
        <v>1000000</v>
      </c>
      <c r="AX110" s="33">
        <v>8.1999999999999993</v>
      </c>
      <c r="AY110" s="33">
        <v>0</v>
      </c>
    </row>
    <row r="111" spans="1:51" ht="15" thickBot="1" x14ac:dyDescent="0.4">
      <c r="A111" s="32" t="s">
        <v>83</v>
      </c>
      <c r="B111" s="33">
        <v>27</v>
      </c>
      <c r="C111" s="33">
        <v>26</v>
      </c>
      <c r="D111" s="33">
        <v>36</v>
      </c>
      <c r="E111" s="33">
        <v>29</v>
      </c>
      <c r="F111" s="33">
        <v>29.5</v>
      </c>
      <c r="G111" s="33">
        <v>28</v>
      </c>
      <c r="H111" s="33">
        <v>27</v>
      </c>
      <c r="I111" s="33">
        <v>28</v>
      </c>
      <c r="J111" s="33">
        <v>36</v>
      </c>
      <c r="K111" s="33">
        <v>26</v>
      </c>
      <c r="L111" s="33">
        <v>26</v>
      </c>
      <c r="M111" s="33">
        <v>38</v>
      </c>
      <c r="N111" s="33">
        <v>31</v>
      </c>
      <c r="O111" s="33">
        <v>28</v>
      </c>
      <c r="P111" s="33">
        <v>36.5</v>
      </c>
      <c r="Q111" s="33">
        <v>27</v>
      </c>
      <c r="R111" s="33">
        <v>4999724.3</v>
      </c>
      <c r="S111" s="33">
        <v>33</v>
      </c>
      <c r="T111" s="33">
        <v>26</v>
      </c>
      <c r="U111" s="33">
        <v>4999739.3</v>
      </c>
      <c r="V111" s="33">
        <v>10000001.5</v>
      </c>
      <c r="W111" s="33">
        <v>10000000</v>
      </c>
      <c r="X111" s="33">
        <v>-1.5</v>
      </c>
      <c r="Y111" s="33">
        <v>0</v>
      </c>
      <c r="AA111" s="32" t="s">
        <v>83</v>
      </c>
      <c r="AB111" s="33">
        <v>29</v>
      </c>
      <c r="AC111" s="33">
        <v>28</v>
      </c>
      <c r="AD111" s="33">
        <v>32</v>
      </c>
      <c r="AE111" s="33">
        <v>25</v>
      </c>
      <c r="AF111" s="33">
        <v>28</v>
      </c>
      <c r="AG111" s="33">
        <v>26</v>
      </c>
      <c r="AH111" s="33">
        <v>32</v>
      </c>
      <c r="AI111" s="33">
        <v>35.5</v>
      </c>
      <c r="AJ111" s="33">
        <v>25</v>
      </c>
      <c r="AK111" s="33">
        <v>35</v>
      </c>
      <c r="AL111" s="33">
        <v>30.5</v>
      </c>
      <c r="AM111" s="33">
        <v>499744.1</v>
      </c>
      <c r="AN111" s="33">
        <v>26.5</v>
      </c>
      <c r="AO111" s="33">
        <v>26</v>
      </c>
      <c r="AP111" s="33">
        <v>26</v>
      </c>
      <c r="AQ111" s="33">
        <v>29.5</v>
      </c>
      <c r="AR111" s="33">
        <v>499732.1</v>
      </c>
      <c r="AS111" s="33">
        <v>25</v>
      </c>
      <c r="AT111" s="33">
        <v>33</v>
      </c>
      <c r="AU111" s="33">
        <v>31</v>
      </c>
      <c r="AV111" s="33">
        <v>999999.3</v>
      </c>
      <c r="AW111" s="33">
        <v>1000000</v>
      </c>
      <c r="AX111" s="33">
        <v>0.7</v>
      </c>
      <c r="AY111" s="33">
        <v>0</v>
      </c>
    </row>
    <row r="112" spans="1:51" ht="15" thickBot="1" x14ac:dyDescent="0.4">
      <c r="A112" s="32" t="s">
        <v>84</v>
      </c>
      <c r="B112" s="33">
        <v>28</v>
      </c>
      <c r="C112" s="33">
        <v>27</v>
      </c>
      <c r="D112" s="33">
        <v>26</v>
      </c>
      <c r="E112" s="33">
        <v>27</v>
      </c>
      <c r="F112" s="33">
        <v>29.5</v>
      </c>
      <c r="G112" s="33">
        <v>28</v>
      </c>
      <c r="H112" s="33">
        <v>27</v>
      </c>
      <c r="I112" s="33">
        <v>38.5</v>
      </c>
      <c r="J112" s="33">
        <v>26</v>
      </c>
      <c r="K112" s="33">
        <v>36</v>
      </c>
      <c r="L112" s="33">
        <v>31.5</v>
      </c>
      <c r="M112" s="33">
        <v>26</v>
      </c>
      <c r="N112" s="33">
        <v>32.5</v>
      </c>
      <c r="O112" s="33">
        <v>29</v>
      </c>
      <c r="P112" s="33">
        <v>36.5</v>
      </c>
      <c r="Q112" s="33">
        <v>31.5</v>
      </c>
      <c r="R112" s="33">
        <v>4999724.3</v>
      </c>
      <c r="S112" s="33">
        <v>28</v>
      </c>
      <c r="T112" s="33">
        <v>27</v>
      </c>
      <c r="U112" s="33">
        <v>4999741.3</v>
      </c>
      <c r="V112" s="33">
        <v>10000000.5</v>
      </c>
      <c r="W112" s="33">
        <v>10000000</v>
      </c>
      <c r="X112" s="33">
        <v>-0.5</v>
      </c>
      <c r="Y112" s="33">
        <v>0</v>
      </c>
      <c r="AA112" s="32" t="s">
        <v>84</v>
      </c>
      <c r="AB112" s="33">
        <v>28</v>
      </c>
      <c r="AC112" s="33">
        <v>27</v>
      </c>
      <c r="AD112" s="33">
        <v>42</v>
      </c>
      <c r="AE112" s="33">
        <v>27</v>
      </c>
      <c r="AF112" s="33">
        <v>28</v>
      </c>
      <c r="AG112" s="33">
        <v>26</v>
      </c>
      <c r="AH112" s="33">
        <v>32</v>
      </c>
      <c r="AI112" s="33">
        <v>25</v>
      </c>
      <c r="AJ112" s="33">
        <v>35</v>
      </c>
      <c r="AK112" s="33">
        <v>25</v>
      </c>
      <c r="AL112" s="33">
        <v>25</v>
      </c>
      <c r="AM112" s="33">
        <v>499756.6</v>
      </c>
      <c r="AN112" s="33">
        <v>25</v>
      </c>
      <c r="AO112" s="33">
        <v>25</v>
      </c>
      <c r="AP112" s="33">
        <v>26</v>
      </c>
      <c r="AQ112" s="33">
        <v>25</v>
      </c>
      <c r="AR112" s="33">
        <v>499732.1</v>
      </c>
      <c r="AS112" s="33">
        <v>30</v>
      </c>
      <c r="AT112" s="33">
        <v>32</v>
      </c>
      <c r="AU112" s="33">
        <v>25</v>
      </c>
      <c r="AV112" s="33">
        <v>999996.8</v>
      </c>
      <c r="AW112" s="33">
        <v>1000000</v>
      </c>
      <c r="AX112" s="33">
        <v>3.2</v>
      </c>
      <c r="AY112" s="33">
        <v>0</v>
      </c>
    </row>
    <row r="113" spans="1:51" ht="15" thickBot="1" x14ac:dyDescent="0.4">
      <c r="A113" s="32" t="s">
        <v>85</v>
      </c>
      <c r="B113" s="33">
        <v>31</v>
      </c>
      <c r="C113" s="33">
        <v>29</v>
      </c>
      <c r="D113" s="33">
        <v>43</v>
      </c>
      <c r="E113" s="33">
        <v>29</v>
      </c>
      <c r="F113" s="33">
        <v>26</v>
      </c>
      <c r="G113" s="33">
        <v>26</v>
      </c>
      <c r="H113" s="33">
        <v>33</v>
      </c>
      <c r="I113" s="33">
        <v>28</v>
      </c>
      <c r="J113" s="33">
        <v>35</v>
      </c>
      <c r="K113" s="33">
        <v>30</v>
      </c>
      <c r="L113" s="33">
        <v>31.5</v>
      </c>
      <c r="M113" s="33">
        <v>26</v>
      </c>
      <c r="N113" s="33">
        <v>26</v>
      </c>
      <c r="O113" s="33">
        <v>26</v>
      </c>
      <c r="P113" s="33">
        <v>36.5</v>
      </c>
      <c r="Q113" s="33">
        <v>31.5</v>
      </c>
      <c r="R113" s="33">
        <v>4999724.3</v>
      </c>
      <c r="S113" s="33">
        <v>26</v>
      </c>
      <c r="T113" s="33">
        <v>33</v>
      </c>
      <c r="U113" s="33">
        <v>4999738.8</v>
      </c>
      <c r="V113" s="33">
        <v>10000009.5</v>
      </c>
      <c r="W113" s="33">
        <v>10000000</v>
      </c>
      <c r="X113" s="33">
        <v>-9.5</v>
      </c>
      <c r="Y113" s="33">
        <v>0</v>
      </c>
      <c r="AA113" s="32" t="s">
        <v>85</v>
      </c>
      <c r="AB113" s="33">
        <v>25</v>
      </c>
      <c r="AC113" s="33">
        <v>25</v>
      </c>
      <c r="AD113" s="33">
        <v>25</v>
      </c>
      <c r="AE113" s="33">
        <v>25</v>
      </c>
      <c r="AF113" s="33">
        <v>31.5</v>
      </c>
      <c r="AG113" s="33">
        <v>28</v>
      </c>
      <c r="AH113" s="33">
        <v>26</v>
      </c>
      <c r="AI113" s="33">
        <v>35.5</v>
      </c>
      <c r="AJ113" s="33">
        <v>26</v>
      </c>
      <c r="AK113" s="33">
        <v>31</v>
      </c>
      <c r="AL113" s="33">
        <v>25</v>
      </c>
      <c r="AM113" s="33">
        <v>499756.6</v>
      </c>
      <c r="AN113" s="33">
        <v>31.5</v>
      </c>
      <c r="AO113" s="33">
        <v>28</v>
      </c>
      <c r="AP113" s="33">
        <v>26</v>
      </c>
      <c r="AQ113" s="33">
        <v>25</v>
      </c>
      <c r="AR113" s="33">
        <v>499732.1</v>
      </c>
      <c r="AS113" s="33">
        <v>32</v>
      </c>
      <c r="AT113" s="33">
        <v>26</v>
      </c>
      <c r="AU113" s="33">
        <v>32</v>
      </c>
      <c r="AV113" s="33">
        <v>999992.3</v>
      </c>
      <c r="AW113" s="33">
        <v>1000000</v>
      </c>
      <c r="AX113" s="33">
        <v>7.7</v>
      </c>
      <c r="AY113" s="33">
        <v>0</v>
      </c>
    </row>
    <row r="114" spans="1:51" ht="15" thickBot="1" x14ac:dyDescent="0.4">
      <c r="A114" s="32" t="s">
        <v>86</v>
      </c>
      <c r="B114" s="33">
        <v>26</v>
      </c>
      <c r="C114" s="33">
        <v>26</v>
      </c>
      <c r="D114" s="33">
        <v>43</v>
      </c>
      <c r="E114" s="33">
        <v>27</v>
      </c>
      <c r="F114" s="33">
        <v>28.5</v>
      </c>
      <c r="G114" s="33">
        <v>26</v>
      </c>
      <c r="H114" s="33">
        <v>26</v>
      </c>
      <c r="I114" s="33">
        <v>26</v>
      </c>
      <c r="J114" s="33">
        <v>34</v>
      </c>
      <c r="K114" s="33">
        <v>36</v>
      </c>
      <c r="L114" s="33">
        <v>27.5</v>
      </c>
      <c r="M114" s="33">
        <v>39</v>
      </c>
      <c r="N114" s="33">
        <v>27</v>
      </c>
      <c r="O114" s="33">
        <v>27</v>
      </c>
      <c r="P114" s="33">
        <v>37.5</v>
      </c>
      <c r="Q114" s="33">
        <v>30.5</v>
      </c>
      <c r="R114" s="33">
        <v>4999723.8</v>
      </c>
      <c r="S114" s="33">
        <v>27</v>
      </c>
      <c r="T114" s="33">
        <v>26</v>
      </c>
      <c r="U114" s="33">
        <v>4999738.8</v>
      </c>
      <c r="V114" s="33">
        <v>10000002.5</v>
      </c>
      <c r="W114" s="33">
        <v>10000000</v>
      </c>
      <c r="X114" s="33">
        <v>-2.5</v>
      </c>
      <c r="Y114" s="33">
        <v>0</v>
      </c>
      <c r="AA114" s="32" t="s">
        <v>86</v>
      </c>
      <c r="AB114" s="33">
        <v>30</v>
      </c>
      <c r="AC114" s="33">
        <v>28</v>
      </c>
      <c r="AD114" s="33">
        <v>25</v>
      </c>
      <c r="AE114" s="33">
        <v>27</v>
      </c>
      <c r="AF114" s="33">
        <v>29</v>
      </c>
      <c r="AG114" s="33">
        <v>28</v>
      </c>
      <c r="AH114" s="33">
        <v>33</v>
      </c>
      <c r="AI114" s="33">
        <v>37.5</v>
      </c>
      <c r="AJ114" s="33">
        <v>27</v>
      </c>
      <c r="AK114" s="33">
        <v>25</v>
      </c>
      <c r="AL114" s="33">
        <v>29</v>
      </c>
      <c r="AM114" s="33">
        <v>499743.1</v>
      </c>
      <c r="AN114" s="33">
        <v>30.5</v>
      </c>
      <c r="AO114" s="33">
        <v>27</v>
      </c>
      <c r="AP114" s="33">
        <v>25</v>
      </c>
      <c r="AQ114" s="33">
        <v>26</v>
      </c>
      <c r="AR114" s="33">
        <v>499733.1</v>
      </c>
      <c r="AS114" s="33">
        <v>31</v>
      </c>
      <c r="AT114" s="33">
        <v>33</v>
      </c>
      <c r="AU114" s="33">
        <v>32</v>
      </c>
      <c r="AV114" s="33">
        <v>999999.3</v>
      </c>
      <c r="AW114" s="33">
        <v>1000000</v>
      </c>
      <c r="AX114" s="33">
        <v>0.7</v>
      </c>
      <c r="AY114" s="33">
        <v>0</v>
      </c>
    </row>
    <row r="115" spans="1:51" ht="15" thickBot="1" x14ac:dyDescent="0.4">
      <c r="A115" s="32" t="s">
        <v>87</v>
      </c>
      <c r="B115" s="33">
        <v>28</v>
      </c>
      <c r="C115" s="33">
        <v>27</v>
      </c>
      <c r="D115" s="33">
        <v>26</v>
      </c>
      <c r="E115" s="33">
        <v>26</v>
      </c>
      <c r="F115" s="33">
        <v>32.5</v>
      </c>
      <c r="G115" s="33">
        <v>26</v>
      </c>
      <c r="H115" s="33">
        <v>26</v>
      </c>
      <c r="I115" s="33">
        <v>27</v>
      </c>
      <c r="J115" s="33">
        <v>36</v>
      </c>
      <c r="K115" s="33">
        <v>29</v>
      </c>
      <c r="L115" s="33">
        <v>31.5</v>
      </c>
      <c r="M115" s="33">
        <v>38</v>
      </c>
      <c r="N115" s="33">
        <v>32.5</v>
      </c>
      <c r="O115" s="33">
        <v>26</v>
      </c>
      <c r="P115" s="33">
        <v>37.5</v>
      </c>
      <c r="Q115" s="33">
        <v>30.5</v>
      </c>
      <c r="R115" s="33">
        <v>4999723.8</v>
      </c>
      <c r="S115" s="33">
        <v>26</v>
      </c>
      <c r="T115" s="33">
        <v>26</v>
      </c>
      <c r="U115" s="33">
        <v>4999739.3</v>
      </c>
      <c r="V115" s="33">
        <v>9999994.5</v>
      </c>
      <c r="W115" s="33">
        <v>10000000</v>
      </c>
      <c r="X115" s="33">
        <v>5.5</v>
      </c>
      <c r="Y115" s="33">
        <v>0</v>
      </c>
      <c r="AA115" s="32" t="s">
        <v>87</v>
      </c>
      <c r="AB115" s="33">
        <v>28</v>
      </c>
      <c r="AC115" s="33">
        <v>27</v>
      </c>
      <c r="AD115" s="33">
        <v>42</v>
      </c>
      <c r="AE115" s="33">
        <v>28</v>
      </c>
      <c r="AF115" s="33">
        <v>25</v>
      </c>
      <c r="AG115" s="33">
        <v>28</v>
      </c>
      <c r="AH115" s="33">
        <v>33</v>
      </c>
      <c r="AI115" s="33">
        <v>36.5</v>
      </c>
      <c r="AJ115" s="33">
        <v>25</v>
      </c>
      <c r="AK115" s="33">
        <v>32</v>
      </c>
      <c r="AL115" s="33">
        <v>25</v>
      </c>
      <c r="AM115" s="33">
        <v>499744.1</v>
      </c>
      <c r="AN115" s="33">
        <v>25</v>
      </c>
      <c r="AO115" s="33">
        <v>28</v>
      </c>
      <c r="AP115" s="33">
        <v>25</v>
      </c>
      <c r="AQ115" s="33">
        <v>26</v>
      </c>
      <c r="AR115" s="33">
        <v>499733.1</v>
      </c>
      <c r="AS115" s="33">
        <v>32</v>
      </c>
      <c r="AT115" s="33">
        <v>33</v>
      </c>
      <c r="AU115" s="33">
        <v>31</v>
      </c>
      <c r="AV115" s="33">
        <v>1000006.8</v>
      </c>
      <c r="AW115" s="33">
        <v>1000000</v>
      </c>
      <c r="AX115" s="33">
        <v>-6.8</v>
      </c>
      <c r="AY115" s="33">
        <v>0</v>
      </c>
    </row>
    <row r="116" spans="1:51" ht="15" thickBot="1" x14ac:dyDescent="0.4">
      <c r="A116" s="32" t="s">
        <v>88</v>
      </c>
      <c r="B116" s="33">
        <v>28</v>
      </c>
      <c r="C116" s="33">
        <v>29</v>
      </c>
      <c r="D116" s="33">
        <v>26</v>
      </c>
      <c r="E116" s="33">
        <v>27</v>
      </c>
      <c r="F116" s="33">
        <v>28.5</v>
      </c>
      <c r="G116" s="33">
        <v>26</v>
      </c>
      <c r="H116" s="33">
        <v>33</v>
      </c>
      <c r="I116" s="33">
        <v>28</v>
      </c>
      <c r="J116" s="33">
        <v>36</v>
      </c>
      <c r="K116" s="33">
        <v>36</v>
      </c>
      <c r="L116" s="33">
        <v>31.5</v>
      </c>
      <c r="M116" s="33">
        <v>26</v>
      </c>
      <c r="N116" s="33">
        <v>32.5</v>
      </c>
      <c r="O116" s="33">
        <v>27</v>
      </c>
      <c r="P116" s="33">
        <v>36.5</v>
      </c>
      <c r="Q116" s="33">
        <v>27</v>
      </c>
      <c r="R116" s="33">
        <v>4999723.8</v>
      </c>
      <c r="S116" s="33">
        <v>28</v>
      </c>
      <c r="T116" s="33">
        <v>26</v>
      </c>
      <c r="U116" s="33">
        <v>4999738.8</v>
      </c>
      <c r="V116" s="33">
        <v>9999994.5</v>
      </c>
      <c r="W116" s="33">
        <v>10000000</v>
      </c>
      <c r="X116" s="33">
        <v>5.5</v>
      </c>
      <c r="Y116" s="33">
        <v>0</v>
      </c>
      <c r="AA116" s="32" t="s">
        <v>88</v>
      </c>
      <c r="AB116" s="33">
        <v>28</v>
      </c>
      <c r="AC116" s="33">
        <v>25</v>
      </c>
      <c r="AD116" s="33">
        <v>42</v>
      </c>
      <c r="AE116" s="33">
        <v>27</v>
      </c>
      <c r="AF116" s="33">
        <v>29</v>
      </c>
      <c r="AG116" s="33">
        <v>28</v>
      </c>
      <c r="AH116" s="33">
        <v>26</v>
      </c>
      <c r="AI116" s="33">
        <v>35.5</v>
      </c>
      <c r="AJ116" s="33">
        <v>25</v>
      </c>
      <c r="AK116" s="33">
        <v>25</v>
      </c>
      <c r="AL116" s="33">
        <v>25</v>
      </c>
      <c r="AM116" s="33">
        <v>499756.6</v>
      </c>
      <c r="AN116" s="33">
        <v>25</v>
      </c>
      <c r="AO116" s="33">
        <v>27</v>
      </c>
      <c r="AP116" s="33">
        <v>26</v>
      </c>
      <c r="AQ116" s="33">
        <v>29.5</v>
      </c>
      <c r="AR116" s="33">
        <v>499733.1</v>
      </c>
      <c r="AS116" s="33">
        <v>30</v>
      </c>
      <c r="AT116" s="33">
        <v>33</v>
      </c>
      <c r="AU116" s="33">
        <v>32</v>
      </c>
      <c r="AV116" s="33">
        <v>1000007.8</v>
      </c>
      <c r="AW116" s="33">
        <v>1000000</v>
      </c>
      <c r="AX116" s="33">
        <v>-7.8</v>
      </c>
      <c r="AY116" s="33">
        <v>0</v>
      </c>
    </row>
    <row r="117" spans="1:51" ht="15" thickBot="1" x14ac:dyDescent="0.4">
      <c r="A117" s="32" t="s">
        <v>89</v>
      </c>
      <c r="B117" s="33">
        <v>26</v>
      </c>
      <c r="C117" s="33">
        <v>27</v>
      </c>
      <c r="D117" s="33">
        <v>36</v>
      </c>
      <c r="E117" s="33">
        <v>29</v>
      </c>
      <c r="F117" s="33">
        <v>26</v>
      </c>
      <c r="G117" s="33">
        <v>27</v>
      </c>
      <c r="H117" s="33">
        <v>34</v>
      </c>
      <c r="I117" s="33">
        <v>27</v>
      </c>
      <c r="J117" s="33">
        <v>35</v>
      </c>
      <c r="K117" s="33">
        <v>29</v>
      </c>
      <c r="L117" s="33">
        <v>26</v>
      </c>
      <c r="M117" s="33">
        <v>26</v>
      </c>
      <c r="N117" s="33">
        <v>26</v>
      </c>
      <c r="O117" s="33">
        <v>27</v>
      </c>
      <c r="P117" s="33">
        <v>35.5</v>
      </c>
      <c r="Q117" s="33">
        <v>26</v>
      </c>
      <c r="R117" s="33">
        <v>4999723.8</v>
      </c>
      <c r="S117" s="33">
        <v>26</v>
      </c>
      <c r="T117" s="33">
        <v>33</v>
      </c>
      <c r="U117" s="33">
        <v>4999741.3</v>
      </c>
      <c r="V117" s="33">
        <v>9999986.5</v>
      </c>
      <c r="W117" s="33">
        <v>10000000</v>
      </c>
      <c r="X117" s="33">
        <v>13.5</v>
      </c>
      <c r="Y117" s="33">
        <v>0</v>
      </c>
      <c r="AA117" s="32" t="s">
        <v>89</v>
      </c>
      <c r="AB117" s="33">
        <v>30</v>
      </c>
      <c r="AC117" s="33">
        <v>27</v>
      </c>
      <c r="AD117" s="33">
        <v>32</v>
      </c>
      <c r="AE117" s="33">
        <v>25</v>
      </c>
      <c r="AF117" s="33">
        <v>31.5</v>
      </c>
      <c r="AG117" s="33">
        <v>27</v>
      </c>
      <c r="AH117" s="33">
        <v>25</v>
      </c>
      <c r="AI117" s="33">
        <v>36.5</v>
      </c>
      <c r="AJ117" s="33">
        <v>26</v>
      </c>
      <c r="AK117" s="33">
        <v>32</v>
      </c>
      <c r="AL117" s="33">
        <v>30.5</v>
      </c>
      <c r="AM117" s="33">
        <v>499756.6</v>
      </c>
      <c r="AN117" s="33">
        <v>31.5</v>
      </c>
      <c r="AO117" s="33">
        <v>27</v>
      </c>
      <c r="AP117" s="33">
        <v>27</v>
      </c>
      <c r="AQ117" s="33">
        <v>30.5</v>
      </c>
      <c r="AR117" s="33">
        <v>499733.1</v>
      </c>
      <c r="AS117" s="33">
        <v>32</v>
      </c>
      <c r="AT117" s="33">
        <v>26</v>
      </c>
      <c r="AU117" s="33">
        <v>25</v>
      </c>
      <c r="AV117" s="33">
        <v>1000011.3</v>
      </c>
      <c r="AW117" s="33">
        <v>1000000</v>
      </c>
      <c r="AX117" s="33">
        <v>-11.3</v>
      </c>
      <c r="AY117" s="33">
        <v>0</v>
      </c>
    </row>
    <row r="118" spans="1:51" ht="15" thickBot="1" x14ac:dyDescent="0.4">
      <c r="A118" s="32" t="s">
        <v>90</v>
      </c>
      <c r="B118" s="33">
        <v>28</v>
      </c>
      <c r="C118" s="33">
        <v>27</v>
      </c>
      <c r="D118" s="33">
        <v>36</v>
      </c>
      <c r="E118" s="33">
        <v>27</v>
      </c>
      <c r="F118" s="33">
        <v>28.5</v>
      </c>
      <c r="G118" s="33">
        <v>28</v>
      </c>
      <c r="H118" s="33">
        <v>34</v>
      </c>
      <c r="I118" s="33">
        <v>26</v>
      </c>
      <c r="J118" s="33">
        <v>26</v>
      </c>
      <c r="K118" s="33">
        <v>36</v>
      </c>
      <c r="L118" s="33">
        <v>27.5</v>
      </c>
      <c r="M118" s="33">
        <v>40</v>
      </c>
      <c r="N118" s="33">
        <v>27</v>
      </c>
      <c r="O118" s="33">
        <v>26</v>
      </c>
      <c r="P118" s="33">
        <v>36.5</v>
      </c>
      <c r="Q118" s="33">
        <v>31.5</v>
      </c>
      <c r="R118" s="33">
        <v>4999724.3</v>
      </c>
      <c r="S118" s="33">
        <v>28</v>
      </c>
      <c r="T118" s="33">
        <v>26</v>
      </c>
      <c r="U118" s="33">
        <v>4999739.3</v>
      </c>
      <c r="V118" s="33">
        <v>10000002.5</v>
      </c>
      <c r="W118" s="33">
        <v>10000000</v>
      </c>
      <c r="X118" s="33">
        <v>-2.5</v>
      </c>
      <c r="Y118" s="33">
        <v>0</v>
      </c>
      <c r="AA118" s="32" t="s">
        <v>90</v>
      </c>
      <c r="AB118" s="33">
        <v>28</v>
      </c>
      <c r="AC118" s="33">
        <v>27</v>
      </c>
      <c r="AD118" s="33">
        <v>32</v>
      </c>
      <c r="AE118" s="33">
        <v>27</v>
      </c>
      <c r="AF118" s="33">
        <v>29</v>
      </c>
      <c r="AG118" s="33">
        <v>26</v>
      </c>
      <c r="AH118" s="33">
        <v>25</v>
      </c>
      <c r="AI118" s="33">
        <v>37.5</v>
      </c>
      <c r="AJ118" s="33">
        <v>35</v>
      </c>
      <c r="AK118" s="33">
        <v>25</v>
      </c>
      <c r="AL118" s="33">
        <v>29</v>
      </c>
      <c r="AM118" s="33">
        <v>499742.1</v>
      </c>
      <c r="AN118" s="33">
        <v>30.5</v>
      </c>
      <c r="AO118" s="33">
        <v>28</v>
      </c>
      <c r="AP118" s="33">
        <v>26</v>
      </c>
      <c r="AQ118" s="33">
        <v>25</v>
      </c>
      <c r="AR118" s="33">
        <v>499732.1</v>
      </c>
      <c r="AS118" s="33">
        <v>30</v>
      </c>
      <c r="AT118" s="33">
        <v>33</v>
      </c>
      <c r="AU118" s="33">
        <v>31</v>
      </c>
      <c r="AV118" s="33">
        <v>999998.3</v>
      </c>
      <c r="AW118" s="33">
        <v>1000000</v>
      </c>
      <c r="AX118" s="33">
        <v>1.7</v>
      </c>
      <c r="AY118" s="33">
        <v>0</v>
      </c>
    </row>
    <row r="119" spans="1:51" ht="15" thickBot="1" x14ac:dyDescent="0.4">
      <c r="A119" s="32" t="s">
        <v>91</v>
      </c>
      <c r="B119" s="33">
        <v>26</v>
      </c>
      <c r="C119" s="33">
        <v>28</v>
      </c>
      <c r="D119" s="33">
        <v>36</v>
      </c>
      <c r="E119" s="33">
        <v>28</v>
      </c>
      <c r="F119" s="33">
        <v>32.5</v>
      </c>
      <c r="G119" s="33">
        <v>28</v>
      </c>
      <c r="H119" s="33">
        <v>33</v>
      </c>
      <c r="I119" s="33">
        <v>27</v>
      </c>
      <c r="J119" s="33">
        <v>34</v>
      </c>
      <c r="K119" s="33">
        <v>26</v>
      </c>
      <c r="L119" s="33">
        <v>27.5</v>
      </c>
      <c r="M119" s="33">
        <v>39</v>
      </c>
      <c r="N119" s="33">
        <v>27</v>
      </c>
      <c r="O119" s="33">
        <v>29</v>
      </c>
      <c r="P119" s="33">
        <v>35.5</v>
      </c>
      <c r="Q119" s="33">
        <v>27</v>
      </c>
      <c r="R119" s="33">
        <v>4999723.8</v>
      </c>
      <c r="S119" s="33">
        <v>28</v>
      </c>
      <c r="T119" s="33">
        <v>26</v>
      </c>
      <c r="U119" s="33">
        <v>4999728.8</v>
      </c>
      <c r="V119" s="33">
        <v>9999990</v>
      </c>
      <c r="W119" s="33">
        <v>10000000</v>
      </c>
      <c r="X119" s="33">
        <v>10</v>
      </c>
      <c r="Y119" s="33">
        <v>0</v>
      </c>
      <c r="AA119" s="32" t="s">
        <v>91</v>
      </c>
      <c r="AB119" s="33">
        <v>30</v>
      </c>
      <c r="AC119" s="33">
        <v>26</v>
      </c>
      <c r="AD119" s="33">
        <v>32</v>
      </c>
      <c r="AE119" s="33">
        <v>26</v>
      </c>
      <c r="AF119" s="33">
        <v>25</v>
      </c>
      <c r="AG119" s="33">
        <v>26</v>
      </c>
      <c r="AH119" s="33">
        <v>26</v>
      </c>
      <c r="AI119" s="33">
        <v>36.5</v>
      </c>
      <c r="AJ119" s="33">
        <v>27</v>
      </c>
      <c r="AK119" s="33">
        <v>35</v>
      </c>
      <c r="AL119" s="33">
        <v>29</v>
      </c>
      <c r="AM119" s="33">
        <v>499743.1</v>
      </c>
      <c r="AN119" s="33">
        <v>30.5</v>
      </c>
      <c r="AO119" s="33">
        <v>25</v>
      </c>
      <c r="AP119" s="33">
        <v>27</v>
      </c>
      <c r="AQ119" s="33">
        <v>29.5</v>
      </c>
      <c r="AR119" s="33">
        <v>499733.1</v>
      </c>
      <c r="AS119" s="33">
        <v>30</v>
      </c>
      <c r="AT119" s="33">
        <v>33</v>
      </c>
      <c r="AU119" s="33">
        <v>38</v>
      </c>
      <c r="AV119" s="33">
        <v>1000007.8</v>
      </c>
      <c r="AW119" s="33">
        <v>1000000</v>
      </c>
      <c r="AX119" s="33">
        <v>-7.8</v>
      </c>
      <c r="AY119" s="33">
        <v>0</v>
      </c>
    </row>
    <row r="120" spans="1:51" ht="15" thickBot="1" x14ac:dyDescent="0.4">
      <c r="A120" s="32" t="s">
        <v>92</v>
      </c>
      <c r="B120" s="33">
        <v>26</v>
      </c>
      <c r="C120" s="33">
        <v>29</v>
      </c>
      <c r="D120" s="33">
        <v>36</v>
      </c>
      <c r="E120" s="33">
        <v>27</v>
      </c>
      <c r="F120" s="33">
        <v>28.5</v>
      </c>
      <c r="G120" s="33">
        <v>29</v>
      </c>
      <c r="H120" s="33">
        <v>26</v>
      </c>
      <c r="I120" s="33">
        <v>38.5</v>
      </c>
      <c r="J120" s="33">
        <v>34</v>
      </c>
      <c r="K120" s="33">
        <v>30</v>
      </c>
      <c r="L120" s="33">
        <v>31.5</v>
      </c>
      <c r="M120" s="33">
        <v>26</v>
      </c>
      <c r="N120" s="33">
        <v>27</v>
      </c>
      <c r="O120" s="33">
        <v>28</v>
      </c>
      <c r="P120" s="33">
        <v>26</v>
      </c>
      <c r="Q120" s="33">
        <v>30.5</v>
      </c>
      <c r="R120" s="33">
        <v>4999723.8</v>
      </c>
      <c r="S120" s="33">
        <v>33</v>
      </c>
      <c r="T120" s="33">
        <v>33</v>
      </c>
      <c r="U120" s="33">
        <v>4999739.3</v>
      </c>
      <c r="V120" s="33">
        <v>10000002</v>
      </c>
      <c r="W120" s="33">
        <v>10000000</v>
      </c>
      <c r="X120" s="33">
        <v>-2</v>
      </c>
      <c r="Y120" s="33">
        <v>0</v>
      </c>
      <c r="AA120" s="32" t="s">
        <v>92</v>
      </c>
      <c r="AB120" s="33">
        <v>30</v>
      </c>
      <c r="AC120" s="33">
        <v>25</v>
      </c>
      <c r="AD120" s="33">
        <v>32</v>
      </c>
      <c r="AE120" s="33">
        <v>27</v>
      </c>
      <c r="AF120" s="33">
        <v>29</v>
      </c>
      <c r="AG120" s="33">
        <v>25</v>
      </c>
      <c r="AH120" s="33">
        <v>33</v>
      </c>
      <c r="AI120" s="33">
        <v>25</v>
      </c>
      <c r="AJ120" s="33">
        <v>27</v>
      </c>
      <c r="AK120" s="33">
        <v>31</v>
      </c>
      <c r="AL120" s="33">
        <v>25</v>
      </c>
      <c r="AM120" s="33">
        <v>499756.6</v>
      </c>
      <c r="AN120" s="33">
        <v>30.5</v>
      </c>
      <c r="AO120" s="33">
        <v>26</v>
      </c>
      <c r="AP120" s="33">
        <v>36.5</v>
      </c>
      <c r="AQ120" s="33">
        <v>26</v>
      </c>
      <c r="AR120" s="33">
        <v>499733.1</v>
      </c>
      <c r="AS120" s="33">
        <v>25</v>
      </c>
      <c r="AT120" s="33">
        <v>26</v>
      </c>
      <c r="AU120" s="33">
        <v>31</v>
      </c>
      <c r="AV120" s="33">
        <v>999999.8</v>
      </c>
      <c r="AW120" s="33">
        <v>1000000</v>
      </c>
      <c r="AX120" s="33">
        <v>0.2</v>
      </c>
      <c r="AY120" s="33">
        <v>0</v>
      </c>
    </row>
    <row r="121" spans="1:51" ht="15" thickBot="1" x14ac:dyDescent="0.4">
      <c r="A121" s="32" t="s">
        <v>93</v>
      </c>
      <c r="B121" s="33">
        <v>26</v>
      </c>
      <c r="C121" s="33">
        <v>27</v>
      </c>
      <c r="D121" s="33">
        <v>37</v>
      </c>
      <c r="E121" s="33">
        <v>28</v>
      </c>
      <c r="F121" s="33">
        <v>26</v>
      </c>
      <c r="G121" s="33">
        <v>28</v>
      </c>
      <c r="H121" s="33">
        <v>34</v>
      </c>
      <c r="I121" s="33">
        <v>28</v>
      </c>
      <c r="J121" s="33">
        <v>34</v>
      </c>
      <c r="K121" s="33">
        <v>30</v>
      </c>
      <c r="L121" s="33">
        <v>28.5</v>
      </c>
      <c r="M121" s="33">
        <v>26</v>
      </c>
      <c r="N121" s="33">
        <v>31</v>
      </c>
      <c r="O121" s="33">
        <v>28</v>
      </c>
      <c r="P121" s="33">
        <v>37.5</v>
      </c>
      <c r="Q121" s="33">
        <v>31.5</v>
      </c>
      <c r="R121" s="33">
        <v>4999724.3</v>
      </c>
      <c r="S121" s="33">
        <v>33</v>
      </c>
      <c r="T121" s="33">
        <v>26</v>
      </c>
      <c r="U121" s="33">
        <v>4999738.8</v>
      </c>
      <c r="V121" s="33">
        <v>10000002.5</v>
      </c>
      <c r="W121" s="33">
        <v>10000000</v>
      </c>
      <c r="X121" s="33">
        <v>-2.5</v>
      </c>
      <c r="Y121" s="33">
        <v>0</v>
      </c>
      <c r="AA121" s="32" t="s">
        <v>93</v>
      </c>
      <c r="AB121" s="33">
        <v>30</v>
      </c>
      <c r="AC121" s="33">
        <v>27</v>
      </c>
      <c r="AD121" s="33">
        <v>31</v>
      </c>
      <c r="AE121" s="33">
        <v>26</v>
      </c>
      <c r="AF121" s="33">
        <v>31.5</v>
      </c>
      <c r="AG121" s="33">
        <v>26</v>
      </c>
      <c r="AH121" s="33">
        <v>25</v>
      </c>
      <c r="AI121" s="33">
        <v>35.5</v>
      </c>
      <c r="AJ121" s="33">
        <v>27</v>
      </c>
      <c r="AK121" s="33">
        <v>31</v>
      </c>
      <c r="AL121" s="33">
        <v>28</v>
      </c>
      <c r="AM121" s="33">
        <v>499756.6</v>
      </c>
      <c r="AN121" s="33">
        <v>26.5</v>
      </c>
      <c r="AO121" s="33">
        <v>26</v>
      </c>
      <c r="AP121" s="33">
        <v>25</v>
      </c>
      <c r="AQ121" s="33">
        <v>25</v>
      </c>
      <c r="AR121" s="33">
        <v>499732.1</v>
      </c>
      <c r="AS121" s="33">
        <v>25</v>
      </c>
      <c r="AT121" s="33">
        <v>33</v>
      </c>
      <c r="AU121" s="33">
        <v>32</v>
      </c>
      <c r="AV121" s="33">
        <v>999999.3</v>
      </c>
      <c r="AW121" s="33">
        <v>1000000</v>
      </c>
      <c r="AX121" s="33">
        <v>0.7</v>
      </c>
      <c r="AY121" s="33">
        <v>0</v>
      </c>
    </row>
    <row r="122" spans="1:51" ht="15" thickBot="1" x14ac:dyDescent="0.4">
      <c r="A122" s="32" t="s">
        <v>94</v>
      </c>
      <c r="B122" s="33">
        <v>31</v>
      </c>
      <c r="C122" s="33">
        <v>27</v>
      </c>
      <c r="D122" s="33">
        <v>43</v>
      </c>
      <c r="E122" s="33">
        <v>29</v>
      </c>
      <c r="F122" s="33">
        <v>26</v>
      </c>
      <c r="G122" s="33">
        <v>26</v>
      </c>
      <c r="H122" s="33">
        <v>33</v>
      </c>
      <c r="I122" s="33">
        <v>26</v>
      </c>
      <c r="J122" s="33">
        <v>35</v>
      </c>
      <c r="K122" s="33">
        <v>29</v>
      </c>
      <c r="L122" s="33">
        <v>31.5</v>
      </c>
      <c r="M122" s="33">
        <v>38</v>
      </c>
      <c r="N122" s="33">
        <v>31</v>
      </c>
      <c r="O122" s="33">
        <v>27</v>
      </c>
      <c r="P122" s="33">
        <v>26</v>
      </c>
      <c r="Q122" s="33">
        <v>26</v>
      </c>
      <c r="R122" s="33">
        <v>4999719.3</v>
      </c>
      <c r="S122" s="33">
        <v>33</v>
      </c>
      <c r="T122" s="33">
        <v>33</v>
      </c>
      <c r="U122" s="33">
        <v>4999728.8</v>
      </c>
      <c r="V122" s="33">
        <v>9999998.5</v>
      </c>
      <c r="W122" s="33">
        <v>10000000</v>
      </c>
      <c r="X122" s="33">
        <v>1.5</v>
      </c>
      <c r="Y122" s="33">
        <v>0</v>
      </c>
      <c r="AA122" s="32" t="s">
        <v>94</v>
      </c>
      <c r="AB122" s="33">
        <v>25</v>
      </c>
      <c r="AC122" s="33">
        <v>27</v>
      </c>
      <c r="AD122" s="33">
        <v>25</v>
      </c>
      <c r="AE122" s="33">
        <v>25</v>
      </c>
      <c r="AF122" s="33">
        <v>31.5</v>
      </c>
      <c r="AG122" s="33">
        <v>28</v>
      </c>
      <c r="AH122" s="33">
        <v>26</v>
      </c>
      <c r="AI122" s="33">
        <v>37.5</v>
      </c>
      <c r="AJ122" s="33">
        <v>26</v>
      </c>
      <c r="AK122" s="33">
        <v>32</v>
      </c>
      <c r="AL122" s="33">
        <v>25</v>
      </c>
      <c r="AM122" s="33">
        <v>499744.1</v>
      </c>
      <c r="AN122" s="33">
        <v>26.5</v>
      </c>
      <c r="AO122" s="33">
        <v>27</v>
      </c>
      <c r="AP122" s="33">
        <v>36.5</v>
      </c>
      <c r="AQ122" s="33">
        <v>30.5</v>
      </c>
      <c r="AR122" s="33">
        <v>499738.1</v>
      </c>
      <c r="AS122" s="33">
        <v>25</v>
      </c>
      <c r="AT122" s="33">
        <v>26</v>
      </c>
      <c r="AU122" s="33">
        <v>38</v>
      </c>
      <c r="AV122" s="33">
        <v>999999.8</v>
      </c>
      <c r="AW122" s="33">
        <v>1000000</v>
      </c>
      <c r="AX122" s="33">
        <v>0.2</v>
      </c>
      <c r="AY122" s="33">
        <v>0</v>
      </c>
    </row>
    <row r="123" spans="1:51" ht="15" thickBot="1" x14ac:dyDescent="0.4">
      <c r="A123" s="32" t="s">
        <v>95</v>
      </c>
      <c r="B123" s="33">
        <v>31</v>
      </c>
      <c r="C123" s="33">
        <v>27</v>
      </c>
      <c r="D123" s="33">
        <v>26</v>
      </c>
      <c r="E123" s="33">
        <v>27</v>
      </c>
      <c r="F123" s="33">
        <v>28.5</v>
      </c>
      <c r="G123" s="33">
        <v>29</v>
      </c>
      <c r="H123" s="33">
        <v>34</v>
      </c>
      <c r="I123" s="33">
        <v>38.5</v>
      </c>
      <c r="J123" s="33">
        <v>36</v>
      </c>
      <c r="K123" s="33">
        <v>26</v>
      </c>
      <c r="L123" s="33">
        <v>26</v>
      </c>
      <c r="M123" s="33">
        <v>26</v>
      </c>
      <c r="N123" s="33">
        <v>31</v>
      </c>
      <c r="O123" s="33">
        <v>29</v>
      </c>
      <c r="P123" s="33">
        <v>37.5</v>
      </c>
      <c r="Q123" s="33">
        <v>31.5</v>
      </c>
      <c r="R123" s="33">
        <v>4999719.3</v>
      </c>
      <c r="S123" s="33">
        <v>27</v>
      </c>
      <c r="T123" s="33">
        <v>27</v>
      </c>
      <c r="U123" s="33">
        <v>4999741.3</v>
      </c>
      <c r="V123" s="33">
        <v>9999998.5</v>
      </c>
      <c r="W123" s="33">
        <v>10000000</v>
      </c>
      <c r="X123" s="33">
        <v>1.5</v>
      </c>
      <c r="Y123" s="33">
        <v>0</v>
      </c>
      <c r="AA123" s="32" t="s">
        <v>95</v>
      </c>
      <c r="AB123" s="33">
        <v>25</v>
      </c>
      <c r="AC123" s="33">
        <v>27</v>
      </c>
      <c r="AD123" s="33">
        <v>42</v>
      </c>
      <c r="AE123" s="33">
        <v>27</v>
      </c>
      <c r="AF123" s="33">
        <v>29</v>
      </c>
      <c r="AG123" s="33">
        <v>25</v>
      </c>
      <c r="AH123" s="33">
        <v>25</v>
      </c>
      <c r="AI123" s="33">
        <v>25</v>
      </c>
      <c r="AJ123" s="33">
        <v>25</v>
      </c>
      <c r="AK123" s="33">
        <v>35</v>
      </c>
      <c r="AL123" s="33">
        <v>30.5</v>
      </c>
      <c r="AM123" s="33">
        <v>499756.6</v>
      </c>
      <c r="AN123" s="33">
        <v>26.5</v>
      </c>
      <c r="AO123" s="33">
        <v>25</v>
      </c>
      <c r="AP123" s="33">
        <v>25</v>
      </c>
      <c r="AQ123" s="33">
        <v>25</v>
      </c>
      <c r="AR123" s="33">
        <v>499738.1</v>
      </c>
      <c r="AS123" s="33">
        <v>31</v>
      </c>
      <c r="AT123" s="33">
        <v>32</v>
      </c>
      <c r="AU123" s="33">
        <v>25</v>
      </c>
      <c r="AV123" s="33">
        <v>999999.8</v>
      </c>
      <c r="AW123" s="33">
        <v>1000000</v>
      </c>
      <c r="AX123" s="33">
        <v>0.2</v>
      </c>
      <c r="AY123" s="33">
        <v>0</v>
      </c>
    </row>
    <row r="124" spans="1:51" ht="15" thickBot="1" x14ac:dyDescent="0.4">
      <c r="A124" s="32" t="s">
        <v>96</v>
      </c>
      <c r="B124" s="33">
        <v>31</v>
      </c>
      <c r="C124" s="33">
        <v>29</v>
      </c>
      <c r="D124" s="33">
        <v>37</v>
      </c>
      <c r="E124" s="33">
        <v>29</v>
      </c>
      <c r="F124" s="33">
        <v>29.5</v>
      </c>
      <c r="G124" s="33">
        <v>27</v>
      </c>
      <c r="H124" s="33">
        <v>34</v>
      </c>
      <c r="I124" s="33">
        <v>27</v>
      </c>
      <c r="J124" s="33">
        <v>34</v>
      </c>
      <c r="K124" s="33">
        <v>36</v>
      </c>
      <c r="L124" s="33">
        <v>26</v>
      </c>
      <c r="M124" s="33">
        <v>26</v>
      </c>
      <c r="N124" s="33">
        <v>26</v>
      </c>
      <c r="O124" s="33">
        <v>26</v>
      </c>
      <c r="P124" s="33">
        <v>36.5</v>
      </c>
      <c r="Q124" s="33">
        <v>27</v>
      </c>
      <c r="R124" s="33">
        <v>4999718.8</v>
      </c>
      <c r="S124" s="33">
        <v>33</v>
      </c>
      <c r="T124" s="33">
        <v>33</v>
      </c>
      <c r="U124" s="33">
        <v>4999738.8</v>
      </c>
      <c r="V124" s="33">
        <v>10000004.5</v>
      </c>
      <c r="W124" s="33">
        <v>10000000</v>
      </c>
      <c r="X124" s="33">
        <v>-4.5</v>
      </c>
      <c r="Y124" s="33">
        <v>0</v>
      </c>
      <c r="AA124" s="32" t="s">
        <v>96</v>
      </c>
      <c r="AB124" s="33">
        <v>25</v>
      </c>
      <c r="AC124" s="33">
        <v>25</v>
      </c>
      <c r="AD124" s="33">
        <v>31</v>
      </c>
      <c r="AE124" s="33">
        <v>25</v>
      </c>
      <c r="AF124" s="33">
        <v>28</v>
      </c>
      <c r="AG124" s="33">
        <v>27</v>
      </c>
      <c r="AH124" s="33">
        <v>25</v>
      </c>
      <c r="AI124" s="33">
        <v>36.5</v>
      </c>
      <c r="AJ124" s="33">
        <v>27</v>
      </c>
      <c r="AK124" s="33">
        <v>25</v>
      </c>
      <c r="AL124" s="33">
        <v>30.5</v>
      </c>
      <c r="AM124" s="33">
        <v>499756.6</v>
      </c>
      <c r="AN124" s="33">
        <v>31.5</v>
      </c>
      <c r="AO124" s="33">
        <v>28</v>
      </c>
      <c r="AP124" s="33">
        <v>26</v>
      </c>
      <c r="AQ124" s="33">
        <v>29.5</v>
      </c>
      <c r="AR124" s="33">
        <v>499740.6</v>
      </c>
      <c r="AS124" s="33">
        <v>25</v>
      </c>
      <c r="AT124" s="33">
        <v>26</v>
      </c>
      <c r="AU124" s="33">
        <v>32</v>
      </c>
      <c r="AV124" s="33">
        <v>1000000.3</v>
      </c>
      <c r="AW124" s="33">
        <v>1000000</v>
      </c>
      <c r="AX124" s="33">
        <v>-0.3</v>
      </c>
      <c r="AY124" s="33">
        <v>0</v>
      </c>
    </row>
    <row r="125" spans="1:51" ht="15" thickBot="1" x14ac:dyDescent="0.4">
      <c r="A125" s="32" t="s">
        <v>97</v>
      </c>
      <c r="B125" s="33">
        <v>27</v>
      </c>
      <c r="C125" s="33">
        <v>26</v>
      </c>
      <c r="D125" s="33">
        <v>37</v>
      </c>
      <c r="E125" s="33">
        <v>27</v>
      </c>
      <c r="F125" s="33">
        <v>29.5</v>
      </c>
      <c r="G125" s="33">
        <v>27</v>
      </c>
      <c r="H125" s="33">
        <v>27</v>
      </c>
      <c r="I125" s="33">
        <v>38.5</v>
      </c>
      <c r="J125" s="33">
        <v>26</v>
      </c>
      <c r="K125" s="33">
        <v>29</v>
      </c>
      <c r="L125" s="33">
        <v>28.5</v>
      </c>
      <c r="M125" s="33">
        <v>39</v>
      </c>
      <c r="N125" s="33">
        <v>26</v>
      </c>
      <c r="O125" s="33">
        <v>26</v>
      </c>
      <c r="P125" s="33">
        <v>26</v>
      </c>
      <c r="Q125" s="33">
        <v>26</v>
      </c>
      <c r="R125" s="33">
        <v>4999724.3</v>
      </c>
      <c r="S125" s="33">
        <v>33</v>
      </c>
      <c r="T125" s="33">
        <v>33</v>
      </c>
      <c r="U125" s="33">
        <v>4999741.3</v>
      </c>
      <c r="V125" s="33">
        <v>9999997</v>
      </c>
      <c r="W125" s="33">
        <v>10000000</v>
      </c>
      <c r="X125" s="33">
        <v>3</v>
      </c>
      <c r="Y125" s="33">
        <v>0</v>
      </c>
      <c r="AA125" s="32" t="s">
        <v>97</v>
      </c>
      <c r="AB125" s="33">
        <v>29</v>
      </c>
      <c r="AC125" s="33">
        <v>28</v>
      </c>
      <c r="AD125" s="33">
        <v>31</v>
      </c>
      <c r="AE125" s="33">
        <v>27</v>
      </c>
      <c r="AF125" s="33">
        <v>28</v>
      </c>
      <c r="AG125" s="33">
        <v>27</v>
      </c>
      <c r="AH125" s="33">
        <v>32</v>
      </c>
      <c r="AI125" s="33">
        <v>25</v>
      </c>
      <c r="AJ125" s="33">
        <v>35</v>
      </c>
      <c r="AK125" s="33">
        <v>32</v>
      </c>
      <c r="AL125" s="33">
        <v>28</v>
      </c>
      <c r="AM125" s="33">
        <v>499743.1</v>
      </c>
      <c r="AN125" s="33">
        <v>31.5</v>
      </c>
      <c r="AO125" s="33">
        <v>28</v>
      </c>
      <c r="AP125" s="33">
        <v>36.5</v>
      </c>
      <c r="AQ125" s="33">
        <v>30.5</v>
      </c>
      <c r="AR125" s="33">
        <v>499732.1</v>
      </c>
      <c r="AS125" s="33">
        <v>25</v>
      </c>
      <c r="AT125" s="33">
        <v>26</v>
      </c>
      <c r="AU125" s="33">
        <v>25</v>
      </c>
      <c r="AV125" s="33">
        <v>999999.8</v>
      </c>
      <c r="AW125" s="33">
        <v>1000000</v>
      </c>
      <c r="AX125" s="33">
        <v>0.2</v>
      </c>
      <c r="AY125" s="33">
        <v>0</v>
      </c>
    </row>
    <row r="126" spans="1:51" ht="15" thickBot="1" x14ac:dyDescent="0.4">
      <c r="A126" s="32" t="s">
        <v>98</v>
      </c>
      <c r="B126" s="33">
        <v>26</v>
      </c>
      <c r="C126" s="33">
        <v>28</v>
      </c>
      <c r="D126" s="33">
        <v>37</v>
      </c>
      <c r="E126" s="33">
        <v>27</v>
      </c>
      <c r="F126" s="33">
        <v>28.5</v>
      </c>
      <c r="G126" s="33">
        <v>27</v>
      </c>
      <c r="H126" s="33">
        <v>27</v>
      </c>
      <c r="I126" s="33">
        <v>27</v>
      </c>
      <c r="J126" s="33">
        <v>36</v>
      </c>
      <c r="K126" s="33">
        <v>36</v>
      </c>
      <c r="L126" s="33">
        <v>27.5</v>
      </c>
      <c r="M126" s="33">
        <v>39</v>
      </c>
      <c r="N126" s="33">
        <v>32.5</v>
      </c>
      <c r="O126" s="33">
        <v>26</v>
      </c>
      <c r="P126" s="33">
        <v>37.5</v>
      </c>
      <c r="Q126" s="33">
        <v>31.5</v>
      </c>
      <c r="R126" s="33">
        <v>4999723.8</v>
      </c>
      <c r="S126" s="33">
        <v>27</v>
      </c>
      <c r="T126" s="33">
        <v>27</v>
      </c>
      <c r="U126" s="33">
        <v>4999728.8</v>
      </c>
      <c r="V126" s="33">
        <v>10000000</v>
      </c>
      <c r="W126" s="33">
        <v>10000000</v>
      </c>
      <c r="X126" s="33">
        <v>0</v>
      </c>
      <c r="Y126" s="33">
        <v>0</v>
      </c>
      <c r="AA126" s="32" t="s">
        <v>98</v>
      </c>
      <c r="AB126" s="33">
        <v>30</v>
      </c>
      <c r="AC126" s="33">
        <v>26</v>
      </c>
      <c r="AD126" s="33">
        <v>31</v>
      </c>
      <c r="AE126" s="33">
        <v>27</v>
      </c>
      <c r="AF126" s="33">
        <v>29</v>
      </c>
      <c r="AG126" s="33">
        <v>27</v>
      </c>
      <c r="AH126" s="33">
        <v>32</v>
      </c>
      <c r="AI126" s="33">
        <v>36.5</v>
      </c>
      <c r="AJ126" s="33">
        <v>25</v>
      </c>
      <c r="AK126" s="33">
        <v>25</v>
      </c>
      <c r="AL126" s="33">
        <v>29</v>
      </c>
      <c r="AM126" s="33">
        <v>499743.1</v>
      </c>
      <c r="AN126" s="33">
        <v>25</v>
      </c>
      <c r="AO126" s="33">
        <v>28</v>
      </c>
      <c r="AP126" s="33">
        <v>25</v>
      </c>
      <c r="AQ126" s="33">
        <v>25</v>
      </c>
      <c r="AR126" s="33">
        <v>499733.1</v>
      </c>
      <c r="AS126" s="33">
        <v>31</v>
      </c>
      <c r="AT126" s="33">
        <v>32</v>
      </c>
      <c r="AU126" s="33">
        <v>38</v>
      </c>
      <c r="AV126" s="33">
        <v>999997.8</v>
      </c>
      <c r="AW126" s="33">
        <v>1000000</v>
      </c>
      <c r="AX126" s="33">
        <v>2.2000000000000002</v>
      </c>
      <c r="AY126" s="33">
        <v>0</v>
      </c>
    </row>
    <row r="127" spans="1:51" ht="15" thickBot="1" x14ac:dyDescent="0.4">
      <c r="A127" s="32" t="s">
        <v>99</v>
      </c>
      <c r="B127" s="33">
        <v>27</v>
      </c>
      <c r="C127" s="33">
        <v>26</v>
      </c>
      <c r="D127" s="33">
        <v>43</v>
      </c>
      <c r="E127" s="33">
        <v>26</v>
      </c>
      <c r="F127" s="33">
        <v>28.5</v>
      </c>
      <c r="G127" s="33">
        <v>27</v>
      </c>
      <c r="H127" s="33">
        <v>33</v>
      </c>
      <c r="I127" s="33">
        <v>26</v>
      </c>
      <c r="J127" s="33">
        <v>35</v>
      </c>
      <c r="K127" s="33">
        <v>26</v>
      </c>
      <c r="L127" s="33">
        <v>27.5</v>
      </c>
      <c r="M127" s="33">
        <v>39</v>
      </c>
      <c r="N127" s="33">
        <v>32.5</v>
      </c>
      <c r="O127" s="33">
        <v>26</v>
      </c>
      <c r="P127" s="33">
        <v>37.5</v>
      </c>
      <c r="Q127" s="33">
        <v>27</v>
      </c>
      <c r="R127" s="33">
        <v>4999718.8</v>
      </c>
      <c r="S127" s="33">
        <v>27</v>
      </c>
      <c r="T127" s="33">
        <v>26</v>
      </c>
      <c r="U127" s="33">
        <v>4999741.3</v>
      </c>
      <c r="V127" s="33">
        <v>10000000</v>
      </c>
      <c r="W127" s="33">
        <v>10000000</v>
      </c>
      <c r="X127" s="33">
        <v>0</v>
      </c>
      <c r="Y127" s="33">
        <v>0</v>
      </c>
      <c r="AA127" s="32" t="s">
        <v>99</v>
      </c>
      <c r="AB127" s="33">
        <v>29</v>
      </c>
      <c r="AC127" s="33">
        <v>28</v>
      </c>
      <c r="AD127" s="33">
        <v>25</v>
      </c>
      <c r="AE127" s="33">
        <v>28</v>
      </c>
      <c r="AF127" s="33">
        <v>29</v>
      </c>
      <c r="AG127" s="33">
        <v>27</v>
      </c>
      <c r="AH127" s="33">
        <v>26</v>
      </c>
      <c r="AI127" s="33">
        <v>37.5</v>
      </c>
      <c r="AJ127" s="33">
        <v>26</v>
      </c>
      <c r="AK127" s="33">
        <v>35</v>
      </c>
      <c r="AL127" s="33">
        <v>29</v>
      </c>
      <c r="AM127" s="33">
        <v>499743.1</v>
      </c>
      <c r="AN127" s="33">
        <v>25</v>
      </c>
      <c r="AO127" s="33">
        <v>28</v>
      </c>
      <c r="AP127" s="33">
        <v>25</v>
      </c>
      <c r="AQ127" s="33">
        <v>29.5</v>
      </c>
      <c r="AR127" s="33">
        <v>499740.6</v>
      </c>
      <c r="AS127" s="33">
        <v>31</v>
      </c>
      <c r="AT127" s="33">
        <v>33</v>
      </c>
      <c r="AU127" s="33">
        <v>25</v>
      </c>
      <c r="AV127" s="33">
        <v>999999.8</v>
      </c>
      <c r="AW127" s="33">
        <v>1000000</v>
      </c>
      <c r="AX127" s="33">
        <v>0.2</v>
      </c>
      <c r="AY127" s="33">
        <v>0</v>
      </c>
    </row>
    <row r="128" spans="1:51" ht="15" thickBot="1" x14ac:dyDescent="0.4">
      <c r="A128" s="32" t="s">
        <v>100</v>
      </c>
      <c r="B128" s="33">
        <v>31</v>
      </c>
      <c r="C128" s="33">
        <v>27</v>
      </c>
      <c r="D128" s="33">
        <v>37</v>
      </c>
      <c r="E128" s="33">
        <v>29</v>
      </c>
      <c r="F128" s="33">
        <v>29.5</v>
      </c>
      <c r="G128" s="33">
        <v>28</v>
      </c>
      <c r="H128" s="33">
        <v>27</v>
      </c>
      <c r="I128" s="33">
        <v>27</v>
      </c>
      <c r="J128" s="33">
        <v>26</v>
      </c>
      <c r="K128" s="33">
        <v>26</v>
      </c>
      <c r="L128" s="33">
        <v>31.5</v>
      </c>
      <c r="M128" s="33">
        <v>39</v>
      </c>
      <c r="N128" s="33">
        <v>27</v>
      </c>
      <c r="O128" s="33">
        <v>27</v>
      </c>
      <c r="P128" s="33">
        <v>37.5</v>
      </c>
      <c r="Q128" s="33">
        <v>31.5</v>
      </c>
      <c r="R128" s="33">
        <v>4999719.3</v>
      </c>
      <c r="S128" s="33">
        <v>27</v>
      </c>
      <c r="T128" s="33">
        <v>34</v>
      </c>
      <c r="U128" s="33">
        <v>4999741.3</v>
      </c>
      <c r="V128" s="33">
        <v>10000002.5</v>
      </c>
      <c r="W128" s="33">
        <v>10000000</v>
      </c>
      <c r="X128" s="33">
        <v>-2.5</v>
      </c>
      <c r="Y128" s="33">
        <v>0</v>
      </c>
      <c r="AA128" s="32" t="s">
        <v>100</v>
      </c>
      <c r="AB128" s="33">
        <v>25</v>
      </c>
      <c r="AC128" s="33">
        <v>27</v>
      </c>
      <c r="AD128" s="33">
        <v>31</v>
      </c>
      <c r="AE128" s="33">
        <v>25</v>
      </c>
      <c r="AF128" s="33">
        <v>28</v>
      </c>
      <c r="AG128" s="33">
        <v>26</v>
      </c>
      <c r="AH128" s="33">
        <v>32</v>
      </c>
      <c r="AI128" s="33">
        <v>36.5</v>
      </c>
      <c r="AJ128" s="33">
        <v>35</v>
      </c>
      <c r="AK128" s="33">
        <v>35</v>
      </c>
      <c r="AL128" s="33">
        <v>25</v>
      </c>
      <c r="AM128" s="33">
        <v>499743.1</v>
      </c>
      <c r="AN128" s="33">
        <v>30.5</v>
      </c>
      <c r="AO128" s="33">
        <v>27</v>
      </c>
      <c r="AP128" s="33">
        <v>25</v>
      </c>
      <c r="AQ128" s="33">
        <v>25</v>
      </c>
      <c r="AR128" s="33">
        <v>499738.1</v>
      </c>
      <c r="AS128" s="33">
        <v>31</v>
      </c>
      <c r="AT128" s="33">
        <v>25</v>
      </c>
      <c r="AU128" s="33">
        <v>25</v>
      </c>
      <c r="AV128" s="33">
        <v>999995.3</v>
      </c>
      <c r="AW128" s="33">
        <v>1000000</v>
      </c>
      <c r="AX128" s="33">
        <v>4.7</v>
      </c>
      <c r="AY128" s="33">
        <v>0</v>
      </c>
    </row>
    <row r="129" spans="1:51" ht="15" thickBot="1" x14ac:dyDescent="0.4">
      <c r="A129" s="32" t="s">
        <v>101</v>
      </c>
      <c r="B129" s="33">
        <v>28</v>
      </c>
      <c r="C129" s="33">
        <v>26</v>
      </c>
      <c r="D129" s="33">
        <v>37</v>
      </c>
      <c r="E129" s="33">
        <v>26</v>
      </c>
      <c r="F129" s="33">
        <v>32.5</v>
      </c>
      <c r="G129" s="33">
        <v>29</v>
      </c>
      <c r="H129" s="33">
        <v>34</v>
      </c>
      <c r="I129" s="33">
        <v>26</v>
      </c>
      <c r="J129" s="33">
        <v>35</v>
      </c>
      <c r="K129" s="33">
        <v>29</v>
      </c>
      <c r="L129" s="33">
        <v>27.5</v>
      </c>
      <c r="M129" s="33">
        <v>38</v>
      </c>
      <c r="N129" s="33">
        <v>27</v>
      </c>
      <c r="O129" s="33">
        <v>28</v>
      </c>
      <c r="P129" s="33">
        <v>37.5</v>
      </c>
      <c r="Q129" s="33">
        <v>27</v>
      </c>
      <c r="R129" s="33">
        <v>4999718.8</v>
      </c>
      <c r="S129" s="33">
        <v>28</v>
      </c>
      <c r="T129" s="33">
        <v>34</v>
      </c>
      <c r="U129" s="33">
        <v>4999739.3</v>
      </c>
      <c r="V129" s="33">
        <v>10000007.5</v>
      </c>
      <c r="W129" s="33">
        <v>10000000</v>
      </c>
      <c r="X129" s="33">
        <v>-7.5</v>
      </c>
      <c r="Y129" s="33">
        <v>0</v>
      </c>
      <c r="AA129" s="32" t="s">
        <v>101</v>
      </c>
      <c r="AB129" s="33">
        <v>28</v>
      </c>
      <c r="AC129" s="33">
        <v>28</v>
      </c>
      <c r="AD129" s="33">
        <v>31</v>
      </c>
      <c r="AE129" s="33">
        <v>28</v>
      </c>
      <c r="AF129" s="33">
        <v>25</v>
      </c>
      <c r="AG129" s="33">
        <v>25</v>
      </c>
      <c r="AH129" s="33">
        <v>25</v>
      </c>
      <c r="AI129" s="33">
        <v>37.5</v>
      </c>
      <c r="AJ129" s="33">
        <v>26</v>
      </c>
      <c r="AK129" s="33">
        <v>32</v>
      </c>
      <c r="AL129" s="33">
        <v>29</v>
      </c>
      <c r="AM129" s="33">
        <v>499744.1</v>
      </c>
      <c r="AN129" s="33">
        <v>30.5</v>
      </c>
      <c r="AO129" s="33">
        <v>26</v>
      </c>
      <c r="AP129" s="33">
        <v>25</v>
      </c>
      <c r="AQ129" s="33">
        <v>29.5</v>
      </c>
      <c r="AR129" s="33">
        <v>499740.6</v>
      </c>
      <c r="AS129" s="33">
        <v>30</v>
      </c>
      <c r="AT129" s="33">
        <v>25</v>
      </c>
      <c r="AU129" s="33">
        <v>31</v>
      </c>
      <c r="AV129" s="33">
        <v>999996.3</v>
      </c>
      <c r="AW129" s="33">
        <v>1000000</v>
      </c>
      <c r="AX129" s="33">
        <v>3.7</v>
      </c>
      <c r="AY129" s="33">
        <v>0</v>
      </c>
    </row>
    <row r="130" spans="1:51" ht="15" thickBot="1" x14ac:dyDescent="0.4">
      <c r="A130" s="32" t="s">
        <v>102</v>
      </c>
      <c r="B130" s="33">
        <v>28</v>
      </c>
      <c r="C130" s="33">
        <v>28</v>
      </c>
      <c r="D130" s="33">
        <v>37</v>
      </c>
      <c r="E130" s="33">
        <v>29</v>
      </c>
      <c r="F130" s="33">
        <v>28.5</v>
      </c>
      <c r="G130" s="33">
        <v>27</v>
      </c>
      <c r="H130" s="33">
        <v>27</v>
      </c>
      <c r="I130" s="33">
        <v>26</v>
      </c>
      <c r="J130" s="33">
        <v>35</v>
      </c>
      <c r="K130" s="33">
        <v>29</v>
      </c>
      <c r="L130" s="33">
        <v>26</v>
      </c>
      <c r="M130" s="33">
        <v>26</v>
      </c>
      <c r="N130" s="33">
        <v>31</v>
      </c>
      <c r="O130" s="33">
        <v>27</v>
      </c>
      <c r="P130" s="33">
        <v>36.5</v>
      </c>
      <c r="Q130" s="33">
        <v>30.5</v>
      </c>
      <c r="R130" s="33">
        <v>4999719.3</v>
      </c>
      <c r="S130" s="33">
        <v>33</v>
      </c>
      <c r="T130" s="33">
        <v>33</v>
      </c>
      <c r="U130" s="33">
        <v>4999741.3</v>
      </c>
      <c r="V130" s="33">
        <v>9999998</v>
      </c>
      <c r="W130" s="33">
        <v>10000000</v>
      </c>
      <c r="X130" s="33">
        <v>2</v>
      </c>
      <c r="Y130" s="33">
        <v>0</v>
      </c>
      <c r="AA130" s="32" t="s">
        <v>102</v>
      </c>
      <c r="AB130" s="33">
        <v>28</v>
      </c>
      <c r="AC130" s="33">
        <v>26</v>
      </c>
      <c r="AD130" s="33">
        <v>31</v>
      </c>
      <c r="AE130" s="33">
        <v>25</v>
      </c>
      <c r="AF130" s="33">
        <v>29</v>
      </c>
      <c r="AG130" s="33">
        <v>27</v>
      </c>
      <c r="AH130" s="33">
        <v>32</v>
      </c>
      <c r="AI130" s="33">
        <v>37.5</v>
      </c>
      <c r="AJ130" s="33">
        <v>26</v>
      </c>
      <c r="AK130" s="33">
        <v>32</v>
      </c>
      <c r="AL130" s="33">
        <v>30.5</v>
      </c>
      <c r="AM130" s="33">
        <v>499756.6</v>
      </c>
      <c r="AN130" s="33">
        <v>26.5</v>
      </c>
      <c r="AO130" s="33">
        <v>27</v>
      </c>
      <c r="AP130" s="33">
        <v>26</v>
      </c>
      <c r="AQ130" s="33">
        <v>26</v>
      </c>
      <c r="AR130" s="33">
        <v>499738.1</v>
      </c>
      <c r="AS130" s="33">
        <v>25</v>
      </c>
      <c r="AT130" s="33">
        <v>26</v>
      </c>
      <c r="AU130" s="33">
        <v>25</v>
      </c>
      <c r="AV130" s="33">
        <v>1000000.3</v>
      </c>
      <c r="AW130" s="33">
        <v>1000000</v>
      </c>
      <c r="AX130" s="33">
        <v>-0.3</v>
      </c>
      <c r="AY130" s="33">
        <v>0</v>
      </c>
    </row>
    <row r="131" spans="1:51" ht="15" thickBot="1" x14ac:dyDescent="0.4">
      <c r="A131" s="32" t="s">
        <v>103</v>
      </c>
      <c r="B131" s="33">
        <v>27</v>
      </c>
      <c r="C131" s="33">
        <v>28</v>
      </c>
      <c r="D131" s="33">
        <v>26</v>
      </c>
      <c r="E131" s="33">
        <v>28</v>
      </c>
      <c r="F131" s="33">
        <v>32.5</v>
      </c>
      <c r="G131" s="33">
        <v>26</v>
      </c>
      <c r="H131" s="33">
        <v>26</v>
      </c>
      <c r="I131" s="33">
        <v>27</v>
      </c>
      <c r="J131" s="33">
        <v>34</v>
      </c>
      <c r="K131" s="33">
        <v>30</v>
      </c>
      <c r="L131" s="33">
        <v>28.5</v>
      </c>
      <c r="M131" s="33">
        <v>39</v>
      </c>
      <c r="N131" s="33">
        <v>31</v>
      </c>
      <c r="O131" s="33">
        <v>28</v>
      </c>
      <c r="P131" s="33">
        <v>37.5</v>
      </c>
      <c r="Q131" s="33">
        <v>30.5</v>
      </c>
      <c r="R131" s="33">
        <v>4999719.3</v>
      </c>
      <c r="S131" s="33">
        <v>33</v>
      </c>
      <c r="T131" s="33">
        <v>26</v>
      </c>
      <c r="U131" s="33">
        <v>4999741.3</v>
      </c>
      <c r="V131" s="33">
        <v>9999998.5</v>
      </c>
      <c r="W131" s="33">
        <v>10000000</v>
      </c>
      <c r="X131" s="33">
        <v>1.5</v>
      </c>
      <c r="Y131" s="33">
        <v>0</v>
      </c>
      <c r="AA131" s="32" t="s">
        <v>103</v>
      </c>
      <c r="AB131" s="33">
        <v>29</v>
      </c>
      <c r="AC131" s="33">
        <v>26</v>
      </c>
      <c r="AD131" s="33">
        <v>42</v>
      </c>
      <c r="AE131" s="33">
        <v>26</v>
      </c>
      <c r="AF131" s="33">
        <v>25</v>
      </c>
      <c r="AG131" s="33">
        <v>28</v>
      </c>
      <c r="AH131" s="33">
        <v>33</v>
      </c>
      <c r="AI131" s="33">
        <v>36.5</v>
      </c>
      <c r="AJ131" s="33">
        <v>27</v>
      </c>
      <c r="AK131" s="33">
        <v>31</v>
      </c>
      <c r="AL131" s="33">
        <v>28</v>
      </c>
      <c r="AM131" s="33">
        <v>499743.1</v>
      </c>
      <c r="AN131" s="33">
        <v>26.5</v>
      </c>
      <c r="AO131" s="33">
        <v>26</v>
      </c>
      <c r="AP131" s="33">
        <v>25</v>
      </c>
      <c r="AQ131" s="33">
        <v>26</v>
      </c>
      <c r="AR131" s="33">
        <v>499738.1</v>
      </c>
      <c r="AS131" s="33">
        <v>25</v>
      </c>
      <c r="AT131" s="33">
        <v>33</v>
      </c>
      <c r="AU131" s="33">
        <v>25</v>
      </c>
      <c r="AV131" s="33">
        <v>999999.3</v>
      </c>
      <c r="AW131" s="33">
        <v>1000000</v>
      </c>
      <c r="AX131" s="33">
        <v>0.7</v>
      </c>
      <c r="AY131" s="33">
        <v>0</v>
      </c>
    </row>
    <row r="132" spans="1:51" ht="15" thickBot="1" x14ac:dyDescent="0.4">
      <c r="A132" s="32" t="s">
        <v>104</v>
      </c>
      <c r="B132" s="33">
        <v>27</v>
      </c>
      <c r="C132" s="33">
        <v>26</v>
      </c>
      <c r="D132" s="33">
        <v>43</v>
      </c>
      <c r="E132" s="33">
        <v>27</v>
      </c>
      <c r="F132" s="33">
        <v>32.5</v>
      </c>
      <c r="G132" s="33">
        <v>28</v>
      </c>
      <c r="H132" s="33">
        <v>26</v>
      </c>
      <c r="I132" s="33">
        <v>26</v>
      </c>
      <c r="J132" s="33">
        <v>35</v>
      </c>
      <c r="K132" s="33">
        <v>30</v>
      </c>
      <c r="L132" s="33">
        <v>31.5</v>
      </c>
      <c r="M132" s="33">
        <v>39</v>
      </c>
      <c r="N132" s="33">
        <v>27</v>
      </c>
      <c r="O132" s="33">
        <v>27</v>
      </c>
      <c r="P132" s="33">
        <v>36.5</v>
      </c>
      <c r="Q132" s="33">
        <v>26</v>
      </c>
      <c r="R132" s="33">
        <v>4999719.3</v>
      </c>
      <c r="S132" s="33">
        <v>26</v>
      </c>
      <c r="T132" s="33">
        <v>34</v>
      </c>
      <c r="U132" s="33">
        <v>4999739.3</v>
      </c>
      <c r="V132" s="33">
        <v>10000006</v>
      </c>
      <c r="W132" s="33">
        <v>10000000</v>
      </c>
      <c r="X132" s="33">
        <v>-6</v>
      </c>
      <c r="Y132" s="33">
        <v>0</v>
      </c>
      <c r="AA132" s="32" t="s">
        <v>104</v>
      </c>
      <c r="AB132" s="33">
        <v>29</v>
      </c>
      <c r="AC132" s="33">
        <v>28</v>
      </c>
      <c r="AD132" s="33">
        <v>25</v>
      </c>
      <c r="AE132" s="33">
        <v>27</v>
      </c>
      <c r="AF132" s="33">
        <v>25</v>
      </c>
      <c r="AG132" s="33">
        <v>26</v>
      </c>
      <c r="AH132" s="33">
        <v>33</v>
      </c>
      <c r="AI132" s="33">
        <v>37.5</v>
      </c>
      <c r="AJ132" s="33">
        <v>26</v>
      </c>
      <c r="AK132" s="33">
        <v>31</v>
      </c>
      <c r="AL132" s="33">
        <v>25</v>
      </c>
      <c r="AM132" s="33">
        <v>499743.1</v>
      </c>
      <c r="AN132" s="33">
        <v>30.5</v>
      </c>
      <c r="AO132" s="33">
        <v>27</v>
      </c>
      <c r="AP132" s="33">
        <v>26</v>
      </c>
      <c r="AQ132" s="33">
        <v>30.5</v>
      </c>
      <c r="AR132" s="33">
        <v>499738.1</v>
      </c>
      <c r="AS132" s="33">
        <v>32</v>
      </c>
      <c r="AT132" s="33">
        <v>25</v>
      </c>
      <c r="AU132" s="33">
        <v>31</v>
      </c>
      <c r="AV132" s="33">
        <v>999995.8</v>
      </c>
      <c r="AW132" s="33">
        <v>1000000</v>
      </c>
      <c r="AX132" s="33">
        <v>4.2</v>
      </c>
      <c r="AY132" s="33">
        <v>0</v>
      </c>
    </row>
    <row r="133" spans="1:51" ht="15" thickBot="1" x14ac:dyDescent="0.4">
      <c r="A133" s="32" t="s">
        <v>105</v>
      </c>
      <c r="B133" s="33">
        <v>26</v>
      </c>
      <c r="C133" s="33">
        <v>29</v>
      </c>
      <c r="D133" s="33">
        <v>36</v>
      </c>
      <c r="E133" s="33">
        <v>29</v>
      </c>
      <c r="F133" s="33">
        <v>29.5</v>
      </c>
      <c r="G133" s="33">
        <v>29</v>
      </c>
      <c r="H133" s="33">
        <v>26</v>
      </c>
      <c r="I133" s="33">
        <v>28</v>
      </c>
      <c r="J133" s="33">
        <v>34</v>
      </c>
      <c r="K133" s="33">
        <v>29</v>
      </c>
      <c r="L133" s="33">
        <v>26</v>
      </c>
      <c r="M133" s="33">
        <v>40</v>
      </c>
      <c r="N133" s="33">
        <v>27</v>
      </c>
      <c r="O133" s="33">
        <v>29</v>
      </c>
      <c r="P133" s="33">
        <v>26</v>
      </c>
      <c r="Q133" s="33">
        <v>26</v>
      </c>
      <c r="R133" s="33">
        <v>4999724.3</v>
      </c>
      <c r="S133" s="33">
        <v>33</v>
      </c>
      <c r="T133" s="33">
        <v>34</v>
      </c>
      <c r="U133" s="33">
        <v>4999741.3</v>
      </c>
      <c r="V133" s="33">
        <v>10000002</v>
      </c>
      <c r="W133" s="33">
        <v>10000000</v>
      </c>
      <c r="X133" s="33">
        <v>-2</v>
      </c>
      <c r="Y133" s="33">
        <v>0</v>
      </c>
      <c r="AA133" s="32" t="s">
        <v>105</v>
      </c>
      <c r="AB133" s="33">
        <v>30</v>
      </c>
      <c r="AC133" s="33">
        <v>25</v>
      </c>
      <c r="AD133" s="33">
        <v>32</v>
      </c>
      <c r="AE133" s="33">
        <v>25</v>
      </c>
      <c r="AF133" s="33">
        <v>28</v>
      </c>
      <c r="AG133" s="33">
        <v>25</v>
      </c>
      <c r="AH133" s="33">
        <v>33</v>
      </c>
      <c r="AI133" s="33">
        <v>35.5</v>
      </c>
      <c r="AJ133" s="33">
        <v>27</v>
      </c>
      <c r="AK133" s="33">
        <v>32</v>
      </c>
      <c r="AL133" s="33">
        <v>30.5</v>
      </c>
      <c r="AM133" s="33">
        <v>499742.1</v>
      </c>
      <c r="AN133" s="33">
        <v>30.5</v>
      </c>
      <c r="AO133" s="33">
        <v>25</v>
      </c>
      <c r="AP133" s="33">
        <v>36.5</v>
      </c>
      <c r="AQ133" s="33">
        <v>30.5</v>
      </c>
      <c r="AR133" s="33">
        <v>499732.1</v>
      </c>
      <c r="AS133" s="33">
        <v>25</v>
      </c>
      <c r="AT133" s="33">
        <v>25</v>
      </c>
      <c r="AU133" s="33">
        <v>25</v>
      </c>
      <c r="AV133" s="33">
        <v>999994.8</v>
      </c>
      <c r="AW133" s="33">
        <v>1000000</v>
      </c>
      <c r="AX133" s="33">
        <v>5.2</v>
      </c>
      <c r="AY133" s="33">
        <v>0</v>
      </c>
    </row>
    <row r="134" spans="1:51" ht="15" thickBot="1" x14ac:dyDescent="0.4"/>
    <row r="135" spans="1:51" ht="15" thickBot="1" x14ac:dyDescent="0.4">
      <c r="A135" s="34" t="s">
        <v>209</v>
      </c>
      <c r="B135" s="35">
        <v>10000072.6</v>
      </c>
      <c r="AA135" s="34" t="s">
        <v>209</v>
      </c>
      <c r="AB135" s="35">
        <v>1000105.2</v>
      </c>
    </row>
    <row r="136" spans="1:51" ht="15" thickBot="1" x14ac:dyDescent="0.4">
      <c r="A136" s="34" t="s">
        <v>210</v>
      </c>
      <c r="B136" s="35">
        <v>0</v>
      </c>
      <c r="AA136" s="34" t="s">
        <v>210</v>
      </c>
      <c r="AB136" s="35">
        <v>0</v>
      </c>
    </row>
    <row r="137" spans="1:51" ht="15" thickBot="1" x14ac:dyDescent="0.4">
      <c r="A137" s="34" t="s">
        <v>211</v>
      </c>
      <c r="B137" s="35">
        <v>299999999.5</v>
      </c>
      <c r="AA137" s="34" t="s">
        <v>211</v>
      </c>
      <c r="AB137" s="35">
        <v>30000001</v>
      </c>
    </row>
    <row r="138" spans="1:51" ht="15" thickBot="1" x14ac:dyDescent="0.4">
      <c r="A138" s="34" t="s">
        <v>212</v>
      </c>
      <c r="B138" s="35">
        <v>300000000</v>
      </c>
      <c r="AA138" s="34" t="s">
        <v>212</v>
      </c>
      <c r="AB138" s="35">
        <v>30000000</v>
      </c>
    </row>
    <row r="139" spans="1:51" ht="15" thickBot="1" x14ac:dyDescent="0.4">
      <c r="A139" s="34" t="s">
        <v>213</v>
      </c>
      <c r="B139" s="35">
        <v>-0.5</v>
      </c>
      <c r="AA139" s="34" t="s">
        <v>213</v>
      </c>
      <c r="AB139" s="35">
        <v>1</v>
      </c>
    </row>
    <row r="140" spans="1:51" ht="20" thickBot="1" x14ac:dyDescent="0.4">
      <c r="A140" s="34" t="s">
        <v>214</v>
      </c>
      <c r="B140" s="35"/>
      <c r="AA140" s="34" t="s">
        <v>214</v>
      </c>
      <c r="AB140" s="35"/>
    </row>
    <row r="141" spans="1:51" ht="20" thickBot="1" x14ac:dyDescent="0.4">
      <c r="A141" s="34" t="s">
        <v>215</v>
      </c>
      <c r="B141" s="35"/>
      <c r="AA141" s="34" t="s">
        <v>215</v>
      </c>
      <c r="AB141" s="35"/>
    </row>
    <row r="142" spans="1:51" ht="15" thickBot="1" x14ac:dyDescent="0.4">
      <c r="A142" s="34" t="s">
        <v>216</v>
      </c>
      <c r="B142" s="35">
        <v>0</v>
      </c>
      <c r="AA142" s="34" t="s">
        <v>216</v>
      </c>
      <c r="AB142" s="35">
        <v>0</v>
      </c>
    </row>
    <row r="144" spans="1:51" x14ac:dyDescent="0.35">
      <c r="A144" s="36" t="s">
        <v>217</v>
      </c>
      <c r="AA144" s="36" t="s">
        <v>217</v>
      </c>
    </row>
    <row r="146" spans="1:27" x14ac:dyDescent="0.35">
      <c r="A146" s="37" t="s">
        <v>218</v>
      </c>
      <c r="AA146" s="37" t="s">
        <v>218</v>
      </c>
    </row>
    <row r="147" spans="1:27" x14ac:dyDescent="0.35">
      <c r="A147" s="37" t="s">
        <v>219</v>
      </c>
      <c r="AA147" s="37" t="s">
        <v>278</v>
      </c>
    </row>
  </sheetData>
  <hyperlinks>
    <hyperlink ref="A144" r:id="rId1" display="https://miau.my-x.hu/myx-free/coco/test/331054220251123080254.html" xr:uid="{00000000-0004-0000-0200-000000000000}"/>
    <hyperlink ref="AA144" r:id="rId2" display="https://miau.my-x.hu/myx-free/coco/test/515182920251123081050.html" xr:uid="{00000000-0004-0000-02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OAM</vt:lpstr>
      <vt:lpstr>M tantárgy</vt:lpstr>
      <vt:lpstr>I tantárgy</vt:lpstr>
      <vt:lpstr>T tantárgy</vt:lpstr>
      <vt:lpstr>S tantárgy</vt:lpstr>
      <vt:lpstr>Z tantárgy</vt:lpstr>
      <vt:lpstr>modellek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Tibor</dc:creator>
  <cp:lastModifiedBy>Zsuzsanna Szabó</cp:lastModifiedBy>
  <dcterms:created xsi:type="dcterms:W3CDTF">2025-11-23T06:34:58Z</dcterms:created>
  <dcterms:modified xsi:type="dcterms:W3CDTF">2025-12-13T14:30:38Z</dcterms:modified>
</cp:coreProperties>
</file>