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odolanyi-my.sharepoint.com/personal/pitlik_laszlo_kodolanyi_hu/Documents/Beolvasottak/Downloads/"/>
    </mc:Choice>
  </mc:AlternateContent>
  <xr:revisionPtr revIDLastSave="3" documentId="8_{BEBDC518-62DF-4243-ABC8-246B726527EB}" xr6:coauthVersionLast="47" xr6:coauthVersionMax="47" xr10:uidLastSave="{EF75FFBE-8EAE-4231-8CEE-6EBAFD8D7304}"/>
  <bookViews>
    <workbookView xWindow="-108" yWindow="-108" windowWidth="23256" windowHeight="12456" xr2:uid="{00000000-000D-0000-FFFF-FFFF00000000}"/>
  </bookViews>
  <sheets>
    <sheet name="SP5_B_Compatib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 l="1"/>
  <c r="C46" i="1"/>
  <c r="C45" i="1"/>
  <c r="C44" i="1"/>
  <c r="C43" i="1"/>
  <c r="C42" i="1"/>
  <c r="C41" i="1"/>
  <c r="C40" i="1"/>
  <c r="B56" i="1" s="1"/>
  <c r="C39" i="1"/>
  <c r="C38" i="1"/>
  <c r="C37" i="1"/>
  <c r="C36" i="1"/>
  <c r="C35" i="1"/>
  <c r="C34" i="1"/>
  <c r="C33" i="1"/>
  <c r="C32" i="1"/>
  <c r="B55" i="1" s="1"/>
  <c r="C31" i="1"/>
  <c r="C30" i="1"/>
  <c r="C29" i="1"/>
  <c r="C28" i="1"/>
  <c r="C27" i="1"/>
  <c r="C26" i="1"/>
  <c r="C25" i="1"/>
  <c r="C24" i="1"/>
  <c r="B54" i="1" s="1"/>
  <c r="C23" i="1"/>
  <c r="C22" i="1"/>
  <c r="C21" i="1"/>
  <c r="C20" i="1"/>
  <c r="C19" i="1"/>
  <c r="C18" i="1"/>
  <c r="C17" i="1"/>
  <c r="C16" i="1"/>
  <c r="B53" i="1" s="1"/>
  <c r="C15" i="1"/>
  <c r="C14" i="1"/>
  <c r="C13" i="1"/>
  <c r="C12" i="1"/>
  <c r="C11" i="1"/>
  <c r="C10" i="1"/>
  <c r="C9" i="1"/>
  <c r="B52" i="1" s="1"/>
  <c r="C8" i="1"/>
  <c r="C7" i="1"/>
  <c r="C6" i="1"/>
  <c r="C5" i="1"/>
  <c r="C4" i="1"/>
  <c r="C3" i="1"/>
  <c r="B51" i="1" s="1"/>
  <c r="B57" i="1" s="1"/>
</calcChain>
</file>

<file path=xl/sharedStrings.xml><?xml version="1.0" encoding="utf-8"?>
<sst xmlns="http://schemas.openxmlformats.org/spreadsheetml/2006/main" count="102" uniqueCount="57">
  <si>
    <t>Dolgozd fel a http://example.com/data/ és https://example.com/data/ URL alatt található könyvtár (directory, folder, mappa) tartalmát.
Listázd a fájlokat href, regex, api módszerekkel, kezeld a felsorol, listáz, keresés és scrape műveleteket.
Határozd meg a sorokat crlf és lf alapján, zárd ki az üres sorokat, jelöld a komment és meta sorokat, valamint kezeld a record, sor és delimiter logikát.
Az eredményt táblázat formátumban add vissza (oszlop, column), vagy json struktúrában, címke, sheet és lap logikával; biztosíts struktúra konzisztenciát.
Hibák esetén jelöld hiba, warning vagy exception státusszal, naplózd (log) az eseményeket, és jelöld az errorokat.
Használj text, stream feldolgozást, ne nyisd meg az excel megnyitás funkciót, és kezeld nagy fájlokat memória, batch, cache módszerekkel, hatékony működéssel.</t>
  </si>
  <si>
    <t>Mutató</t>
  </si>
  <si>
    <t>Kulcsszó</t>
  </si>
  <si>
    <t>Találat (0/1)</t>
  </si>
  <si>
    <t>K1 Input</t>
  </si>
  <si>
    <t>http://</t>
  </si>
  <si>
    <t>https://</t>
  </si>
  <si>
    <t>könyvtár</t>
  </si>
  <si>
    <t>directory</t>
  </si>
  <si>
    <t>folder</t>
  </si>
  <si>
    <t>mappa</t>
  </si>
  <si>
    <t>K2 Listázás</t>
  </si>
  <si>
    <t>href</t>
  </si>
  <si>
    <t>regex</t>
  </si>
  <si>
    <t>api</t>
  </si>
  <si>
    <t>felsorol</t>
  </si>
  <si>
    <t>listáz</t>
  </si>
  <si>
    <t>keresés</t>
  </si>
  <si>
    <t>scrape</t>
  </si>
  <si>
    <t>K3 Sor-def</t>
  </si>
  <si>
    <t>crlf</t>
  </si>
  <si>
    <t>lf</t>
  </si>
  <si>
    <t>üres sor</t>
  </si>
  <si>
    <t>komment</t>
  </si>
  <si>
    <t>meta</t>
  </si>
  <si>
    <t>record</t>
  </si>
  <si>
    <t>sor</t>
  </si>
  <si>
    <t>delimiter</t>
  </si>
  <si>
    <t>K4 Output</t>
  </si>
  <si>
    <t>táblázat</t>
  </si>
  <si>
    <t>oszlop</t>
  </si>
  <si>
    <t>column</t>
  </si>
  <si>
    <t>json</t>
  </si>
  <si>
    <t>címke</t>
  </si>
  <si>
    <t>sheet</t>
  </si>
  <si>
    <t>lap</t>
  </si>
  <si>
    <t>struktúra</t>
  </si>
  <si>
    <t>K5 Hiba</t>
  </si>
  <si>
    <t>hiba</t>
  </si>
  <si>
    <t>warning</t>
  </si>
  <si>
    <t>exception</t>
  </si>
  <si>
    <t>státusz</t>
  </si>
  <si>
    <t>napló</t>
  </si>
  <si>
    <t>log</t>
  </si>
  <si>
    <t>jelöld</t>
  </si>
  <si>
    <t>error</t>
  </si>
  <si>
    <t>K6 Hatékonyság</t>
  </si>
  <si>
    <t>text</t>
  </si>
  <si>
    <t>stream</t>
  </si>
  <si>
    <t>ne nyisd meg</t>
  </si>
  <si>
    <t>excel megnyitás</t>
  </si>
  <si>
    <t>memória</t>
  </si>
  <si>
    <t>batch</t>
  </si>
  <si>
    <t>cache</t>
  </si>
  <si>
    <t>hatékony</t>
  </si>
  <si>
    <t>Pontszámok összesítése</t>
  </si>
  <si>
    <t>Összpont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</si>
</sst>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charset val="238"/>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wrapText="1"/>
    </xf>
    <xf numFmtId="0" fontId="1" fillId="0" borderId="0" xfId="0" applyFont="1"/>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
  <sheetViews>
    <sheetView tabSelected="1" zoomScale="38" workbookViewId="0"/>
  </sheetViews>
  <sheetFormatPr defaultRowHeight="14.4" x14ac:dyDescent="0.3"/>
  <cols>
    <col min="1" max="1" width="82.6640625" customWidth="1"/>
    <col min="2" max="2" width="25" customWidth="1"/>
    <col min="3" max="3" width="18" customWidth="1"/>
  </cols>
  <sheetData>
    <row r="1" spans="1:3" ht="172.8" x14ac:dyDescent="0.3">
      <c r="A1" s="1" t="s">
        <v>0</v>
      </c>
    </row>
    <row r="2" spans="1:3" x14ac:dyDescent="0.3">
      <c r="A2" s="2" t="s">
        <v>1</v>
      </c>
      <c r="B2" s="2" t="s">
        <v>2</v>
      </c>
      <c r="C2" s="2" t="s">
        <v>3</v>
      </c>
    </row>
    <row r="3" spans="1:3" x14ac:dyDescent="0.3">
      <c r="A3" t="s">
        <v>4</v>
      </c>
      <c r="B3" t="s">
        <v>5</v>
      </c>
      <c r="C3">
        <f>IF(ISNUMBER(SEARCH("http://",$A$1)),1,0)</f>
        <v>1</v>
      </c>
    </row>
    <row r="4" spans="1:3" x14ac:dyDescent="0.3">
      <c r="A4" t="s">
        <v>4</v>
      </c>
      <c r="B4" t="s">
        <v>6</v>
      </c>
      <c r="C4">
        <f>IF(ISNUMBER(SEARCH("https://",$A$1)),1,0)</f>
        <v>1</v>
      </c>
    </row>
    <row r="5" spans="1:3" x14ac:dyDescent="0.3">
      <c r="A5" t="s">
        <v>4</v>
      </c>
      <c r="B5" t="s">
        <v>7</v>
      </c>
      <c r="C5">
        <f>IF(ISNUMBER(SEARCH("könyvtár",$A$1)),1,0)</f>
        <v>1</v>
      </c>
    </row>
    <row r="6" spans="1:3" x14ac:dyDescent="0.3">
      <c r="A6" t="s">
        <v>4</v>
      </c>
      <c r="B6" t="s">
        <v>8</v>
      </c>
      <c r="C6">
        <f>IF(ISNUMBER(SEARCH("directory",$A$1)),1,0)</f>
        <v>1</v>
      </c>
    </row>
    <row r="7" spans="1:3" x14ac:dyDescent="0.3">
      <c r="A7" t="s">
        <v>4</v>
      </c>
      <c r="B7" t="s">
        <v>9</v>
      </c>
      <c r="C7">
        <f>IF(ISNUMBER(SEARCH("folder",$A$1)),1,0)</f>
        <v>1</v>
      </c>
    </row>
    <row r="8" spans="1:3" x14ac:dyDescent="0.3">
      <c r="A8" t="s">
        <v>4</v>
      </c>
      <c r="B8" t="s">
        <v>10</v>
      </c>
      <c r="C8">
        <f>IF(ISNUMBER(SEARCH("mappa",$A$1)),1,0)</f>
        <v>1</v>
      </c>
    </row>
    <row r="9" spans="1:3" x14ac:dyDescent="0.3">
      <c r="A9" t="s">
        <v>11</v>
      </c>
      <c r="B9" t="s">
        <v>12</v>
      </c>
      <c r="C9">
        <f>IF(ISNUMBER(SEARCH("href",$A$1)),1,0)</f>
        <v>1</v>
      </c>
    </row>
    <row r="10" spans="1:3" x14ac:dyDescent="0.3">
      <c r="A10" t="s">
        <v>11</v>
      </c>
      <c r="B10" t="s">
        <v>13</v>
      </c>
      <c r="C10">
        <f>IF(ISNUMBER(SEARCH("regex",$A$1)),1,0)</f>
        <v>1</v>
      </c>
    </row>
    <row r="11" spans="1:3" x14ac:dyDescent="0.3">
      <c r="A11" t="s">
        <v>11</v>
      </c>
      <c r="B11" t="s">
        <v>14</v>
      </c>
      <c r="C11">
        <f>IF(ISNUMBER(SEARCH("api",$A$1)),1,0)</f>
        <v>1</v>
      </c>
    </row>
    <row r="12" spans="1:3" x14ac:dyDescent="0.3">
      <c r="A12" t="s">
        <v>11</v>
      </c>
      <c r="B12" t="s">
        <v>15</v>
      </c>
      <c r="C12">
        <f>IF(ISNUMBER(SEARCH("felsorol",$A$1)),1,0)</f>
        <v>1</v>
      </c>
    </row>
    <row r="13" spans="1:3" x14ac:dyDescent="0.3">
      <c r="A13" t="s">
        <v>11</v>
      </c>
      <c r="B13" t="s">
        <v>16</v>
      </c>
      <c r="C13">
        <f>IF(ISNUMBER(SEARCH("listáz",$A$1)),1,0)</f>
        <v>1</v>
      </c>
    </row>
    <row r="14" spans="1:3" x14ac:dyDescent="0.3">
      <c r="A14" t="s">
        <v>11</v>
      </c>
      <c r="B14" t="s">
        <v>17</v>
      </c>
      <c r="C14">
        <f>IF(ISNUMBER(SEARCH("keresés",$A$1)),1,0)</f>
        <v>1</v>
      </c>
    </row>
    <row r="15" spans="1:3" x14ac:dyDescent="0.3">
      <c r="A15" t="s">
        <v>11</v>
      </c>
      <c r="B15" t="s">
        <v>18</v>
      </c>
      <c r="C15">
        <f>IF(ISNUMBER(SEARCH("scrape",$A$1)),1,0)</f>
        <v>1</v>
      </c>
    </row>
    <row r="16" spans="1:3" x14ac:dyDescent="0.3">
      <c r="A16" t="s">
        <v>19</v>
      </c>
      <c r="B16" t="s">
        <v>20</v>
      </c>
      <c r="C16">
        <f>IF(ISNUMBER(SEARCH("crlf",$A$1)),1,0)</f>
        <v>1</v>
      </c>
    </row>
    <row r="17" spans="1:3" x14ac:dyDescent="0.3">
      <c r="A17" t="s">
        <v>19</v>
      </c>
      <c r="B17" t="s">
        <v>21</v>
      </c>
      <c r="C17">
        <f>IF(ISNUMBER(SEARCH("lf",$A$1)),1,0)</f>
        <v>1</v>
      </c>
    </row>
    <row r="18" spans="1:3" x14ac:dyDescent="0.3">
      <c r="A18" t="s">
        <v>19</v>
      </c>
      <c r="B18" t="s">
        <v>22</v>
      </c>
      <c r="C18">
        <f>IF(ISNUMBER(SEARCH("üres sor",$A$1)),1,0)</f>
        <v>1</v>
      </c>
    </row>
    <row r="19" spans="1:3" x14ac:dyDescent="0.3">
      <c r="A19" t="s">
        <v>19</v>
      </c>
      <c r="B19" t="s">
        <v>23</v>
      </c>
      <c r="C19">
        <f>IF(ISNUMBER(SEARCH("komment",$A$1)),1,0)</f>
        <v>1</v>
      </c>
    </row>
    <row r="20" spans="1:3" x14ac:dyDescent="0.3">
      <c r="A20" t="s">
        <v>19</v>
      </c>
      <c r="B20" t="s">
        <v>24</v>
      </c>
      <c r="C20">
        <f>IF(ISNUMBER(SEARCH("meta",$A$1)),1,0)</f>
        <v>1</v>
      </c>
    </row>
    <row r="21" spans="1:3" x14ac:dyDescent="0.3">
      <c r="A21" t="s">
        <v>19</v>
      </c>
      <c r="B21" t="s">
        <v>25</v>
      </c>
      <c r="C21">
        <f>IF(ISNUMBER(SEARCH("record",$A$1)),1,0)</f>
        <v>1</v>
      </c>
    </row>
    <row r="22" spans="1:3" x14ac:dyDescent="0.3">
      <c r="A22" t="s">
        <v>19</v>
      </c>
      <c r="B22" t="s">
        <v>26</v>
      </c>
      <c r="C22">
        <f>IF(ISNUMBER(SEARCH("sor",$A$1)),1,0)</f>
        <v>1</v>
      </c>
    </row>
    <row r="23" spans="1:3" x14ac:dyDescent="0.3">
      <c r="A23" t="s">
        <v>19</v>
      </c>
      <c r="B23" t="s">
        <v>27</v>
      </c>
      <c r="C23">
        <f>IF(ISNUMBER(SEARCH("delimiter",$A$1)),1,0)</f>
        <v>1</v>
      </c>
    </row>
    <row r="24" spans="1:3" x14ac:dyDescent="0.3">
      <c r="A24" t="s">
        <v>28</v>
      </c>
      <c r="B24" t="s">
        <v>29</v>
      </c>
      <c r="C24">
        <f>IF(ISNUMBER(SEARCH("táblázat",$A$1)),1,0)</f>
        <v>1</v>
      </c>
    </row>
    <row r="25" spans="1:3" x14ac:dyDescent="0.3">
      <c r="A25" t="s">
        <v>28</v>
      </c>
      <c r="B25" t="s">
        <v>30</v>
      </c>
      <c r="C25">
        <f>IF(ISNUMBER(SEARCH("oszlop",$A$1)),1,0)</f>
        <v>1</v>
      </c>
    </row>
    <row r="26" spans="1:3" x14ac:dyDescent="0.3">
      <c r="A26" t="s">
        <v>28</v>
      </c>
      <c r="B26" t="s">
        <v>31</v>
      </c>
      <c r="C26">
        <f>IF(ISNUMBER(SEARCH("column",$A$1)),1,0)</f>
        <v>1</v>
      </c>
    </row>
    <row r="27" spans="1:3" x14ac:dyDescent="0.3">
      <c r="A27" t="s">
        <v>28</v>
      </c>
      <c r="B27" t="s">
        <v>32</v>
      </c>
      <c r="C27">
        <f>IF(ISNUMBER(SEARCH("json",$A$1)),1,0)</f>
        <v>1</v>
      </c>
    </row>
    <row r="28" spans="1:3" x14ac:dyDescent="0.3">
      <c r="A28" t="s">
        <v>28</v>
      </c>
      <c r="B28" t="s">
        <v>33</v>
      </c>
      <c r="C28">
        <f>IF(ISNUMBER(SEARCH("címke",$A$1)),1,0)</f>
        <v>1</v>
      </c>
    </row>
    <row r="29" spans="1:3" x14ac:dyDescent="0.3">
      <c r="A29" t="s">
        <v>28</v>
      </c>
      <c r="B29" t="s">
        <v>34</v>
      </c>
      <c r="C29">
        <f>IF(ISNUMBER(SEARCH("sheet",$A$1)),1,0)</f>
        <v>1</v>
      </c>
    </row>
    <row r="30" spans="1:3" x14ac:dyDescent="0.3">
      <c r="A30" t="s">
        <v>28</v>
      </c>
      <c r="B30" t="s">
        <v>35</v>
      </c>
      <c r="C30">
        <f>IF(ISNUMBER(SEARCH("lap",$A$1)),1,0)</f>
        <v>1</v>
      </c>
    </row>
    <row r="31" spans="1:3" x14ac:dyDescent="0.3">
      <c r="A31" t="s">
        <v>28</v>
      </c>
      <c r="B31" t="s">
        <v>36</v>
      </c>
      <c r="C31">
        <f>IF(ISNUMBER(SEARCH("struktúra",$A$1)),1,0)</f>
        <v>1</v>
      </c>
    </row>
    <row r="32" spans="1:3" x14ac:dyDescent="0.3">
      <c r="A32" t="s">
        <v>37</v>
      </c>
      <c r="B32" t="s">
        <v>38</v>
      </c>
      <c r="C32">
        <f>IF(ISNUMBER(SEARCH("hiba",$A$1)),1,0)</f>
        <v>1</v>
      </c>
    </row>
    <row r="33" spans="1:3" x14ac:dyDescent="0.3">
      <c r="A33" t="s">
        <v>37</v>
      </c>
      <c r="B33" t="s">
        <v>39</v>
      </c>
      <c r="C33">
        <f>IF(ISNUMBER(SEARCH("warning",$A$1)),1,0)</f>
        <v>1</v>
      </c>
    </row>
    <row r="34" spans="1:3" x14ac:dyDescent="0.3">
      <c r="A34" t="s">
        <v>37</v>
      </c>
      <c r="B34" t="s">
        <v>40</v>
      </c>
      <c r="C34">
        <f>IF(ISNUMBER(SEARCH("exception",$A$1)),1,0)</f>
        <v>1</v>
      </c>
    </row>
    <row r="35" spans="1:3" x14ac:dyDescent="0.3">
      <c r="A35" t="s">
        <v>37</v>
      </c>
      <c r="B35" t="s">
        <v>41</v>
      </c>
      <c r="C35">
        <f>IF(ISNUMBER(SEARCH("státusz",$A$1)),1,0)</f>
        <v>0</v>
      </c>
    </row>
    <row r="36" spans="1:3" x14ac:dyDescent="0.3">
      <c r="A36" t="s">
        <v>37</v>
      </c>
      <c r="B36" t="s">
        <v>42</v>
      </c>
      <c r="C36">
        <f>IF(ISNUMBER(SEARCH("napló",$A$1)),1,0)</f>
        <v>1</v>
      </c>
    </row>
    <row r="37" spans="1:3" x14ac:dyDescent="0.3">
      <c r="A37" t="s">
        <v>37</v>
      </c>
      <c r="B37" t="s">
        <v>43</v>
      </c>
      <c r="C37">
        <f>IF(ISNUMBER(SEARCH("log",$A$1)),1,0)</f>
        <v>1</v>
      </c>
    </row>
    <row r="38" spans="1:3" x14ac:dyDescent="0.3">
      <c r="A38" t="s">
        <v>37</v>
      </c>
      <c r="B38" t="s">
        <v>44</v>
      </c>
      <c r="C38">
        <f>IF(ISNUMBER(SEARCH("jelöld",$A$1)),1,0)</f>
        <v>1</v>
      </c>
    </row>
    <row r="39" spans="1:3" x14ac:dyDescent="0.3">
      <c r="A39" t="s">
        <v>37</v>
      </c>
      <c r="B39" t="s">
        <v>45</v>
      </c>
      <c r="C39">
        <f>IF(ISNUMBER(SEARCH("error",$A$1)),1,0)</f>
        <v>1</v>
      </c>
    </row>
    <row r="40" spans="1:3" x14ac:dyDescent="0.3">
      <c r="A40" t="s">
        <v>46</v>
      </c>
      <c r="B40" t="s">
        <v>47</v>
      </c>
      <c r="C40">
        <f>IF(ISNUMBER(SEARCH("text",$A$1)),1,0)</f>
        <v>1</v>
      </c>
    </row>
    <row r="41" spans="1:3" x14ac:dyDescent="0.3">
      <c r="A41" t="s">
        <v>46</v>
      </c>
      <c r="B41" t="s">
        <v>48</v>
      </c>
      <c r="C41">
        <f>IF(ISNUMBER(SEARCH("stream",$A$1)),1,0)</f>
        <v>1</v>
      </c>
    </row>
    <row r="42" spans="1:3" x14ac:dyDescent="0.3">
      <c r="A42" t="s">
        <v>46</v>
      </c>
      <c r="B42" t="s">
        <v>49</v>
      </c>
      <c r="C42">
        <f>IF(ISNUMBER(SEARCH("ne nyisd meg",$A$1)),1,0)</f>
        <v>1</v>
      </c>
    </row>
    <row r="43" spans="1:3" x14ac:dyDescent="0.3">
      <c r="A43" t="s">
        <v>46</v>
      </c>
      <c r="B43" t="s">
        <v>50</v>
      </c>
      <c r="C43">
        <f>IF(ISNUMBER(SEARCH("excel megnyitás",$A$1)),1,0)</f>
        <v>1</v>
      </c>
    </row>
    <row r="44" spans="1:3" x14ac:dyDescent="0.3">
      <c r="A44" t="s">
        <v>46</v>
      </c>
      <c r="B44" t="s">
        <v>51</v>
      </c>
      <c r="C44">
        <f>IF(ISNUMBER(SEARCH("memória",$A$1)),1,0)</f>
        <v>1</v>
      </c>
    </row>
    <row r="45" spans="1:3" x14ac:dyDescent="0.3">
      <c r="A45" t="s">
        <v>46</v>
      </c>
      <c r="B45" t="s">
        <v>52</v>
      </c>
      <c r="C45">
        <f>IF(ISNUMBER(SEARCH("batch",$A$1)),1,0)</f>
        <v>1</v>
      </c>
    </row>
    <row r="46" spans="1:3" x14ac:dyDescent="0.3">
      <c r="A46" t="s">
        <v>46</v>
      </c>
      <c r="B46" t="s">
        <v>53</v>
      </c>
      <c r="C46">
        <f>IF(ISNUMBER(SEARCH("cache",$A$1)),1,0)</f>
        <v>1</v>
      </c>
    </row>
    <row r="47" spans="1:3" x14ac:dyDescent="0.3">
      <c r="A47" t="s">
        <v>46</v>
      </c>
      <c r="B47" t="s">
        <v>54</v>
      </c>
      <c r="C47">
        <f>IF(ISNUMBER(SEARCH("hatékony",$A$1)),1,0)</f>
        <v>1</v>
      </c>
    </row>
    <row r="50" spans="1:2" x14ac:dyDescent="0.3">
      <c r="A50" s="2" t="s">
        <v>55</v>
      </c>
    </row>
    <row r="51" spans="1:2" x14ac:dyDescent="0.3">
      <c r="A51" t="s">
        <v>4</v>
      </c>
      <c r="B51">
        <f>IF(SUM(C3:C8)&gt;=3,2,IF(SUM(C3:C8)&gt;=1,1,0))</f>
        <v>2</v>
      </c>
    </row>
    <row r="52" spans="1:2" x14ac:dyDescent="0.3">
      <c r="A52" t="s">
        <v>11</v>
      </c>
      <c r="B52">
        <f>IF(SUM(C9:C15)&gt;=3,2,IF(SUM(C9:C15)&gt;=1,1,0))</f>
        <v>2</v>
      </c>
    </row>
    <row r="53" spans="1:2" x14ac:dyDescent="0.3">
      <c r="A53" t="s">
        <v>19</v>
      </c>
      <c r="B53">
        <f>IF(SUM(C16:C23)&gt;=3,2,IF(SUM(C16:C23)&gt;=1,1,0))</f>
        <v>2</v>
      </c>
    </row>
    <row r="54" spans="1:2" x14ac:dyDescent="0.3">
      <c r="A54" t="s">
        <v>28</v>
      </c>
      <c r="B54">
        <f>IF(SUM(C24:C31)&gt;=3,2,IF(SUM(C24:C31)&gt;=1,1,0))</f>
        <v>2</v>
      </c>
    </row>
    <row r="55" spans="1:2" x14ac:dyDescent="0.3">
      <c r="A55" t="s">
        <v>37</v>
      </c>
      <c r="B55">
        <f>IF(SUM(C32:C39)&gt;=3,2,IF(SUM(C32:C39)&gt;=1,1,0))</f>
        <v>2</v>
      </c>
    </row>
    <row r="56" spans="1:2" x14ac:dyDescent="0.3">
      <c r="A56" t="s">
        <v>46</v>
      </c>
      <c r="B56">
        <f>IF(SUM(C40:C47)&gt;=3,2,IF(SUM(C40:C47)&gt;=1,1,0))</f>
        <v>2</v>
      </c>
    </row>
    <row r="57" spans="1:2" x14ac:dyDescent="0.3">
      <c r="A57" s="2" t="s">
        <v>56</v>
      </c>
      <c r="B57">
        <f>SUM(B51:B56)</f>
        <v>12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SP5_B_Compatible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Lttd</cp:lastModifiedBy>
  <cp:revision/>
  <dcterms:created xsi:type="dcterms:W3CDTF">2025-12-14T16:19:42Z</dcterms:created>
  <dcterms:modified xsi:type="dcterms:W3CDTF">2025-12-14T19:49:06Z</dcterms:modified>
  <cp:category/>
  <cp:contentStatus/>
</cp:coreProperties>
</file>