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pitli\AppData\Local\Temp\scp11395\var\www\miau\data\miau\330\"/>
    </mc:Choice>
  </mc:AlternateContent>
  <xr:revisionPtr revIDLastSave="0" documentId="13_ncr:1_{CE1D4F35-9F3C-4CD6-A4D2-BD48BE6F7852}" xr6:coauthVersionLast="47" xr6:coauthVersionMax="47" xr10:uidLastSave="{00000000-0000-0000-0000-000000000000}"/>
  <bookViews>
    <workbookView xWindow="-110" yWindow="-110" windowWidth="25820" windowHeight="15500" xr2:uid="{E7BD9DD4-8457-4034-8306-00AE4B27C1E2}"/>
  </bookViews>
  <sheets>
    <sheet name="info" sheetId="14" r:id="rId1"/>
    <sheet name="rnd" sheetId="1" r:id="rId2"/>
    <sheet name="elo_copilot" sheetId="13" r:id="rId3"/>
    <sheet name="fix2" sheetId="7" r:id="rId4"/>
    <sheet name="fix1" sheetId="3" r:id="rId5"/>
    <sheet name="fix0 (2)" sheetId="10" r:id="rId6"/>
    <sheet name="fix0" sheetId="5" r:id="rId7"/>
    <sheet name="models1" sheetId="2" r:id="rId8"/>
    <sheet name="models_2" sheetId="4" r:id="rId9"/>
    <sheet name="models3" sheetId="6" r:id="rId10"/>
    <sheet name="models4" sheetId="9" r:id="rId11"/>
    <sheet name="models5" sheetId="12" r:id="rId12"/>
  </sheets>
  <calcPr calcId="191029"/>
  <pivotCaches>
    <pivotCache cacheId="0" r:id="rId13"/>
    <pivotCache cacheId="1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6" i="13" l="1"/>
  <c r="O126" i="13"/>
  <c r="P126" i="13"/>
  <c r="W126" i="13"/>
  <c r="V126" i="13"/>
  <c r="W138" i="13"/>
  <c r="V138" i="13"/>
  <c r="W137" i="13"/>
  <c r="V137" i="13"/>
  <c r="W136" i="13"/>
  <c r="V136" i="13"/>
  <c r="W135" i="13"/>
  <c r="V135" i="13"/>
  <c r="W134" i="13"/>
  <c r="V134" i="13"/>
  <c r="W133" i="13"/>
  <c r="V133" i="13"/>
  <c r="W132" i="13"/>
  <c r="V132" i="13"/>
  <c r="W131" i="13"/>
  <c r="V131" i="13"/>
  <c r="W130" i="13"/>
  <c r="V130" i="13"/>
  <c r="W129" i="13"/>
  <c r="V129" i="13"/>
  <c r="U138" i="13"/>
  <c r="U137" i="13"/>
  <c r="U136" i="13"/>
  <c r="U135" i="13"/>
  <c r="U134" i="13"/>
  <c r="U133" i="13"/>
  <c r="U132" i="13"/>
  <c r="U131" i="13"/>
  <c r="U130" i="13"/>
  <c r="U129" i="13"/>
  <c r="P180" i="13"/>
  <c r="P179" i="13"/>
  <c r="P178" i="13"/>
  <c r="P177" i="13"/>
  <c r="P176" i="13"/>
  <c r="P175" i="13"/>
  <c r="P174" i="13"/>
  <c r="P173" i="13"/>
  <c r="P172" i="13"/>
  <c r="P171" i="13"/>
  <c r="L180" i="13"/>
  <c r="L179" i="13"/>
  <c r="L178" i="13"/>
  <c r="L177" i="13"/>
  <c r="L176" i="13"/>
  <c r="L175" i="13"/>
  <c r="L174" i="13"/>
  <c r="L173" i="13"/>
  <c r="L172" i="13"/>
  <c r="L171" i="13"/>
  <c r="O180" i="13"/>
  <c r="O179" i="13"/>
  <c r="O178" i="13"/>
  <c r="O177" i="13"/>
  <c r="O176" i="13"/>
  <c r="O175" i="13"/>
  <c r="O174" i="13"/>
  <c r="O173" i="13"/>
  <c r="O172" i="13"/>
  <c r="O171" i="13"/>
  <c r="T138" i="13"/>
  <c r="T137" i="13"/>
  <c r="T136" i="13"/>
  <c r="T135" i="13"/>
  <c r="T134" i="13"/>
  <c r="T133" i="13"/>
  <c r="T132" i="13"/>
  <c r="T131" i="13"/>
  <c r="T130" i="13"/>
  <c r="T129" i="13"/>
  <c r="P168" i="13"/>
  <c r="P167" i="13"/>
  <c r="P166" i="13"/>
  <c r="P165" i="13"/>
  <c r="P164" i="13"/>
  <c r="P163" i="13"/>
  <c r="P162" i="13"/>
  <c r="P161" i="13"/>
  <c r="P160" i="13"/>
  <c r="P159" i="13"/>
  <c r="L168" i="13"/>
  <c r="L167" i="13"/>
  <c r="L166" i="13"/>
  <c r="L165" i="13"/>
  <c r="L164" i="13"/>
  <c r="L163" i="13"/>
  <c r="L162" i="13"/>
  <c r="L161" i="13"/>
  <c r="L160" i="13"/>
  <c r="L159" i="13"/>
  <c r="S130" i="13"/>
  <c r="S131" i="13"/>
  <c r="S132" i="13"/>
  <c r="S133" i="13"/>
  <c r="S134" i="13"/>
  <c r="S135" i="13"/>
  <c r="S136" i="13"/>
  <c r="S137" i="13"/>
  <c r="S138" i="13"/>
  <c r="S129" i="13"/>
  <c r="P153" i="13"/>
  <c r="P152" i="13"/>
  <c r="P151" i="13"/>
  <c r="P150" i="13"/>
  <c r="P149" i="13"/>
  <c r="P148" i="13"/>
  <c r="P147" i="13"/>
  <c r="P146" i="13"/>
  <c r="P145" i="13"/>
  <c r="P144" i="13"/>
  <c r="L153" i="13"/>
  <c r="L145" i="13"/>
  <c r="L146" i="13"/>
  <c r="L147" i="13"/>
  <c r="L148" i="13"/>
  <c r="L149" i="13"/>
  <c r="L150" i="13"/>
  <c r="L151" i="13"/>
  <c r="L152" i="13"/>
  <c r="L144" i="13"/>
  <c r="R138" i="13"/>
  <c r="R137" i="13"/>
  <c r="R136" i="13"/>
  <c r="R135" i="13"/>
  <c r="R134" i="13"/>
  <c r="R133" i="13"/>
  <c r="R132" i="13"/>
  <c r="R131" i="13"/>
  <c r="R130" i="13"/>
  <c r="R129" i="13"/>
  <c r="Q138" i="13"/>
  <c r="Q137" i="13"/>
  <c r="Q136" i="13"/>
  <c r="Q135" i="13"/>
  <c r="Q134" i="13"/>
  <c r="Q133" i="13"/>
  <c r="Q132" i="13"/>
  <c r="Q131" i="13"/>
  <c r="Q130" i="13"/>
  <c r="Q129" i="13"/>
  <c r="P138" i="13"/>
  <c r="P137" i="13"/>
  <c r="P136" i="13"/>
  <c r="P135" i="13"/>
  <c r="P134" i="13"/>
  <c r="P133" i="13"/>
  <c r="P132" i="13"/>
  <c r="P131" i="13"/>
  <c r="P130" i="13"/>
  <c r="P129" i="13"/>
  <c r="O129" i="13"/>
  <c r="O130" i="13"/>
  <c r="O131" i="13"/>
  <c r="O132" i="13"/>
  <c r="O133" i="13"/>
  <c r="O134" i="13"/>
  <c r="O135" i="13"/>
  <c r="O136" i="13"/>
  <c r="O137" i="13"/>
  <c r="O138" i="13"/>
  <c r="O128" i="13"/>
  <c r="N130" i="13"/>
  <c r="N131" i="13"/>
  <c r="N132" i="13"/>
  <c r="N133" i="13"/>
  <c r="N134" i="13"/>
  <c r="N135" i="13"/>
  <c r="N136" i="13"/>
  <c r="N137" i="13"/>
  <c r="N138" i="13"/>
  <c r="N129" i="13"/>
  <c r="M138" i="13"/>
  <c r="M137" i="13"/>
  <c r="M136" i="13"/>
  <c r="M135" i="13"/>
  <c r="M134" i="13"/>
  <c r="M133" i="13"/>
  <c r="M132" i="13"/>
  <c r="M131" i="13"/>
  <c r="M130" i="13"/>
  <c r="M129" i="13"/>
  <c r="AW12" i="7"/>
  <c r="AW11" i="7"/>
  <c r="AW10" i="7"/>
  <c r="AW9" i="7"/>
  <c r="AW8" i="7"/>
  <c r="AW7" i="7"/>
  <c r="AW6" i="7"/>
  <c r="AW5" i="7"/>
  <c r="AW4" i="7"/>
  <c r="AW3" i="7"/>
  <c r="AV12" i="7"/>
  <c r="AV11" i="7"/>
  <c r="AV10" i="7"/>
  <c r="AV9" i="7"/>
  <c r="AV8" i="7"/>
  <c r="AV7" i="7"/>
  <c r="AV6" i="7"/>
  <c r="AV5" i="7"/>
  <c r="AV4" i="7"/>
  <c r="AV3" i="7"/>
  <c r="F83" i="13"/>
  <c r="F82" i="13"/>
  <c r="F81" i="13"/>
  <c r="F80" i="13"/>
  <c r="F79" i="13"/>
  <c r="F78" i="13"/>
  <c r="F77" i="13"/>
  <c r="F76" i="13"/>
  <c r="F75" i="13"/>
  <c r="F74" i="13"/>
  <c r="AT12" i="7"/>
  <c r="AT11" i="7"/>
  <c r="AT10" i="7"/>
  <c r="AT9" i="7"/>
  <c r="AT8" i="7"/>
  <c r="AT7" i="7"/>
  <c r="AT6" i="7"/>
  <c r="AT5" i="7"/>
  <c r="AT4" i="7"/>
  <c r="AT3" i="7"/>
  <c r="AS12" i="7"/>
  <c r="AS11" i="7"/>
  <c r="AS10" i="7"/>
  <c r="AS9" i="7"/>
  <c r="AS8" i="7"/>
  <c r="AS7" i="7"/>
  <c r="AS6" i="7"/>
  <c r="AS5" i="7"/>
  <c r="AS4" i="7"/>
  <c r="AS3" i="7"/>
  <c r="L22" i="13"/>
  <c r="L21" i="13"/>
  <c r="L20" i="13"/>
  <c r="L19" i="13"/>
  <c r="L18" i="13"/>
  <c r="L17" i="13"/>
  <c r="L16" i="13"/>
  <c r="L15" i="13"/>
  <c r="L14" i="13"/>
  <c r="L13" i="13"/>
  <c r="L23" i="13"/>
  <c r="K22" i="13"/>
  <c r="J22" i="13"/>
  <c r="I22" i="13"/>
  <c r="H22" i="13"/>
  <c r="G22" i="13"/>
  <c r="F22" i="13"/>
  <c r="E22" i="13"/>
  <c r="D22" i="13"/>
  <c r="C22" i="13"/>
  <c r="B22" i="13"/>
  <c r="K21" i="13"/>
  <c r="J21" i="13"/>
  <c r="I21" i="13"/>
  <c r="H21" i="13"/>
  <c r="G21" i="13"/>
  <c r="F21" i="13"/>
  <c r="E21" i="13"/>
  <c r="D21" i="13"/>
  <c r="C21" i="13"/>
  <c r="B21" i="13"/>
  <c r="K20" i="13"/>
  <c r="J20" i="13"/>
  <c r="I20" i="13"/>
  <c r="H20" i="13"/>
  <c r="G20" i="13"/>
  <c r="F20" i="13"/>
  <c r="E20" i="13"/>
  <c r="D20" i="13"/>
  <c r="C20" i="13"/>
  <c r="B20" i="13"/>
  <c r="K19" i="13"/>
  <c r="J19" i="13"/>
  <c r="I19" i="13"/>
  <c r="H19" i="13"/>
  <c r="G19" i="13"/>
  <c r="F19" i="13"/>
  <c r="E19" i="13"/>
  <c r="D19" i="13"/>
  <c r="C19" i="13"/>
  <c r="B19" i="13"/>
  <c r="K18" i="13"/>
  <c r="J18" i="13"/>
  <c r="I18" i="13"/>
  <c r="H18" i="13"/>
  <c r="G18" i="13"/>
  <c r="F18" i="13"/>
  <c r="E18" i="13"/>
  <c r="D18" i="13"/>
  <c r="C18" i="13"/>
  <c r="B18" i="13"/>
  <c r="K17" i="13"/>
  <c r="J17" i="13"/>
  <c r="I17" i="13"/>
  <c r="H17" i="13"/>
  <c r="G17" i="13"/>
  <c r="F17" i="13"/>
  <c r="E17" i="13"/>
  <c r="D17" i="13"/>
  <c r="C17" i="13"/>
  <c r="B17" i="13"/>
  <c r="K16" i="13"/>
  <c r="J16" i="13"/>
  <c r="I16" i="13"/>
  <c r="H16" i="13"/>
  <c r="G16" i="13"/>
  <c r="F16" i="13"/>
  <c r="E16" i="13"/>
  <c r="D16" i="13"/>
  <c r="C16" i="13"/>
  <c r="B16" i="13"/>
  <c r="K15" i="13"/>
  <c r="J15" i="13"/>
  <c r="I15" i="13"/>
  <c r="H15" i="13"/>
  <c r="G15" i="13"/>
  <c r="F15" i="13"/>
  <c r="E15" i="13"/>
  <c r="D15" i="13"/>
  <c r="C15" i="13"/>
  <c r="B15" i="13"/>
  <c r="K14" i="13"/>
  <c r="J14" i="13"/>
  <c r="I14" i="13"/>
  <c r="H14" i="13"/>
  <c r="G14" i="13"/>
  <c r="F14" i="13"/>
  <c r="E14" i="13"/>
  <c r="D14" i="13"/>
  <c r="C14" i="13"/>
  <c r="B14" i="13"/>
  <c r="K13" i="13"/>
  <c r="J13" i="13"/>
  <c r="I13" i="13"/>
  <c r="H13" i="13"/>
  <c r="G13" i="13"/>
  <c r="F13" i="13"/>
  <c r="E13" i="13"/>
  <c r="D13" i="13"/>
  <c r="C13" i="13"/>
  <c r="B13" i="13"/>
  <c r="AU52" i="7"/>
  <c r="AU51" i="7"/>
  <c r="AU50" i="7"/>
  <c r="AU49" i="7"/>
  <c r="AU48" i="7"/>
  <c r="AU47" i="7"/>
  <c r="AU46" i="7"/>
  <c r="AU45" i="7"/>
  <c r="AU44" i="7"/>
  <c r="AQ12" i="7"/>
  <c r="AQ11" i="7"/>
  <c r="AQ10" i="7"/>
  <c r="AQ9" i="7"/>
  <c r="AQ8" i="7"/>
  <c r="AQ7" i="7"/>
  <c r="AQ6" i="7"/>
  <c r="AQ5" i="7"/>
  <c r="AQ4" i="7"/>
  <c r="AQ3" i="7"/>
  <c r="AP4" i="7"/>
  <c r="AP5" i="7"/>
  <c r="AP6" i="7"/>
  <c r="AP7" i="7"/>
  <c r="AP8" i="7"/>
  <c r="AP9" i="7"/>
  <c r="AP10" i="7"/>
  <c r="AP11" i="7"/>
  <c r="AP12" i="7"/>
  <c r="AP3" i="7"/>
  <c r="AO12" i="7"/>
  <c r="AO11" i="7"/>
  <c r="AO10" i="7"/>
  <c r="AO9" i="7"/>
  <c r="AO8" i="7"/>
  <c r="AO7" i="7"/>
  <c r="AO6" i="7"/>
  <c r="AO5" i="7"/>
  <c r="AO4" i="7"/>
  <c r="AO3" i="7"/>
  <c r="AN12" i="7"/>
  <c r="AN11" i="7"/>
  <c r="AN10" i="7"/>
  <c r="AN9" i="7"/>
  <c r="AN8" i="7"/>
  <c r="AN7" i="7"/>
  <c r="AN6" i="7"/>
  <c r="AN5" i="7"/>
  <c r="AN4" i="7"/>
  <c r="AN3" i="7"/>
  <c r="AT52" i="7"/>
  <c r="AT51" i="7"/>
  <c r="AT50" i="7"/>
  <c r="AT49" i="7"/>
  <c r="AT48" i="7"/>
  <c r="AT47" i="7"/>
  <c r="AT46" i="7"/>
  <c r="AT45" i="7"/>
  <c r="AT44" i="7"/>
  <c r="AR52" i="10"/>
  <c r="AR51" i="10"/>
  <c r="AR50" i="10"/>
  <c r="AR49" i="10"/>
  <c r="AR48" i="10"/>
  <c r="AR47" i="10"/>
  <c r="AR46" i="10"/>
  <c r="AR45" i="10"/>
  <c r="AR44" i="10"/>
  <c r="AR43" i="10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AF16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AF15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AF11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AF9" i="12"/>
  <c r="AE9" i="12"/>
  <c r="AD9" i="12"/>
  <c r="AC9" i="12"/>
  <c r="AB9" i="12"/>
  <c r="AA9" i="12"/>
  <c r="Z9" i="12"/>
  <c r="Y9" i="12"/>
  <c r="X9" i="12"/>
  <c r="W9" i="12"/>
  <c r="V9" i="12"/>
  <c r="U9" i="12"/>
  <c r="T9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AP52" i="10"/>
  <c r="AP51" i="10"/>
  <c r="AP50" i="10"/>
  <c r="AP49" i="10"/>
  <c r="AP48" i="10"/>
  <c r="AP47" i="10"/>
  <c r="AQ47" i="10" s="1"/>
  <c r="AP46" i="10"/>
  <c r="AP45" i="10"/>
  <c r="AP44" i="10"/>
  <c r="AQ44" i="10" s="1"/>
  <c r="AP43" i="10"/>
  <c r="G125" i="10"/>
  <c r="H125" i="10" s="1"/>
  <c r="H124" i="10"/>
  <c r="G124" i="10"/>
  <c r="G123" i="10"/>
  <c r="H123" i="10" s="1"/>
  <c r="G122" i="10"/>
  <c r="H122" i="10" s="1"/>
  <c r="G121" i="10"/>
  <c r="H121" i="10" s="1"/>
  <c r="G120" i="10"/>
  <c r="H120" i="10" s="1"/>
  <c r="G119" i="10"/>
  <c r="H119" i="10" s="1"/>
  <c r="G118" i="10"/>
  <c r="H118" i="10" s="1"/>
  <c r="H117" i="10"/>
  <c r="G117" i="10"/>
  <c r="G116" i="10"/>
  <c r="H116" i="10" s="1"/>
  <c r="H115" i="10"/>
  <c r="G115" i="10"/>
  <c r="G114" i="10"/>
  <c r="H114" i="10" s="1"/>
  <c r="G113" i="10"/>
  <c r="H113" i="10" s="1"/>
  <c r="G112" i="10"/>
  <c r="H112" i="10" s="1"/>
  <c r="G111" i="10"/>
  <c r="H111" i="10" s="1"/>
  <c r="H110" i="10"/>
  <c r="G110" i="10"/>
  <c r="G109" i="10"/>
  <c r="H109" i="10" s="1"/>
  <c r="G108" i="10"/>
  <c r="H108" i="10" s="1"/>
  <c r="G107" i="10"/>
  <c r="H107" i="10" s="1"/>
  <c r="G106" i="10"/>
  <c r="H106" i="10" s="1"/>
  <c r="G105" i="10"/>
  <c r="H105" i="10" s="1"/>
  <c r="G104" i="10"/>
  <c r="H104" i="10" s="1"/>
  <c r="H103" i="10"/>
  <c r="G103" i="10"/>
  <c r="G102" i="10"/>
  <c r="H102" i="10" s="1"/>
  <c r="G101" i="10"/>
  <c r="H101" i="10" s="1"/>
  <c r="G100" i="10"/>
  <c r="H100" i="10" s="1"/>
  <c r="H99" i="10"/>
  <c r="G99" i="10"/>
  <c r="G98" i="10"/>
  <c r="H98" i="10" s="1"/>
  <c r="G97" i="10"/>
  <c r="H97" i="10" s="1"/>
  <c r="H96" i="10"/>
  <c r="G96" i="10"/>
  <c r="G95" i="10"/>
  <c r="H95" i="10" s="1"/>
  <c r="G94" i="10"/>
  <c r="H94" i="10" s="1"/>
  <c r="G93" i="10"/>
  <c r="H93" i="10" s="1"/>
  <c r="G92" i="10"/>
  <c r="H92" i="10" s="1"/>
  <c r="H91" i="10"/>
  <c r="G91" i="10"/>
  <c r="G90" i="10"/>
  <c r="H90" i="10" s="1"/>
  <c r="H89" i="10"/>
  <c r="G89" i="10"/>
  <c r="G88" i="10"/>
  <c r="H88" i="10" s="1"/>
  <c r="G87" i="10"/>
  <c r="H87" i="10" s="1"/>
  <c r="G86" i="10"/>
  <c r="H86" i="10" s="1"/>
  <c r="G85" i="10"/>
  <c r="H85" i="10" s="1"/>
  <c r="B85" i="10"/>
  <c r="D85" i="10" s="1"/>
  <c r="A85" i="10"/>
  <c r="C85" i="10" s="1"/>
  <c r="G84" i="10"/>
  <c r="H84" i="10" s="1"/>
  <c r="G83" i="10"/>
  <c r="H83" i="10" s="1"/>
  <c r="H82" i="10"/>
  <c r="G82" i="10"/>
  <c r="G81" i="10"/>
  <c r="H81" i="10" s="1"/>
  <c r="G80" i="10"/>
  <c r="H80" i="10" s="1"/>
  <c r="H79" i="10"/>
  <c r="G79" i="10"/>
  <c r="G78" i="10"/>
  <c r="H78" i="10" s="1"/>
  <c r="H77" i="10"/>
  <c r="G77" i="10"/>
  <c r="G76" i="10"/>
  <c r="H76" i="10" s="1"/>
  <c r="H75" i="10"/>
  <c r="G75" i="10"/>
  <c r="B75" i="10"/>
  <c r="D75" i="10" s="1"/>
  <c r="A75" i="10"/>
  <c r="C75" i="10" s="1"/>
  <c r="E75" i="10" s="1"/>
  <c r="F75" i="10" s="1"/>
  <c r="G74" i="10"/>
  <c r="H74" i="10" s="1"/>
  <c r="G73" i="10"/>
  <c r="H73" i="10" s="1"/>
  <c r="G72" i="10"/>
  <c r="H72" i="10" s="1"/>
  <c r="D72" i="10"/>
  <c r="H71" i="10"/>
  <c r="G71" i="10"/>
  <c r="G70" i="10"/>
  <c r="H70" i="10" s="1"/>
  <c r="G69" i="10"/>
  <c r="H69" i="10" s="1"/>
  <c r="H68" i="10"/>
  <c r="G68" i="10"/>
  <c r="G67" i="10"/>
  <c r="H67" i="10" s="1"/>
  <c r="B67" i="10"/>
  <c r="B77" i="10" s="1"/>
  <c r="B87" i="10" s="1"/>
  <c r="A67" i="10"/>
  <c r="A77" i="10" s="1"/>
  <c r="C77" i="10" s="1"/>
  <c r="H66" i="10"/>
  <c r="G66" i="10"/>
  <c r="G65" i="10"/>
  <c r="H65" i="10" s="1"/>
  <c r="G64" i="10"/>
  <c r="H64" i="10" s="1"/>
  <c r="G63" i="10"/>
  <c r="H63" i="10" s="1"/>
  <c r="G62" i="10"/>
  <c r="H62" i="10" s="1"/>
  <c r="B62" i="10"/>
  <c r="B72" i="10" s="1"/>
  <c r="B82" i="10" s="1"/>
  <c r="A62" i="10"/>
  <c r="C62" i="10" s="1"/>
  <c r="H61" i="10"/>
  <c r="G61" i="10"/>
  <c r="G60" i="10"/>
  <c r="H60" i="10" s="1"/>
  <c r="G59" i="10"/>
  <c r="H59" i="10" s="1"/>
  <c r="B59" i="10"/>
  <c r="G58" i="10"/>
  <c r="H58" i="10" s="1"/>
  <c r="G57" i="10"/>
  <c r="H57" i="10" s="1"/>
  <c r="G56" i="10"/>
  <c r="H56" i="10" s="1"/>
  <c r="G55" i="10"/>
  <c r="H55" i="10" s="1"/>
  <c r="B55" i="10"/>
  <c r="B65" i="10" s="1"/>
  <c r="A55" i="10"/>
  <c r="A65" i="10" s="1"/>
  <c r="C65" i="10" s="1"/>
  <c r="H54" i="10"/>
  <c r="G54" i="10"/>
  <c r="B54" i="10"/>
  <c r="D54" i="10" s="1"/>
  <c r="G53" i="10"/>
  <c r="H53" i="10" s="1"/>
  <c r="AM52" i="10"/>
  <c r="AC52" i="10"/>
  <c r="AB52" i="10"/>
  <c r="G52" i="10"/>
  <c r="H52" i="10" s="1"/>
  <c r="D52" i="10"/>
  <c r="AN51" i="10"/>
  <c r="AM51" i="10"/>
  <c r="AH51" i="10"/>
  <c r="AG51" i="10"/>
  <c r="G51" i="10"/>
  <c r="H51" i="10" s="1"/>
  <c r="AM50" i="10"/>
  <c r="AH50" i="10"/>
  <c r="AA50" i="10"/>
  <c r="G50" i="10"/>
  <c r="H50" i="10" s="1"/>
  <c r="B50" i="10"/>
  <c r="B60" i="10" s="1"/>
  <c r="D60" i="10" s="1"/>
  <c r="A50" i="10"/>
  <c r="A60" i="10" s="1"/>
  <c r="C60" i="10" s="1"/>
  <c r="AQ49" i="10"/>
  <c r="AM49" i="10"/>
  <c r="G49" i="10"/>
  <c r="H49" i="10" s="1"/>
  <c r="B49" i="10"/>
  <c r="D49" i="10" s="1"/>
  <c r="A49" i="10"/>
  <c r="AM48" i="10"/>
  <c r="AL48" i="10"/>
  <c r="AK48" i="10"/>
  <c r="G48" i="10"/>
  <c r="H48" i="10" s="1"/>
  <c r="B48" i="10"/>
  <c r="A48" i="10"/>
  <c r="C48" i="10" s="1"/>
  <c r="AM47" i="10"/>
  <c r="G47" i="10"/>
  <c r="H47" i="10" s="1"/>
  <c r="D47" i="10"/>
  <c r="AQ52" i="10"/>
  <c r="AM46" i="10"/>
  <c r="AL46" i="10"/>
  <c r="AK46" i="10"/>
  <c r="AJ46" i="10"/>
  <c r="AA46" i="10"/>
  <c r="H46" i="10"/>
  <c r="G46" i="10"/>
  <c r="AM45" i="10"/>
  <c r="G45" i="10"/>
  <c r="H45" i="10" s="1"/>
  <c r="D45" i="10"/>
  <c r="B45" i="10"/>
  <c r="A45" i="10"/>
  <c r="C45" i="10" s="1"/>
  <c r="AM44" i="10"/>
  <c r="G44" i="10"/>
  <c r="H44" i="10" s="1"/>
  <c r="B44" i="10"/>
  <c r="D44" i="10" s="1"/>
  <c r="A44" i="10"/>
  <c r="A54" i="10" s="1"/>
  <c r="AM43" i="10"/>
  <c r="AH43" i="10"/>
  <c r="AB43" i="10"/>
  <c r="G43" i="10"/>
  <c r="H43" i="10" s="1"/>
  <c r="B43" i="10"/>
  <c r="A43" i="10"/>
  <c r="C43" i="10" s="1"/>
  <c r="AN42" i="10"/>
  <c r="AM42" i="10"/>
  <c r="AL42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G42" i="10"/>
  <c r="H42" i="10" s="1"/>
  <c r="B42" i="10"/>
  <c r="B52" i="10" s="1"/>
  <c r="A42" i="10"/>
  <c r="A52" i="10" s="1"/>
  <c r="G41" i="10"/>
  <c r="H41" i="10" s="1"/>
  <c r="B41" i="10"/>
  <c r="D41" i="10" s="1"/>
  <c r="A41" i="10"/>
  <c r="C41" i="10" s="1"/>
  <c r="E41" i="10" s="1"/>
  <c r="F41" i="10" s="1"/>
  <c r="H40" i="10"/>
  <c r="G40" i="10"/>
  <c r="B40" i="10"/>
  <c r="D40" i="10" s="1"/>
  <c r="A40" i="10"/>
  <c r="C40" i="10" s="1"/>
  <c r="E40" i="10" s="1"/>
  <c r="F40" i="10" s="1"/>
  <c r="H39" i="10"/>
  <c r="G39" i="10"/>
  <c r="D39" i="10"/>
  <c r="C39" i="10"/>
  <c r="E39" i="10" s="1"/>
  <c r="F39" i="10" s="1"/>
  <c r="B39" i="10"/>
  <c r="A39" i="10"/>
  <c r="G38" i="10"/>
  <c r="H38" i="10" s="1"/>
  <c r="B38" i="10"/>
  <c r="D38" i="10" s="1"/>
  <c r="A38" i="10"/>
  <c r="C38" i="10" s="1"/>
  <c r="AL37" i="10"/>
  <c r="AK37" i="10"/>
  <c r="AJ37" i="10"/>
  <c r="AI37" i="10"/>
  <c r="AH37" i="10"/>
  <c r="AG37" i="10"/>
  <c r="AF37" i="10"/>
  <c r="AF52" i="10" s="1"/>
  <c r="AE37" i="10"/>
  <c r="AD37" i="10"/>
  <c r="AD52" i="10" s="1"/>
  <c r="AC37" i="10"/>
  <c r="AB37" i="10"/>
  <c r="AA37" i="10"/>
  <c r="Z37" i="10"/>
  <c r="H37" i="10"/>
  <c r="G37" i="10"/>
  <c r="D37" i="10"/>
  <c r="C37" i="10"/>
  <c r="E37" i="10" s="1"/>
  <c r="F37" i="10" s="1"/>
  <c r="B37" i="10"/>
  <c r="B47" i="10" s="1"/>
  <c r="B57" i="10" s="1"/>
  <c r="D57" i="10" s="1"/>
  <c r="A37" i="10"/>
  <c r="A47" i="10" s="1"/>
  <c r="A57" i="10" s="1"/>
  <c r="C57" i="10" s="1"/>
  <c r="E57" i="10" s="1"/>
  <c r="F57" i="10" s="1"/>
  <c r="BY36" i="10"/>
  <c r="BR36" i="10"/>
  <c r="BP36" i="10"/>
  <c r="BO36" i="10"/>
  <c r="BN36" i="10"/>
  <c r="BH36" i="10"/>
  <c r="BG36" i="10"/>
  <c r="BF36" i="10"/>
  <c r="AL36" i="10"/>
  <c r="AK36" i="10"/>
  <c r="AJ36" i="10"/>
  <c r="AI36" i="10"/>
  <c r="AH36" i="10"/>
  <c r="AG36" i="10"/>
  <c r="AF36" i="10"/>
  <c r="AE36" i="10"/>
  <c r="AD36" i="10"/>
  <c r="AC36" i="10"/>
  <c r="AC46" i="10" s="1"/>
  <c r="AB36" i="10"/>
  <c r="AA36" i="10"/>
  <c r="Z36" i="10"/>
  <c r="G36" i="10"/>
  <c r="H36" i="10" s="1"/>
  <c r="B36" i="10"/>
  <c r="B46" i="10" s="1"/>
  <c r="A36" i="10"/>
  <c r="A46" i="10" s="1"/>
  <c r="BY35" i="10"/>
  <c r="BR35" i="10"/>
  <c r="BP35" i="10"/>
  <c r="BO35" i="10"/>
  <c r="BN35" i="10"/>
  <c r="BV35" i="10" s="1"/>
  <c r="BH35" i="10"/>
  <c r="BG35" i="10"/>
  <c r="BF35" i="10"/>
  <c r="AL35" i="10"/>
  <c r="AK35" i="10"/>
  <c r="AJ35" i="10"/>
  <c r="AI35" i="10"/>
  <c r="AH35" i="10"/>
  <c r="AG35" i="10"/>
  <c r="AG50" i="10" s="1"/>
  <c r="AF35" i="10"/>
  <c r="AE35" i="10"/>
  <c r="AD35" i="10"/>
  <c r="AC35" i="10"/>
  <c r="AB35" i="10"/>
  <c r="AA35" i="10"/>
  <c r="Z35" i="10"/>
  <c r="G35" i="10"/>
  <c r="H35" i="10" s="1"/>
  <c r="D35" i="10"/>
  <c r="C35" i="10"/>
  <c r="BY34" i="10"/>
  <c r="BR34" i="10"/>
  <c r="BP34" i="10"/>
  <c r="BO34" i="10"/>
  <c r="BN34" i="10"/>
  <c r="BH34" i="10"/>
  <c r="BG34" i="10"/>
  <c r="BF34" i="10"/>
  <c r="BS34" i="10" s="1"/>
  <c r="AL34" i="10"/>
  <c r="AK34" i="10"/>
  <c r="AK49" i="10" s="1"/>
  <c r="AJ34" i="10"/>
  <c r="AI34" i="10"/>
  <c r="AH34" i="10"/>
  <c r="AG34" i="10"/>
  <c r="AF34" i="10"/>
  <c r="AF49" i="10" s="1"/>
  <c r="AE34" i="10"/>
  <c r="AD34" i="10"/>
  <c r="AD51" i="10" s="1"/>
  <c r="AC34" i="10"/>
  <c r="AB34" i="10"/>
  <c r="AA34" i="10"/>
  <c r="Z34" i="10"/>
  <c r="H34" i="10"/>
  <c r="G34" i="10"/>
  <c r="D34" i="10"/>
  <c r="C34" i="10"/>
  <c r="BY33" i="10"/>
  <c r="BR33" i="10"/>
  <c r="BP33" i="10"/>
  <c r="BO33" i="10"/>
  <c r="BN33" i="10"/>
  <c r="BH33" i="10"/>
  <c r="BG33" i="10"/>
  <c r="BF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G33" i="10"/>
  <c r="H33" i="10" s="1"/>
  <c r="BY32" i="10"/>
  <c r="BR32" i="10"/>
  <c r="BP32" i="10"/>
  <c r="BO32" i="10"/>
  <c r="BN32" i="10"/>
  <c r="BH32" i="10"/>
  <c r="BG32" i="10"/>
  <c r="BF32" i="10"/>
  <c r="AL32" i="10"/>
  <c r="AK32" i="10"/>
  <c r="AJ32" i="10"/>
  <c r="AJ47" i="10" s="1"/>
  <c r="AI32" i="10"/>
  <c r="AH32" i="10"/>
  <c r="AG32" i="10"/>
  <c r="AF32" i="10"/>
  <c r="AE32" i="10"/>
  <c r="AD32" i="10"/>
  <c r="AD47" i="10" s="1"/>
  <c r="AC32" i="10"/>
  <c r="AC47" i="10" s="1"/>
  <c r="AB32" i="10"/>
  <c r="AA32" i="10"/>
  <c r="AA47" i="10" s="1"/>
  <c r="Z32" i="10"/>
  <c r="G32" i="10"/>
  <c r="H32" i="10" s="1"/>
  <c r="BY31" i="10"/>
  <c r="BR31" i="10"/>
  <c r="BP31" i="10"/>
  <c r="BO31" i="10"/>
  <c r="BN31" i="10"/>
  <c r="BH31" i="10"/>
  <c r="BG31" i="10"/>
  <c r="BF31" i="10"/>
  <c r="AL31" i="10"/>
  <c r="AK31" i="10"/>
  <c r="AK45" i="10" s="1"/>
  <c r="AJ31" i="10"/>
  <c r="AJ45" i="10" s="1"/>
  <c r="AI31" i="10"/>
  <c r="AH31" i="10"/>
  <c r="AG31" i="10"/>
  <c r="AG45" i="10" s="1"/>
  <c r="AF31" i="10"/>
  <c r="AE31" i="10"/>
  <c r="AE46" i="10" s="1"/>
  <c r="AD31" i="10"/>
  <c r="AC31" i="10"/>
  <c r="AB31" i="10"/>
  <c r="AB50" i="10" s="1"/>
  <c r="AA31" i="10"/>
  <c r="AA43" i="10" s="1"/>
  <c r="Z31" i="10"/>
  <c r="G31" i="10"/>
  <c r="H31" i="10" s="1"/>
  <c r="C31" i="10"/>
  <c r="BY30" i="10"/>
  <c r="BR30" i="10"/>
  <c r="BP30" i="10"/>
  <c r="BO30" i="10"/>
  <c r="BN30" i="10"/>
  <c r="BH30" i="10"/>
  <c r="BG30" i="10"/>
  <c r="BF30" i="10"/>
  <c r="AL30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Z50" i="10" s="1"/>
  <c r="G30" i="10"/>
  <c r="H30" i="10" s="1"/>
  <c r="C30" i="10"/>
  <c r="BY29" i="10"/>
  <c r="BR29" i="10"/>
  <c r="BP29" i="10"/>
  <c r="BO29" i="10"/>
  <c r="BW29" i="10" s="1"/>
  <c r="BN29" i="10"/>
  <c r="BH29" i="10"/>
  <c r="BG29" i="10"/>
  <c r="BF29" i="10"/>
  <c r="AL29" i="10"/>
  <c r="AK29" i="10"/>
  <c r="AJ29" i="10"/>
  <c r="AI29" i="10"/>
  <c r="AH29" i="10"/>
  <c r="AG29" i="10"/>
  <c r="AF29" i="10"/>
  <c r="AE29" i="10"/>
  <c r="AD29" i="10"/>
  <c r="AC29" i="10"/>
  <c r="AC49" i="10" s="1"/>
  <c r="AB29" i="10"/>
  <c r="AA29" i="10"/>
  <c r="Z29" i="10"/>
  <c r="G29" i="10"/>
  <c r="H29" i="10" s="1"/>
  <c r="BY28" i="10"/>
  <c r="BR28" i="10"/>
  <c r="BP28" i="10"/>
  <c r="BO28" i="10"/>
  <c r="BN28" i="10"/>
  <c r="BH28" i="10"/>
  <c r="BG28" i="10"/>
  <c r="BF28" i="10"/>
  <c r="BS29" i="10" s="1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G28" i="10"/>
  <c r="H28" i="10" s="1"/>
  <c r="C28" i="10"/>
  <c r="BY27" i="10"/>
  <c r="BS27" i="10"/>
  <c r="BR27" i="10"/>
  <c r="BP27" i="10"/>
  <c r="BO27" i="10"/>
  <c r="BW36" i="10" s="1"/>
  <c r="BN27" i="10"/>
  <c r="BV36" i="10" s="1"/>
  <c r="BH27" i="10"/>
  <c r="BU36" i="10" s="1"/>
  <c r="BG27" i="10"/>
  <c r="BF27" i="10"/>
  <c r="G27" i="10"/>
  <c r="H27" i="10" s="1"/>
  <c r="D27" i="10"/>
  <c r="C27" i="10"/>
  <c r="E27" i="10" s="1"/>
  <c r="F27" i="10" s="1"/>
  <c r="BY26" i="10"/>
  <c r="G26" i="10"/>
  <c r="H26" i="10" s="1"/>
  <c r="D26" i="10"/>
  <c r="C26" i="10"/>
  <c r="E26" i="10" s="1"/>
  <c r="F26" i="10" s="1"/>
  <c r="BG24" i="10"/>
  <c r="AH12" i="10"/>
  <c r="AG12" i="10"/>
  <c r="AN52" i="10" s="1"/>
  <c r="O12" i="10"/>
  <c r="N12" i="10"/>
  <c r="M12" i="10"/>
  <c r="AI11" i="10"/>
  <c r="AH11" i="10"/>
  <c r="AG11" i="10"/>
  <c r="O11" i="10"/>
  <c r="N11" i="10"/>
  <c r="M11" i="10"/>
  <c r="AH10" i="10"/>
  <c r="AG10" i="10"/>
  <c r="O10" i="10"/>
  <c r="N10" i="10"/>
  <c r="M10" i="10"/>
  <c r="P10" i="10" s="1"/>
  <c r="Q10" i="10" s="1"/>
  <c r="AH9" i="10"/>
  <c r="AG9" i="10"/>
  <c r="D42" i="10" s="1"/>
  <c r="O9" i="10"/>
  <c r="N9" i="10"/>
  <c r="M9" i="10"/>
  <c r="AH8" i="10"/>
  <c r="AG8" i="10"/>
  <c r="O8" i="10"/>
  <c r="N8" i="10"/>
  <c r="M8" i="10"/>
  <c r="AH7" i="10"/>
  <c r="AG7" i="10"/>
  <c r="AN47" i="10" s="1"/>
  <c r="O7" i="10"/>
  <c r="N7" i="10"/>
  <c r="M7" i="10"/>
  <c r="AH6" i="10"/>
  <c r="AG6" i="10"/>
  <c r="O6" i="10"/>
  <c r="N6" i="10"/>
  <c r="M6" i="10"/>
  <c r="AH5" i="10"/>
  <c r="AG5" i="10"/>
  <c r="C47" i="10" s="1"/>
  <c r="O5" i="10"/>
  <c r="N5" i="10"/>
  <c r="M5" i="10"/>
  <c r="AH4" i="10"/>
  <c r="AG4" i="10"/>
  <c r="S4" i="10"/>
  <c r="R4" i="10"/>
  <c r="Q4" i="10"/>
  <c r="O4" i="10"/>
  <c r="N4" i="10"/>
  <c r="M4" i="10"/>
  <c r="P4" i="10" s="1"/>
  <c r="AH3" i="10"/>
  <c r="AG3" i="10"/>
  <c r="O3" i="10"/>
  <c r="N3" i="10"/>
  <c r="M3" i="10"/>
  <c r="AP52" i="7"/>
  <c r="AP51" i="7"/>
  <c r="AP50" i="7"/>
  <c r="AP49" i="7"/>
  <c r="AP48" i="7"/>
  <c r="AP47" i="7"/>
  <c r="AP46" i="7"/>
  <c r="AP45" i="7"/>
  <c r="AP44" i="7"/>
  <c r="AP43" i="7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G125" i="7"/>
  <c r="H125" i="7" s="1"/>
  <c r="G124" i="7"/>
  <c r="H124" i="7" s="1"/>
  <c r="G123" i="7"/>
  <c r="H123" i="7" s="1"/>
  <c r="G122" i="7"/>
  <c r="H122" i="7" s="1"/>
  <c r="G121" i="7"/>
  <c r="H121" i="7" s="1"/>
  <c r="G120" i="7"/>
  <c r="H120" i="7" s="1"/>
  <c r="G119" i="7"/>
  <c r="H119" i="7" s="1"/>
  <c r="G118" i="7"/>
  <c r="H118" i="7" s="1"/>
  <c r="G117" i="7"/>
  <c r="H117" i="7" s="1"/>
  <c r="G116" i="7"/>
  <c r="H116" i="7" s="1"/>
  <c r="G115" i="7"/>
  <c r="H115" i="7" s="1"/>
  <c r="G114" i="7"/>
  <c r="H114" i="7" s="1"/>
  <c r="G113" i="7"/>
  <c r="H113" i="7" s="1"/>
  <c r="G112" i="7"/>
  <c r="H112" i="7" s="1"/>
  <c r="G111" i="7"/>
  <c r="H111" i="7" s="1"/>
  <c r="G110" i="7"/>
  <c r="H110" i="7" s="1"/>
  <c r="G109" i="7"/>
  <c r="H109" i="7" s="1"/>
  <c r="G108" i="7"/>
  <c r="H108" i="7" s="1"/>
  <c r="G107" i="7"/>
  <c r="H107" i="7" s="1"/>
  <c r="H106" i="7"/>
  <c r="G106" i="7"/>
  <c r="H105" i="7"/>
  <c r="G105" i="7"/>
  <c r="G104" i="7"/>
  <c r="H104" i="7" s="1"/>
  <c r="H103" i="7"/>
  <c r="G103" i="7"/>
  <c r="G102" i="7"/>
  <c r="H102" i="7" s="1"/>
  <c r="G101" i="7"/>
  <c r="H101" i="7" s="1"/>
  <c r="G100" i="7"/>
  <c r="H100" i="7" s="1"/>
  <c r="G99" i="7"/>
  <c r="H99" i="7" s="1"/>
  <c r="H98" i="7"/>
  <c r="G98" i="7"/>
  <c r="G97" i="7"/>
  <c r="H97" i="7" s="1"/>
  <c r="G96" i="7"/>
  <c r="H96" i="7" s="1"/>
  <c r="G95" i="7"/>
  <c r="H95" i="7" s="1"/>
  <c r="G94" i="7"/>
  <c r="H94" i="7" s="1"/>
  <c r="G93" i="7"/>
  <c r="H93" i="7" s="1"/>
  <c r="G92" i="7"/>
  <c r="H92" i="7" s="1"/>
  <c r="G91" i="7"/>
  <c r="H91" i="7" s="1"/>
  <c r="G90" i="7"/>
  <c r="H90" i="7" s="1"/>
  <c r="G89" i="7"/>
  <c r="H89" i="7" s="1"/>
  <c r="G88" i="7"/>
  <c r="H88" i="7" s="1"/>
  <c r="G87" i="7"/>
  <c r="H87" i="7" s="1"/>
  <c r="G86" i="7"/>
  <c r="H86" i="7" s="1"/>
  <c r="G85" i="7"/>
  <c r="H85" i="7" s="1"/>
  <c r="B85" i="7"/>
  <c r="G84" i="7"/>
  <c r="H84" i="7" s="1"/>
  <c r="G83" i="7"/>
  <c r="H83" i="7" s="1"/>
  <c r="G82" i="7"/>
  <c r="H82" i="7" s="1"/>
  <c r="G81" i="7"/>
  <c r="H81" i="7" s="1"/>
  <c r="G80" i="7"/>
  <c r="H80" i="7" s="1"/>
  <c r="G79" i="7"/>
  <c r="H79" i="7" s="1"/>
  <c r="G78" i="7"/>
  <c r="H78" i="7" s="1"/>
  <c r="G77" i="7"/>
  <c r="H77" i="7" s="1"/>
  <c r="G76" i="7"/>
  <c r="H76" i="7" s="1"/>
  <c r="B76" i="7"/>
  <c r="B86" i="7" s="1"/>
  <c r="A76" i="7"/>
  <c r="A86" i="7" s="1"/>
  <c r="G75" i="7"/>
  <c r="H75" i="7" s="1"/>
  <c r="B75" i="7"/>
  <c r="D75" i="7" s="1"/>
  <c r="G74" i="7"/>
  <c r="H74" i="7" s="1"/>
  <c r="G73" i="7"/>
  <c r="H73" i="7" s="1"/>
  <c r="A73" i="7"/>
  <c r="G72" i="7"/>
  <c r="H72" i="7" s="1"/>
  <c r="G71" i="7"/>
  <c r="H71" i="7" s="1"/>
  <c r="B71" i="7"/>
  <c r="A71" i="7"/>
  <c r="G70" i="7"/>
  <c r="H70" i="7" s="1"/>
  <c r="G69" i="7"/>
  <c r="H69" i="7" s="1"/>
  <c r="G68" i="7"/>
  <c r="H68" i="7" s="1"/>
  <c r="G67" i="7"/>
  <c r="H67" i="7" s="1"/>
  <c r="G66" i="7"/>
  <c r="H66" i="7" s="1"/>
  <c r="B66" i="7"/>
  <c r="A66" i="7"/>
  <c r="C66" i="7" s="1"/>
  <c r="G65" i="7"/>
  <c r="H65" i="7" s="1"/>
  <c r="B65" i="7"/>
  <c r="D65" i="7" s="1"/>
  <c r="G64" i="7"/>
  <c r="H64" i="7" s="1"/>
  <c r="A64" i="7"/>
  <c r="G63" i="7"/>
  <c r="H63" i="7" s="1"/>
  <c r="G62" i="7"/>
  <c r="H62" i="7" s="1"/>
  <c r="B62" i="7"/>
  <c r="A62" i="7"/>
  <c r="H61" i="7"/>
  <c r="G61" i="7"/>
  <c r="D61" i="7"/>
  <c r="C61" i="7"/>
  <c r="E61" i="7" s="1"/>
  <c r="F61" i="7" s="1"/>
  <c r="G60" i="7"/>
  <c r="H60" i="7" s="1"/>
  <c r="G59" i="7"/>
  <c r="H59" i="7" s="1"/>
  <c r="A59" i="7"/>
  <c r="G58" i="7"/>
  <c r="H58" i="7" s="1"/>
  <c r="G57" i="7"/>
  <c r="H57" i="7" s="1"/>
  <c r="B57" i="7"/>
  <c r="A57" i="7"/>
  <c r="G56" i="7"/>
  <c r="H56" i="7" s="1"/>
  <c r="G55" i="7"/>
  <c r="H55" i="7" s="1"/>
  <c r="G54" i="7"/>
  <c r="H54" i="7" s="1"/>
  <c r="B54" i="7"/>
  <c r="A54" i="7"/>
  <c r="C54" i="7" s="1"/>
  <c r="G53" i="7"/>
  <c r="H53" i="7" s="1"/>
  <c r="D53" i="7"/>
  <c r="C53" i="7"/>
  <c r="E53" i="7" s="1"/>
  <c r="F53" i="7" s="1"/>
  <c r="AM52" i="7"/>
  <c r="G52" i="7"/>
  <c r="H52" i="7" s="1"/>
  <c r="B52" i="7"/>
  <c r="A52" i="7"/>
  <c r="C52" i="7" s="1"/>
  <c r="AM51" i="7"/>
  <c r="G51" i="7"/>
  <c r="H51" i="7" s="1"/>
  <c r="D51" i="7"/>
  <c r="C51" i="7"/>
  <c r="E51" i="7" s="1"/>
  <c r="F51" i="7" s="1"/>
  <c r="B51" i="7"/>
  <c r="B61" i="7" s="1"/>
  <c r="A51" i="7"/>
  <c r="A61" i="7" s="1"/>
  <c r="AM50" i="7"/>
  <c r="G50" i="7"/>
  <c r="H50" i="7" s="1"/>
  <c r="C50" i="7"/>
  <c r="B50" i="7"/>
  <c r="B60" i="7" s="1"/>
  <c r="A50" i="7"/>
  <c r="A60" i="7" s="1"/>
  <c r="AM49" i="7"/>
  <c r="H49" i="7"/>
  <c r="G49" i="7"/>
  <c r="AN48" i="7"/>
  <c r="AM48" i="7"/>
  <c r="H48" i="7"/>
  <c r="G48" i="7"/>
  <c r="AN47" i="7"/>
  <c r="AM47" i="7"/>
  <c r="G47" i="7"/>
  <c r="H47" i="7" s="1"/>
  <c r="D47" i="7"/>
  <c r="C47" i="7"/>
  <c r="E47" i="7" s="1"/>
  <c r="F47" i="7" s="1"/>
  <c r="AM46" i="7"/>
  <c r="G46" i="7"/>
  <c r="H46" i="7" s="1"/>
  <c r="B46" i="7"/>
  <c r="B56" i="7" s="1"/>
  <c r="A46" i="7"/>
  <c r="A56" i="7" s="1"/>
  <c r="C56" i="7" s="1"/>
  <c r="AQ45" i="7"/>
  <c r="AM45" i="7"/>
  <c r="G45" i="7"/>
  <c r="H45" i="7" s="1"/>
  <c r="B45" i="7"/>
  <c r="B55" i="7" s="1"/>
  <c r="A45" i="7"/>
  <c r="AN44" i="7"/>
  <c r="AM44" i="7"/>
  <c r="G44" i="7"/>
  <c r="H44" i="7" s="1"/>
  <c r="B44" i="7"/>
  <c r="A44" i="7"/>
  <c r="C44" i="7" s="1"/>
  <c r="AN43" i="7"/>
  <c r="AM43" i="7"/>
  <c r="G43" i="7"/>
  <c r="H43" i="7" s="1"/>
  <c r="B43" i="7"/>
  <c r="B53" i="7" s="1"/>
  <c r="B63" i="7" s="1"/>
  <c r="A43" i="7"/>
  <c r="A53" i="7" s="1"/>
  <c r="A63" i="7" s="1"/>
  <c r="C63" i="7" s="1"/>
  <c r="AN42" i="7"/>
  <c r="AM42" i="7"/>
  <c r="AL42" i="7"/>
  <c r="AK42" i="7"/>
  <c r="AJ42" i="7"/>
  <c r="AI42" i="7"/>
  <c r="AH42" i="7"/>
  <c r="AG42" i="7"/>
  <c r="AF42" i="7"/>
  <c r="AE42" i="7"/>
  <c r="AD42" i="7"/>
  <c r="AC42" i="7"/>
  <c r="AB42" i="7"/>
  <c r="AA42" i="7"/>
  <c r="Z42" i="7"/>
  <c r="G42" i="7"/>
  <c r="H42" i="7" s="1"/>
  <c r="B42" i="7"/>
  <c r="A42" i="7"/>
  <c r="C42" i="7" s="1"/>
  <c r="G41" i="7"/>
  <c r="H41" i="7" s="1"/>
  <c r="B41" i="7"/>
  <c r="D41" i="7" s="1"/>
  <c r="A41" i="7"/>
  <c r="C41" i="7" s="1"/>
  <c r="E41" i="7" s="1"/>
  <c r="F41" i="7" s="1"/>
  <c r="G40" i="7"/>
  <c r="H40" i="7" s="1"/>
  <c r="B40" i="7"/>
  <c r="D40" i="7" s="1"/>
  <c r="A40" i="7"/>
  <c r="C40" i="7" s="1"/>
  <c r="E40" i="7" s="1"/>
  <c r="F40" i="7" s="1"/>
  <c r="G39" i="7"/>
  <c r="H39" i="7" s="1"/>
  <c r="B39" i="7"/>
  <c r="B49" i="7" s="1"/>
  <c r="A39" i="7"/>
  <c r="A49" i="7" s="1"/>
  <c r="C49" i="7" s="1"/>
  <c r="H38" i="7"/>
  <c r="G38" i="7"/>
  <c r="B38" i="7"/>
  <c r="B48" i="7" s="1"/>
  <c r="A38" i="7"/>
  <c r="C38" i="7" s="1"/>
  <c r="AL37" i="7"/>
  <c r="AK37" i="7"/>
  <c r="AJ37" i="7"/>
  <c r="AI37" i="7"/>
  <c r="AH37" i="7"/>
  <c r="AG37" i="7"/>
  <c r="AF37" i="7"/>
  <c r="AE37" i="7"/>
  <c r="AD37" i="7"/>
  <c r="AC37" i="7"/>
  <c r="AB37" i="7"/>
  <c r="AA37" i="7"/>
  <c r="Z37" i="7"/>
  <c r="G37" i="7"/>
  <c r="H37" i="7" s="1"/>
  <c r="B37" i="7"/>
  <c r="B47" i="7" s="1"/>
  <c r="A37" i="7"/>
  <c r="A47" i="7" s="1"/>
  <c r="AL36" i="7"/>
  <c r="AK36" i="7"/>
  <c r="AJ36" i="7"/>
  <c r="AI36" i="7"/>
  <c r="AH36" i="7"/>
  <c r="AG36" i="7"/>
  <c r="AF36" i="7"/>
  <c r="AE36" i="7"/>
  <c r="AD36" i="7"/>
  <c r="AC36" i="7"/>
  <c r="AB36" i="7"/>
  <c r="AA36" i="7"/>
  <c r="Z36" i="7"/>
  <c r="H36" i="7"/>
  <c r="G36" i="7"/>
  <c r="B36" i="7"/>
  <c r="A36" i="7"/>
  <c r="C36" i="7" s="1"/>
  <c r="AL35" i="7"/>
  <c r="AK35" i="7"/>
  <c r="AJ35" i="7"/>
  <c r="AI35" i="7"/>
  <c r="AH35" i="7"/>
  <c r="AG35" i="7"/>
  <c r="AF35" i="7"/>
  <c r="AE35" i="7"/>
  <c r="AD35" i="7"/>
  <c r="AC35" i="7"/>
  <c r="AB35" i="7"/>
  <c r="AA35" i="7"/>
  <c r="Z35" i="7"/>
  <c r="G35" i="7"/>
  <c r="H35" i="7" s="1"/>
  <c r="AL34" i="7"/>
  <c r="AK34" i="7"/>
  <c r="AJ34" i="7"/>
  <c r="AI34" i="7"/>
  <c r="AH34" i="7"/>
  <c r="AG34" i="7"/>
  <c r="AF34" i="7"/>
  <c r="AE34" i="7"/>
  <c r="AD34" i="7"/>
  <c r="AC34" i="7"/>
  <c r="AB34" i="7"/>
  <c r="AA34" i="7"/>
  <c r="Z34" i="7"/>
  <c r="G34" i="7"/>
  <c r="H34" i="7" s="1"/>
  <c r="AL33" i="7"/>
  <c r="AK33" i="7"/>
  <c r="AJ33" i="7"/>
  <c r="AI33" i="7"/>
  <c r="AH33" i="7"/>
  <c r="AG33" i="7"/>
  <c r="AF33" i="7"/>
  <c r="AE33" i="7"/>
  <c r="AD33" i="7"/>
  <c r="AC33" i="7"/>
  <c r="AB33" i="7"/>
  <c r="AA33" i="7"/>
  <c r="Z33" i="7"/>
  <c r="G33" i="7"/>
  <c r="H33" i="7" s="1"/>
  <c r="D33" i="7"/>
  <c r="C33" i="7"/>
  <c r="E33" i="7" s="1"/>
  <c r="F33" i="7" s="1"/>
  <c r="AL32" i="7"/>
  <c r="AK32" i="7"/>
  <c r="AJ32" i="7"/>
  <c r="AI32" i="7"/>
  <c r="AH32" i="7"/>
  <c r="AG32" i="7"/>
  <c r="AF32" i="7"/>
  <c r="AE32" i="7"/>
  <c r="AD32" i="7"/>
  <c r="AC32" i="7"/>
  <c r="AB32" i="7"/>
  <c r="AA32" i="7"/>
  <c r="Z32" i="7"/>
  <c r="G32" i="7"/>
  <c r="H32" i="7" s="1"/>
  <c r="C32" i="7"/>
  <c r="AL31" i="7"/>
  <c r="AK31" i="7"/>
  <c r="AJ31" i="7"/>
  <c r="AI31" i="7"/>
  <c r="AH31" i="7"/>
  <c r="AG31" i="7"/>
  <c r="AF31" i="7"/>
  <c r="AE31" i="7"/>
  <c r="AD31" i="7"/>
  <c r="AC31" i="7"/>
  <c r="AB31" i="7"/>
  <c r="AA31" i="7"/>
  <c r="Z31" i="7"/>
  <c r="G31" i="7"/>
  <c r="H31" i="7" s="1"/>
  <c r="AL30" i="7"/>
  <c r="AK30" i="7"/>
  <c r="AJ30" i="7"/>
  <c r="AI30" i="7"/>
  <c r="AH30" i="7"/>
  <c r="AG30" i="7"/>
  <c r="AF30" i="7"/>
  <c r="AE30" i="7"/>
  <c r="AD30" i="7"/>
  <c r="AC30" i="7"/>
  <c r="AB30" i="7"/>
  <c r="AA30" i="7"/>
  <c r="Z30" i="7"/>
  <c r="G30" i="7"/>
  <c r="H30" i="7" s="1"/>
  <c r="D30" i="7"/>
  <c r="AL29" i="7"/>
  <c r="AK29" i="7"/>
  <c r="AJ29" i="7"/>
  <c r="AI29" i="7"/>
  <c r="AH29" i="7"/>
  <c r="AG29" i="7"/>
  <c r="AF29" i="7"/>
  <c r="AE29" i="7"/>
  <c r="AD29" i="7"/>
  <c r="AC29" i="7"/>
  <c r="AB29" i="7"/>
  <c r="AA29" i="7"/>
  <c r="Z29" i="7"/>
  <c r="G29" i="7"/>
  <c r="H29" i="7" s="1"/>
  <c r="D29" i="7"/>
  <c r="C29" i="7"/>
  <c r="E29" i="7" s="1"/>
  <c r="F29" i="7" s="1"/>
  <c r="AL28" i="7"/>
  <c r="AK28" i="7"/>
  <c r="AJ28" i="7"/>
  <c r="AI28" i="7"/>
  <c r="AH28" i="7"/>
  <c r="AG28" i="7"/>
  <c r="AF28" i="7"/>
  <c r="AE28" i="7"/>
  <c r="AD28" i="7"/>
  <c r="AC28" i="7"/>
  <c r="AB28" i="7"/>
  <c r="AA28" i="7"/>
  <c r="Z28" i="7"/>
  <c r="G28" i="7"/>
  <c r="H28" i="7" s="1"/>
  <c r="D28" i="7"/>
  <c r="G27" i="7"/>
  <c r="H27" i="7" s="1"/>
  <c r="D27" i="7"/>
  <c r="C27" i="7"/>
  <c r="E27" i="7" s="1"/>
  <c r="F27" i="7" s="1"/>
  <c r="G26" i="7"/>
  <c r="H26" i="7" s="1"/>
  <c r="AH12" i="7"/>
  <c r="AG12" i="7"/>
  <c r="P12" i="7"/>
  <c r="S12" i="7" s="1"/>
  <c r="O12" i="7"/>
  <c r="N12" i="7"/>
  <c r="M12" i="7"/>
  <c r="AH11" i="7"/>
  <c r="AG11" i="7"/>
  <c r="O11" i="7"/>
  <c r="N11" i="7"/>
  <c r="M11" i="7"/>
  <c r="AH10" i="7"/>
  <c r="AG10" i="7"/>
  <c r="AN50" i="7" s="1"/>
  <c r="O10" i="7"/>
  <c r="N10" i="7"/>
  <c r="M10" i="7"/>
  <c r="AH9" i="7"/>
  <c r="AG9" i="7"/>
  <c r="O9" i="7"/>
  <c r="N9" i="7"/>
  <c r="M9" i="7"/>
  <c r="AH8" i="7"/>
  <c r="AG8" i="7"/>
  <c r="O8" i="7"/>
  <c r="N8" i="7"/>
  <c r="M8" i="7"/>
  <c r="P8" i="7" s="1"/>
  <c r="S8" i="7" s="1"/>
  <c r="AH7" i="7"/>
  <c r="AG7" i="7"/>
  <c r="O7" i="7"/>
  <c r="N7" i="7"/>
  <c r="M7" i="7"/>
  <c r="AH6" i="7"/>
  <c r="AG6" i="7"/>
  <c r="AN46" i="7" s="1"/>
  <c r="O6" i="7"/>
  <c r="N6" i="7"/>
  <c r="M6" i="7"/>
  <c r="AH5" i="7"/>
  <c r="AG5" i="7"/>
  <c r="AN45" i="7" s="1"/>
  <c r="O5" i="7"/>
  <c r="N5" i="7"/>
  <c r="M5" i="7"/>
  <c r="AH4" i="7"/>
  <c r="AG4" i="7"/>
  <c r="S4" i="7"/>
  <c r="R4" i="7"/>
  <c r="Q4" i="7"/>
  <c r="O4" i="7"/>
  <c r="N4" i="7"/>
  <c r="M4" i="7"/>
  <c r="P4" i="7" s="1"/>
  <c r="AH3" i="7"/>
  <c r="AG3" i="7"/>
  <c r="O3" i="7"/>
  <c r="N3" i="7"/>
  <c r="P3" i="7" s="1"/>
  <c r="M3" i="7"/>
  <c r="AR52" i="3"/>
  <c r="AR51" i="3"/>
  <c r="AR50" i="3"/>
  <c r="AR49" i="3"/>
  <c r="AR48" i="3"/>
  <c r="AR47" i="3"/>
  <c r="AR46" i="3"/>
  <c r="AR45" i="3"/>
  <c r="AR44" i="3"/>
  <c r="AR43" i="3"/>
  <c r="AT17" i="6"/>
  <c r="AS17" i="6"/>
  <c r="AR17" i="6"/>
  <c r="AQ17" i="6"/>
  <c r="AP17" i="6"/>
  <c r="AO17" i="6"/>
  <c r="AN17" i="6"/>
  <c r="AM17" i="6"/>
  <c r="AT16" i="6"/>
  <c r="AS16" i="6"/>
  <c r="AR16" i="6"/>
  <c r="AQ16" i="6"/>
  <c r="AP16" i="6"/>
  <c r="AO16" i="6"/>
  <c r="AN16" i="6"/>
  <c r="AM16" i="6"/>
  <c r="AT15" i="6"/>
  <c r="AS15" i="6"/>
  <c r="AR15" i="6"/>
  <c r="AQ15" i="6"/>
  <c r="AP15" i="6"/>
  <c r="AO15" i="6"/>
  <c r="AN15" i="6"/>
  <c r="AM15" i="6"/>
  <c r="AT14" i="6"/>
  <c r="AS14" i="6"/>
  <c r="AR14" i="6"/>
  <c r="AQ14" i="6"/>
  <c r="AP14" i="6"/>
  <c r="AO14" i="6"/>
  <c r="AN14" i="6"/>
  <c r="AM14" i="6"/>
  <c r="AT13" i="6"/>
  <c r="AS13" i="6"/>
  <c r="AR13" i="6"/>
  <c r="AQ13" i="6"/>
  <c r="AP13" i="6"/>
  <c r="AO13" i="6"/>
  <c r="AN13" i="6"/>
  <c r="AM13" i="6"/>
  <c r="AT12" i="6"/>
  <c r="AS12" i="6"/>
  <c r="AR12" i="6"/>
  <c r="AQ12" i="6"/>
  <c r="AP12" i="6"/>
  <c r="AO12" i="6"/>
  <c r="AN12" i="6"/>
  <c r="AM12" i="6"/>
  <c r="AT11" i="6"/>
  <c r="AS11" i="6"/>
  <c r="AR11" i="6"/>
  <c r="AQ11" i="6"/>
  <c r="AP11" i="6"/>
  <c r="AO11" i="6"/>
  <c r="AN11" i="6"/>
  <c r="AM11" i="6"/>
  <c r="AT10" i="6"/>
  <c r="AS10" i="6"/>
  <c r="AR10" i="6"/>
  <c r="AQ10" i="6"/>
  <c r="AP10" i="6"/>
  <c r="AO10" i="6"/>
  <c r="AN10" i="6"/>
  <c r="AM10" i="6"/>
  <c r="AT9" i="6"/>
  <c r="AS9" i="6"/>
  <c r="AR9" i="6"/>
  <c r="AQ9" i="6"/>
  <c r="AP9" i="6"/>
  <c r="AO9" i="6"/>
  <c r="AN9" i="6"/>
  <c r="AM9" i="6"/>
  <c r="AT8" i="6"/>
  <c r="AS8" i="6"/>
  <c r="AR8" i="6"/>
  <c r="AQ8" i="6"/>
  <c r="AP8" i="6"/>
  <c r="AO8" i="6"/>
  <c r="AN8" i="6"/>
  <c r="AM8" i="6"/>
  <c r="AP52" i="3"/>
  <c r="AP51" i="3"/>
  <c r="AP50" i="3"/>
  <c r="AP49" i="3"/>
  <c r="AP48" i="3"/>
  <c r="AP47" i="3"/>
  <c r="AP46" i="3"/>
  <c r="AQ46" i="3" s="1"/>
  <c r="AS46" i="3" s="1"/>
  <c r="AP45" i="3"/>
  <c r="AP44" i="3"/>
  <c r="AQ52" i="3" s="1"/>
  <c r="AS52" i="3" s="1"/>
  <c r="AP43" i="3"/>
  <c r="AA43" i="3"/>
  <c r="AA44" i="3"/>
  <c r="AA45" i="3"/>
  <c r="AA46" i="3"/>
  <c r="AA47" i="3"/>
  <c r="AA48" i="3"/>
  <c r="AA49" i="3"/>
  <c r="AA50" i="3"/>
  <c r="G125" i="5"/>
  <c r="H125" i="5" s="1"/>
  <c r="G124" i="5"/>
  <c r="H124" i="5" s="1"/>
  <c r="G123" i="5"/>
  <c r="H123" i="5" s="1"/>
  <c r="G122" i="5"/>
  <c r="H122" i="5" s="1"/>
  <c r="G121" i="5"/>
  <c r="H121" i="5" s="1"/>
  <c r="G120" i="5"/>
  <c r="H120" i="5" s="1"/>
  <c r="G119" i="5"/>
  <c r="H119" i="5" s="1"/>
  <c r="G118" i="5"/>
  <c r="H118" i="5" s="1"/>
  <c r="G117" i="5"/>
  <c r="H117" i="5" s="1"/>
  <c r="H116" i="5"/>
  <c r="G116" i="5"/>
  <c r="G115" i="5"/>
  <c r="H115" i="5" s="1"/>
  <c r="H114" i="5"/>
  <c r="G114" i="5"/>
  <c r="G113" i="5"/>
  <c r="H113" i="5" s="1"/>
  <c r="G112" i="5"/>
  <c r="H112" i="5" s="1"/>
  <c r="G111" i="5"/>
  <c r="H111" i="5" s="1"/>
  <c r="G110" i="5"/>
  <c r="H110" i="5" s="1"/>
  <c r="H109" i="5"/>
  <c r="G109" i="5"/>
  <c r="G108" i="5"/>
  <c r="H108" i="5" s="1"/>
  <c r="G107" i="5"/>
  <c r="H107" i="5" s="1"/>
  <c r="G106" i="5"/>
  <c r="H106" i="5" s="1"/>
  <c r="H105" i="5"/>
  <c r="G105" i="5"/>
  <c r="G104" i="5"/>
  <c r="H104" i="5" s="1"/>
  <c r="G103" i="5"/>
  <c r="H103" i="5" s="1"/>
  <c r="G102" i="5"/>
  <c r="H102" i="5" s="1"/>
  <c r="H101" i="5"/>
  <c r="G101" i="5"/>
  <c r="G100" i="5"/>
  <c r="H100" i="5" s="1"/>
  <c r="G99" i="5"/>
  <c r="H99" i="5" s="1"/>
  <c r="G98" i="5"/>
  <c r="H98" i="5" s="1"/>
  <c r="G97" i="5"/>
  <c r="H97" i="5" s="1"/>
  <c r="G96" i="5"/>
  <c r="H96" i="5" s="1"/>
  <c r="G95" i="5"/>
  <c r="H95" i="5" s="1"/>
  <c r="G94" i="5"/>
  <c r="H94" i="5" s="1"/>
  <c r="G93" i="5"/>
  <c r="H93" i="5" s="1"/>
  <c r="G92" i="5"/>
  <c r="H92" i="5" s="1"/>
  <c r="G91" i="5"/>
  <c r="H91" i="5" s="1"/>
  <c r="G90" i="5"/>
  <c r="H90" i="5" s="1"/>
  <c r="B90" i="5"/>
  <c r="B100" i="5" s="1"/>
  <c r="G89" i="5"/>
  <c r="H89" i="5" s="1"/>
  <c r="G88" i="5"/>
  <c r="H88" i="5" s="1"/>
  <c r="G87" i="5"/>
  <c r="H87" i="5" s="1"/>
  <c r="G86" i="5"/>
  <c r="H86" i="5" s="1"/>
  <c r="G85" i="5"/>
  <c r="H85" i="5" s="1"/>
  <c r="G84" i="5"/>
  <c r="H84" i="5" s="1"/>
  <c r="G83" i="5"/>
  <c r="H83" i="5" s="1"/>
  <c r="G82" i="5"/>
  <c r="H82" i="5" s="1"/>
  <c r="H81" i="5"/>
  <c r="G81" i="5"/>
  <c r="G80" i="5"/>
  <c r="H80" i="5" s="1"/>
  <c r="D80" i="5"/>
  <c r="A80" i="5"/>
  <c r="G79" i="5"/>
  <c r="H79" i="5" s="1"/>
  <c r="G78" i="5"/>
  <c r="H78" i="5" s="1"/>
  <c r="H77" i="5"/>
  <c r="G77" i="5"/>
  <c r="G76" i="5"/>
  <c r="H76" i="5" s="1"/>
  <c r="G75" i="5"/>
  <c r="H75" i="5" s="1"/>
  <c r="G74" i="5"/>
  <c r="H74" i="5" s="1"/>
  <c r="H73" i="5"/>
  <c r="G73" i="5"/>
  <c r="G72" i="5"/>
  <c r="H72" i="5" s="1"/>
  <c r="G71" i="5"/>
  <c r="H71" i="5" s="1"/>
  <c r="G70" i="5"/>
  <c r="H70" i="5" s="1"/>
  <c r="B70" i="5"/>
  <c r="B80" i="5" s="1"/>
  <c r="A70" i="5"/>
  <c r="C70" i="5" s="1"/>
  <c r="G69" i="5"/>
  <c r="H69" i="5" s="1"/>
  <c r="B69" i="5"/>
  <c r="H68" i="5"/>
  <c r="G68" i="5"/>
  <c r="G67" i="5"/>
  <c r="H67" i="5" s="1"/>
  <c r="G66" i="5"/>
  <c r="H66" i="5" s="1"/>
  <c r="G65" i="5"/>
  <c r="H65" i="5" s="1"/>
  <c r="G64" i="5"/>
  <c r="H64" i="5" s="1"/>
  <c r="G63" i="5"/>
  <c r="H63" i="5" s="1"/>
  <c r="B63" i="5"/>
  <c r="B73" i="5" s="1"/>
  <c r="G62" i="5"/>
  <c r="H62" i="5" s="1"/>
  <c r="B62" i="5"/>
  <c r="G61" i="5"/>
  <c r="H61" i="5" s="1"/>
  <c r="G60" i="5"/>
  <c r="H60" i="5" s="1"/>
  <c r="D60" i="5"/>
  <c r="E60" i="5" s="1"/>
  <c r="F60" i="5" s="1"/>
  <c r="C60" i="5"/>
  <c r="H59" i="5"/>
  <c r="G59" i="5"/>
  <c r="G58" i="5"/>
  <c r="H58" i="5" s="1"/>
  <c r="G57" i="5"/>
  <c r="H57" i="5" s="1"/>
  <c r="G56" i="5"/>
  <c r="H56" i="5" s="1"/>
  <c r="A56" i="5"/>
  <c r="C56" i="5" s="1"/>
  <c r="G55" i="5"/>
  <c r="H55" i="5" s="1"/>
  <c r="B55" i="5"/>
  <c r="A55" i="5"/>
  <c r="G54" i="5"/>
  <c r="H54" i="5" s="1"/>
  <c r="G53" i="5"/>
  <c r="H53" i="5" s="1"/>
  <c r="AR52" i="5"/>
  <c r="AP52" i="5"/>
  <c r="AM52" i="5"/>
  <c r="G52" i="5"/>
  <c r="H52" i="5" s="1"/>
  <c r="AR51" i="5"/>
  <c r="AP51" i="5"/>
  <c r="AQ51" i="5" s="1"/>
  <c r="AN51" i="5"/>
  <c r="AM51" i="5"/>
  <c r="G51" i="5"/>
  <c r="H51" i="5" s="1"/>
  <c r="AR50" i="5"/>
  <c r="AP50" i="5"/>
  <c r="AM50" i="5"/>
  <c r="AK50" i="5"/>
  <c r="AJ50" i="5"/>
  <c r="AI50" i="5"/>
  <c r="G50" i="5"/>
  <c r="H50" i="5" s="1"/>
  <c r="B50" i="5"/>
  <c r="B60" i="5" s="1"/>
  <c r="A50" i="5"/>
  <c r="A60" i="5" s="1"/>
  <c r="AR49" i="5"/>
  <c r="AP49" i="5"/>
  <c r="AM49" i="5"/>
  <c r="H49" i="5"/>
  <c r="G49" i="5"/>
  <c r="D49" i="5"/>
  <c r="B49" i="5"/>
  <c r="B59" i="5" s="1"/>
  <c r="D59" i="5" s="1"/>
  <c r="AR48" i="5"/>
  <c r="AP48" i="5"/>
  <c r="AQ48" i="5" s="1"/>
  <c r="AN48" i="5"/>
  <c r="AM48" i="5"/>
  <c r="G48" i="5"/>
  <c r="H48" i="5" s="1"/>
  <c r="A48" i="5"/>
  <c r="AR47" i="5"/>
  <c r="AP47" i="5"/>
  <c r="AN47" i="5"/>
  <c r="AM47" i="5"/>
  <c r="AG47" i="5"/>
  <c r="AF47" i="5"/>
  <c r="G47" i="5"/>
  <c r="H47" i="5" s="1"/>
  <c r="B47" i="5"/>
  <c r="B57" i="5" s="1"/>
  <c r="A47" i="5"/>
  <c r="A57" i="5" s="1"/>
  <c r="A67" i="5" s="1"/>
  <c r="C67" i="5" s="1"/>
  <c r="AR46" i="5"/>
  <c r="AP46" i="5"/>
  <c r="AN46" i="5"/>
  <c r="AM46" i="5"/>
  <c r="AJ46" i="5"/>
  <c r="AI46" i="5"/>
  <c r="G46" i="5"/>
  <c r="H46" i="5" s="1"/>
  <c r="B46" i="5"/>
  <c r="A46" i="5"/>
  <c r="C46" i="5" s="1"/>
  <c r="AR45" i="5"/>
  <c r="AP45" i="5"/>
  <c r="AQ45" i="5" s="1"/>
  <c r="AM45" i="5"/>
  <c r="AK45" i="5"/>
  <c r="AJ45" i="5"/>
  <c r="AI45" i="5"/>
  <c r="G45" i="5"/>
  <c r="H45" i="5" s="1"/>
  <c r="D45" i="5"/>
  <c r="C45" i="5"/>
  <c r="E45" i="5" s="1"/>
  <c r="F45" i="5" s="1"/>
  <c r="B45" i="5"/>
  <c r="A45" i="5"/>
  <c r="AR44" i="5"/>
  <c r="AP44" i="5"/>
  <c r="AN44" i="5"/>
  <c r="AM44" i="5"/>
  <c r="G44" i="5"/>
  <c r="H44" i="5" s="1"/>
  <c r="B44" i="5"/>
  <c r="A44" i="5"/>
  <c r="C44" i="5" s="1"/>
  <c r="AR43" i="5"/>
  <c r="AP43" i="5"/>
  <c r="AN43" i="5"/>
  <c r="AM43" i="5"/>
  <c r="AK43" i="5"/>
  <c r="AG43" i="5"/>
  <c r="H43" i="5"/>
  <c r="G43" i="5"/>
  <c r="B43" i="5"/>
  <c r="B53" i="5" s="1"/>
  <c r="D53" i="5" s="1"/>
  <c r="A43" i="5"/>
  <c r="A53" i="5" s="1"/>
  <c r="AN42" i="5"/>
  <c r="AM42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Z42" i="5"/>
  <c r="G42" i="5"/>
  <c r="H42" i="5" s="1"/>
  <c r="B42" i="5"/>
  <c r="B52" i="5" s="1"/>
  <c r="A42" i="5"/>
  <c r="G41" i="5"/>
  <c r="H41" i="5" s="1"/>
  <c r="B41" i="5"/>
  <c r="A41" i="5"/>
  <c r="G40" i="5"/>
  <c r="H40" i="5" s="1"/>
  <c r="D40" i="5"/>
  <c r="E40" i="5" s="1"/>
  <c r="F40" i="5" s="1"/>
  <c r="B40" i="5"/>
  <c r="A40" i="5"/>
  <c r="G39" i="5"/>
  <c r="H39" i="5" s="1"/>
  <c r="B39" i="5"/>
  <c r="D39" i="5" s="1"/>
  <c r="A39" i="5"/>
  <c r="G38" i="5"/>
  <c r="H38" i="5" s="1"/>
  <c r="B38" i="5"/>
  <c r="A38" i="5"/>
  <c r="C38" i="5" s="1"/>
  <c r="AL37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G37" i="5"/>
  <c r="H37" i="5" s="1"/>
  <c r="B37" i="5"/>
  <c r="D37" i="5" s="1"/>
  <c r="A37" i="5"/>
  <c r="C37" i="5" s="1"/>
  <c r="E37" i="5" s="1"/>
  <c r="F37" i="5" s="1"/>
  <c r="BY36" i="5"/>
  <c r="BX36" i="5"/>
  <c r="BR36" i="5"/>
  <c r="BP36" i="5"/>
  <c r="BO36" i="5"/>
  <c r="BN36" i="5"/>
  <c r="BH36" i="5"/>
  <c r="BG36" i="5"/>
  <c r="BF36" i="5"/>
  <c r="AL36" i="5"/>
  <c r="AK36" i="5"/>
  <c r="AJ36" i="5"/>
  <c r="AJ51" i="5" s="1"/>
  <c r="AI36" i="5"/>
  <c r="AH36" i="5"/>
  <c r="AG36" i="5"/>
  <c r="AF36" i="5"/>
  <c r="AE36" i="5"/>
  <c r="AD36" i="5"/>
  <c r="AC36" i="5"/>
  <c r="AB36" i="5"/>
  <c r="AA36" i="5"/>
  <c r="Z36" i="5"/>
  <c r="G36" i="5"/>
  <c r="H36" i="5" s="1"/>
  <c r="D36" i="5"/>
  <c r="C36" i="5"/>
  <c r="E36" i="5" s="1"/>
  <c r="F36" i="5" s="1"/>
  <c r="B36" i="5"/>
  <c r="A36" i="5"/>
  <c r="BY35" i="5"/>
  <c r="BR35" i="5"/>
  <c r="BP35" i="5"/>
  <c r="BO35" i="5"/>
  <c r="BN35" i="5"/>
  <c r="BH35" i="5"/>
  <c r="BG35" i="5"/>
  <c r="BF35" i="5"/>
  <c r="AL35" i="5"/>
  <c r="AK35" i="5"/>
  <c r="AJ35" i="5"/>
  <c r="AI35" i="5"/>
  <c r="AH35" i="5"/>
  <c r="AG35" i="5"/>
  <c r="AF35" i="5"/>
  <c r="AE35" i="5"/>
  <c r="AD35" i="5"/>
  <c r="AD50" i="5" s="1"/>
  <c r="AC35" i="5"/>
  <c r="AC50" i="5" s="1"/>
  <c r="AB35" i="5"/>
  <c r="AB50" i="5" s="1"/>
  <c r="AA35" i="5"/>
  <c r="AA50" i="5" s="1"/>
  <c r="Z35" i="5"/>
  <c r="G35" i="5"/>
  <c r="H35" i="5" s="1"/>
  <c r="E35" i="5"/>
  <c r="F35" i="5" s="1"/>
  <c r="D35" i="5"/>
  <c r="BY34" i="5"/>
  <c r="BR34" i="5"/>
  <c r="BP34" i="5"/>
  <c r="BO34" i="5"/>
  <c r="BN34" i="5"/>
  <c r="BH34" i="5"/>
  <c r="BG34" i="5"/>
  <c r="BF34" i="5"/>
  <c r="AL34" i="5"/>
  <c r="AK34" i="5"/>
  <c r="AJ34" i="5"/>
  <c r="AI34" i="5"/>
  <c r="AH34" i="5"/>
  <c r="AG34" i="5"/>
  <c r="AG49" i="5" s="1"/>
  <c r="AF34" i="5"/>
  <c r="AE34" i="5"/>
  <c r="AD34" i="5"/>
  <c r="AC34" i="5"/>
  <c r="AB34" i="5"/>
  <c r="AA34" i="5"/>
  <c r="Z34" i="5"/>
  <c r="Z46" i="5" s="1"/>
  <c r="G34" i="5"/>
  <c r="H34" i="5" s="1"/>
  <c r="D34" i="5"/>
  <c r="C34" i="5"/>
  <c r="E34" i="5" s="1"/>
  <c r="F34" i="5" s="1"/>
  <c r="BY33" i="5"/>
  <c r="BR33" i="5"/>
  <c r="BP33" i="5"/>
  <c r="BO33" i="5"/>
  <c r="BN33" i="5"/>
  <c r="BH33" i="5"/>
  <c r="BU33" i="5" s="1"/>
  <c r="BG33" i="5"/>
  <c r="BF33" i="5"/>
  <c r="AL33" i="5"/>
  <c r="AK33" i="5"/>
  <c r="AK48" i="5" s="1"/>
  <c r="AJ33" i="5"/>
  <c r="AJ48" i="5" s="1"/>
  <c r="AI33" i="5"/>
  <c r="AH33" i="5"/>
  <c r="AG33" i="5"/>
  <c r="AF33" i="5"/>
  <c r="AE33" i="5"/>
  <c r="AD33" i="5"/>
  <c r="AC33" i="5"/>
  <c r="AB33" i="5"/>
  <c r="AA33" i="5"/>
  <c r="Z33" i="5"/>
  <c r="G33" i="5"/>
  <c r="H33" i="5" s="1"/>
  <c r="E33" i="5"/>
  <c r="F33" i="5" s="1"/>
  <c r="C33" i="5"/>
  <c r="BY32" i="5"/>
  <c r="BR32" i="5"/>
  <c r="BP32" i="5"/>
  <c r="BO32" i="5"/>
  <c r="BN32" i="5"/>
  <c r="BH32" i="5"/>
  <c r="BG32" i="5"/>
  <c r="BF32" i="5"/>
  <c r="AL32" i="5"/>
  <c r="AK32" i="5"/>
  <c r="AJ32" i="5"/>
  <c r="AI32" i="5"/>
  <c r="AH32" i="5"/>
  <c r="AH46" i="5" s="1"/>
  <c r="AG32" i="5"/>
  <c r="AF32" i="5"/>
  <c r="AE32" i="5"/>
  <c r="AD32" i="5"/>
  <c r="AC32" i="5"/>
  <c r="AB32" i="5"/>
  <c r="AA32" i="5"/>
  <c r="Z32" i="5"/>
  <c r="G32" i="5"/>
  <c r="H32" i="5" s="1"/>
  <c r="C32" i="5"/>
  <c r="BY31" i="5"/>
  <c r="BX31" i="5"/>
  <c r="BR31" i="5"/>
  <c r="BP31" i="5"/>
  <c r="BO31" i="5"/>
  <c r="BN31" i="5"/>
  <c r="BH31" i="5"/>
  <c r="BG31" i="5"/>
  <c r="BF31" i="5"/>
  <c r="AL31" i="5"/>
  <c r="AK31" i="5"/>
  <c r="AJ31" i="5"/>
  <c r="AI31" i="5"/>
  <c r="AH31" i="5"/>
  <c r="AG31" i="5"/>
  <c r="AG46" i="5" s="1"/>
  <c r="AF31" i="5"/>
  <c r="AF46" i="5" s="1"/>
  <c r="AE31" i="5"/>
  <c r="AE46" i="5" s="1"/>
  <c r="AD31" i="5"/>
  <c r="AC31" i="5"/>
  <c r="AB31" i="5"/>
  <c r="AA31" i="5"/>
  <c r="Z31" i="5"/>
  <c r="G31" i="5"/>
  <c r="H31" i="5" s="1"/>
  <c r="BY30" i="5"/>
  <c r="BV30" i="5"/>
  <c r="BU30" i="5"/>
  <c r="BR30" i="5"/>
  <c r="BP30" i="5"/>
  <c r="BO30" i="5"/>
  <c r="BN30" i="5"/>
  <c r="BH30" i="5"/>
  <c r="BG30" i="5"/>
  <c r="BF30" i="5"/>
  <c r="AL30" i="5"/>
  <c r="AK30" i="5"/>
  <c r="AK47" i="5" s="1"/>
  <c r="AJ30" i="5"/>
  <c r="AI30" i="5"/>
  <c r="AH30" i="5"/>
  <c r="AG30" i="5"/>
  <c r="AF30" i="5"/>
  <c r="AE30" i="5"/>
  <c r="AD30" i="5"/>
  <c r="AC30" i="5"/>
  <c r="AB30" i="5"/>
  <c r="AA30" i="5"/>
  <c r="Z30" i="5"/>
  <c r="G30" i="5"/>
  <c r="H30" i="5" s="1"/>
  <c r="D30" i="5"/>
  <c r="C30" i="5"/>
  <c r="E30" i="5" s="1"/>
  <c r="F30" i="5" s="1"/>
  <c r="BY29" i="5"/>
  <c r="BR29" i="5"/>
  <c r="BP29" i="5"/>
  <c r="BX29" i="5" s="1"/>
  <c r="BO29" i="5"/>
  <c r="BW29" i="5" s="1"/>
  <c r="BN29" i="5"/>
  <c r="BH29" i="5"/>
  <c r="BG29" i="5"/>
  <c r="BT29" i="5" s="1"/>
  <c r="BF29" i="5"/>
  <c r="AL29" i="5"/>
  <c r="AK29" i="5"/>
  <c r="AJ29" i="5"/>
  <c r="AI29" i="5"/>
  <c r="AH29" i="5"/>
  <c r="AG29" i="5"/>
  <c r="AG44" i="5" s="1"/>
  <c r="AF29" i="5"/>
  <c r="AE29" i="5"/>
  <c r="AD29" i="5"/>
  <c r="AC29" i="5"/>
  <c r="AB29" i="5"/>
  <c r="AA29" i="5"/>
  <c r="Z29" i="5"/>
  <c r="G29" i="5"/>
  <c r="H29" i="5" s="1"/>
  <c r="D29" i="5"/>
  <c r="BY28" i="5"/>
  <c r="BR28" i="5"/>
  <c r="BP28" i="5"/>
  <c r="BX28" i="5" s="1"/>
  <c r="BO28" i="5"/>
  <c r="BN28" i="5"/>
  <c r="BH28" i="5"/>
  <c r="BG28" i="5"/>
  <c r="BF28" i="5"/>
  <c r="AL28" i="5"/>
  <c r="AK28" i="5"/>
  <c r="AJ28" i="5"/>
  <c r="AI28" i="5"/>
  <c r="AH28" i="5"/>
  <c r="AG28" i="5"/>
  <c r="AG50" i="5" s="1"/>
  <c r="AF28" i="5"/>
  <c r="AF52" i="5" s="1"/>
  <c r="AE28" i="5"/>
  <c r="AE52" i="5" s="1"/>
  <c r="AD28" i="5"/>
  <c r="AC28" i="5"/>
  <c r="AB28" i="5"/>
  <c r="AA28" i="5"/>
  <c r="Z28" i="5"/>
  <c r="G28" i="5"/>
  <c r="H28" i="5" s="1"/>
  <c r="D28" i="5"/>
  <c r="C28" i="5"/>
  <c r="E28" i="5" s="1"/>
  <c r="F28" i="5" s="1"/>
  <c r="BY27" i="5"/>
  <c r="BR27" i="5"/>
  <c r="BP27" i="5"/>
  <c r="BO27" i="5"/>
  <c r="BN27" i="5"/>
  <c r="BH27" i="5"/>
  <c r="BG27" i="5"/>
  <c r="BF27" i="5"/>
  <c r="G27" i="5"/>
  <c r="H27" i="5" s="1"/>
  <c r="C27" i="5"/>
  <c r="BY26" i="5"/>
  <c r="H26" i="5"/>
  <c r="G26" i="5"/>
  <c r="C26" i="5"/>
  <c r="BG24" i="5"/>
  <c r="AH12" i="5"/>
  <c r="AG12" i="5"/>
  <c r="S12" i="5"/>
  <c r="P12" i="5"/>
  <c r="R12" i="5" s="1"/>
  <c r="O12" i="5"/>
  <c r="N12" i="5"/>
  <c r="M12" i="5"/>
  <c r="AH11" i="5"/>
  <c r="AG11" i="5"/>
  <c r="AI11" i="5" s="1"/>
  <c r="W11" i="5"/>
  <c r="V11" i="5"/>
  <c r="U11" i="5"/>
  <c r="T11" i="5"/>
  <c r="S11" i="5"/>
  <c r="R11" i="5"/>
  <c r="Q11" i="5"/>
  <c r="P11" i="5"/>
  <c r="O11" i="5"/>
  <c r="N11" i="5"/>
  <c r="M11" i="5"/>
  <c r="AH10" i="5"/>
  <c r="AG10" i="5"/>
  <c r="D33" i="5" s="1"/>
  <c r="O10" i="5"/>
  <c r="N10" i="5"/>
  <c r="M10" i="5"/>
  <c r="AH9" i="5"/>
  <c r="AG9" i="5"/>
  <c r="O9" i="5"/>
  <c r="N9" i="5"/>
  <c r="M9" i="5"/>
  <c r="AH8" i="5"/>
  <c r="AG8" i="5"/>
  <c r="D31" i="5" s="1"/>
  <c r="O8" i="5"/>
  <c r="N8" i="5"/>
  <c r="P8" i="5" s="1"/>
  <c r="S8" i="5" s="1"/>
  <c r="M8" i="5"/>
  <c r="AH7" i="5"/>
  <c r="AG7" i="5"/>
  <c r="O7" i="5"/>
  <c r="P7" i="5" s="1"/>
  <c r="N7" i="5"/>
  <c r="M7" i="5"/>
  <c r="AH6" i="5"/>
  <c r="AG6" i="5"/>
  <c r="O6" i="5"/>
  <c r="N6" i="5"/>
  <c r="M6" i="5"/>
  <c r="AH5" i="5"/>
  <c r="AG5" i="5"/>
  <c r="AN45" i="5" s="1"/>
  <c r="O5" i="5"/>
  <c r="N5" i="5"/>
  <c r="M5" i="5"/>
  <c r="AH4" i="5"/>
  <c r="AG4" i="5"/>
  <c r="C40" i="5" s="1"/>
  <c r="O4" i="5"/>
  <c r="N4" i="5"/>
  <c r="M4" i="5"/>
  <c r="AH3" i="5"/>
  <c r="AG3" i="5"/>
  <c r="C35" i="5" s="1"/>
  <c r="V3" i="5"/>
  <c r="S3" i="5"/>
  <c r="R3" i="5"/>
  <c r="Q3" i="5"/>
  <c r="O3" i="5"/>
  <c r="N3" i="5"/>
  <c r="M3" i="5"/>
  <c r="P3" i="5" s="1"/>
  <c r="AL12" i="3"/>
  <c r="AL11" i="3"/>
  <c r="AL10" i="3"/>
  <c r="AL9" i="3"/>
  <c r="AL8" i="3"/>
  <c r="AL7" i="3"/>
  <c r="AL6" i="3"/>
  <c r="AL5" i="3"/>
  <c r="AL4" i="3"/>
  <c r="AL3" i="3"/>
  <c r="AK12" i="3"/>
  <c r="AK11" i="3"/>
  <c r="AK10" i="3"/>
  <c r="AK9" i="3"/>
  <c r="AK8" i="3"/>
  <c r="AK7" i="3"/>
  <c r="AK6" i="3"/>
  <c r="AK5" i="3"/>
  <c r="AK4" i="3"/>
  <c r="AK3" i="3"/>
  <c r="AJ4" i="3"/>
  <c r="AJ5" i="3"/>
  <c r="AJ6" i="3"/>
  <c r="AJ7" i="3"/>
  <c r="AJ8" i="3"/>
  <c r="AJ9" i="3"/>
  <c r="AJ10" i="3"/>
  <c r="AJ11" i="3"/>
  <c r="AJ12" i="3"/>
  <c r="AJ3" i="3"/>
  <c r="AI12" i="3"/>
  <c r="AI11" i="3"/>
  <c r="AI10" i="3"/>
  <c r="AI9" i="3"/>
  <c r="AI8" i="3"/>
  <c r="AI7" i="3"/>
  <c r="AI6" i="3"/>
  <c r="AI5" i="3"/>
  <c r="AI4" i="3"/>
  <c r="AI3" i="3"/>
  <c r="AG17" i="4"/>
  <c r="AG16" i="4"/>
  <c r="AG15" i="4"/>
  <c r="AG14" i="4"/>
  <c r="AG13" i="4"/>
  <c r="AG12" i="4"/>
  <c r="AG11" i="4"/>
  <c r="AG10" i="4"/>
  <c r="AG9" i="4"/>
  <c r="AG8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AQ47" i="3"/>
  <c r="AS47" i="3" s="1"/>
  <c r="AQ45" i="3"/>
  <c r="AS45" i="3" s="1"/>
  <c r="AQ43" i="3"/>
  <c r="AS43" i="3" s="1"/>
  <c r="AO52" i="3"/>
  <c r="AO51" i="3"/>
  <c r="AO50" i="3"/>
  <c r="AO49" i="3"/>
  <c r="AO48" i="3"/>
  <c r="AO47" i="3"/>
  <c r="AO46" i="3"/>
  <c r="AO45" i="3"/>
  <c r="AO44" i="3"/>
  <c r="AO43" i="3"/>
  <c r="AN52" i="3"/>
  <c r="AN51" i="3"/>
  <c r="AN50" i="3"/>
  <c r="AN49" i="3"/>
  <c r="AN48" i="3"/>
  <c r="AN47" i="3"/>
  <c r="AN46" i="3"/>
  <c r="AN45" i="3"/>
  <c r="AN44" i="3"/>
  <c r="AN42" i="3"/>
  <c r="AN43" i="3"/>
  <c r="AM43" i="3"/>
  <c r="AM44" i="3"/>
  <c r="AM45" i="3"/>
  <c r="AM46" i="3"/>
  <c r="AM47" i="3"/>
  <c r="AM48" i="3"/>
  <c r="AM49" i="3"/>
  <c r="AM50" i="3"/>
  <c r="AM51" i="3"/>
  <c r="AM52" i="3"/>
  <c r="AJ52" i="3"/>
  <c r="AH52" i="3"/>
  <c r="AF52" i="3"/>
  <c r="AE52" i="3"/>
  <c r="AD52" i="3"/>
  <c r="AB52" i="3"/>
  <c r="AA52" i="3"/>
  <c r="Z52" i="3"/>
  <c r="AJ51" i="3"/>
  <c r="AH51" i="3"/>
  <c r="AF51" i="3"/>
  <c r="AE51" i="3"/>
  <c r="AD51" i="3"/>
  <c r="AB51" i="3"/>
  <c r="Z51" i="3"/>
  <c r="AJ50" i="3"/>
  <c r="AH50" i="3"/>
  <c r="AF50" i="3"/>
  <c r="AE50" i="3"/>
  <c r="AD50" i="3"/>
  <c r="AB50" i="3"/>
  <c r="Z50" i="3"/>
  <c r="AJ49" i="3"/>
  <c r="AH49" i="3"/>
  <c r="AF49" i="3"/>
  <c r="AE49" i="3"/>
  <c r="AD49" i="3"/>
  <c r="AB49" i="3"/>
  <c r="Z49" i="3"/>
  <c r="AJ48" i="3"/>
  <c r="AH48" i="3"/>
  <c r="AF48" i="3"/>
  <c r="AE48" i="3"/>
  <c r="AD48" i="3"/>
  <c r="AB48" i="3"/>
  <c r="Z48" i="3"/>
  <c r="AJ47" i="3"/>
  <c r="AH47" i="3"/>
  <c r="AF47" i="3"/>
  <c r="AE47" i="3"/>
  <c r="AD47" i="3"/>
  <c r="AB47" i="3"/>
  <c r="Z47" i="3"/>
  <c r="AJ46" i="3"/>
  <c r="AI46" i="3"/>
  <c r="AH46" i="3"/>
  <c r="AF46" i="3"/>
  <c r="AE46" i="3"/>
  <c r="AD46" i="3"/>
  <c r="AB46" i="3"/>
  <c r="Z46" i="3"/>
  <c r="AJ45" i="3"/>
  <c r="AH45" i="3"/>
  <c r="AF45" i="3"/>
  <c r="AE45" i="3"/>
  <c r="AD45" i="3"/>
  <c r="AB45" i="3"/>
  <c r="Z45" i="3"/>
  <c r="AJ44" i="3"/>
  <c r="AH44" i="3"/>
  <c r="AF44" i="3"/>
  <c r="AE44" i="3"/>
  <c r="AD44" i="3"/>
  <c r="AB44" i="3"/>
  <c r="Z44" i="3"/>
  <c r="AJ43" i="3"/>
  <c r="AH43" i="3"/>
  <c r="AF43" i="3"/>
  <c r="AE43" i="3"/>
  <c r="AD43" i="3"/>
  <c r="AB43" i="3"/>
  <c r="Z43" i="3"/>
  <c r="AM42" i="3"/>
  <c r="AL42" i="3"/>
  <c r="AK42" i="3"/>
  <c r="AJ42" i="3"/>
  <c r="AI42" i="3"/>
  <c r="AH42" i="3"/>
  <c r="AG42" i="3"/>
  <c r="AF42" i="3"/>
  <c r="AE42" i="3"/>
  <c r="AD42" i="3"/>
  <c r="AC42" i="3"/>
  <c r="AB42" i="3"/>
  <c r="AA42" i="3"/>
  <c r="Z42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Z37" i="3"/>
  <c r="AL36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AL35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AL34" i="3"/>
  <c r="AK34" i="3"/>
  <c r="AJ34" i="3"/>
  <c r="AI34" i="3"/>
  <c r="AH34" i="3"/>
  <c r="AG34" i="3"/>
  <c r="AF34" i="3"/>
  <c r="AE34" i="3"/>
  <c r="AD34" i="3"/>
  <c r="AC34" i="3"/>
  <c r="AB34" i="3"/>
  <c r="AA34" i="3"/>
  <c r="Z34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Z33" i="3"/>
  <c r="AL32" i="3"/>
  <c r="AK32" i="3"/>
  <c r="AJ32" i="3"/>
  <c r="AI32" i="3"/>
  <c r="AH32" i="3"/>
  <c r="AG32" i="3"/>
  <c r="AF32" i="3"/>
  <c r="AE32" i="3"/>
  <c r="AD32" i="3"/>
  <c r="AC32" i="3"/>
  <c r="AB32" i="3"/>
  <c r="AA32" i="3"/>
  <c r="Z32" i="3"/>
  <c r="AL31" i="3"/>
  <c r="AK31" i="3"/>
  <c r="AJ31" i="3"/>
  <c r="AI31" i="3"/>
  <c r="AH31" i="3"/>
  <c r="AG31" i="3"/>
  <c r="AF31" i="3"/>
  <c r="AE31" i="3"/>
  <c r="AD31" i="3"/>
  <c r="AC31" i="3"/>
  <c r="AB31" i="3"/>
  <c r="AA31" i="3"/>
  <c r="Z31" i="3"/>
  <c r="AL30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Z29" i="3"/>
  <c r="AL28" i="3"/>
  <c r="AK28" i="3"/>
  <c r="AJ28" i="3"/>
  <c r="AI28" i="3"/>
  <c r="AH28" i="3"/>
  <c r="AG28" i="3"/>
  <c r="AF28" i="3"/>
  <c r="AE28" i="3"/>
  <c r="AD28" i="3"/>
  <c r="AC28" i="3"/>
  <c r="AB28" i="3"/>
  <c r="AA28" i="3"/>
  <c r="Z28" i="3"/>
  <c r="H29" i="3"/>
  <c r="H43" i="3"/>
  <c r="H44" i="3"/>
  <c r="H45" i="3"/>
  <c r="H46" i="3"/>
  <c r="H47" i="3"/>
  <c r="H48" i="3"/>
  <c r="H49" i="3"/>
  <c r="H50" i="3"/>
  <c r="H51" i="3"/>
  <c r="H52" i="3"/>
  <c r="H53" i="3"/>
  <c r="H54" i="3"/>
  <c r="H57" i="3"/>
  <c r="H71" i="3"/>
  <c r="H72" i="3"/>
  <c r="H73" i="3"/>
  <c r="H74" i="3"/>
  <c r="H75" i="3"/>
  <c r="H76" i="3"/>
  <c r="H77" i="3"/>
  <c r="H78" i="3"/>
  <c r="H79" i="3"/>
  <c r="H80" i="3"/>
  <c r="H81" i="3"/>
  <c r="H82" i="3"/>
  <c r="H85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3" i="3"/>
  <c r="H26" i="3"/>
  <c r="G125" i="3"/>
  <c r="H125" i="3" s="1"/>
  <c r="G124" i="3"/>
  <c r="H124" i="3" s="1"/>
  <c r="G123" i="3"/>
  <c r="H123" i="3" s="1"/>
  <c r="G122" i="3"/>
  <c r="H122" i="3" s="1"/>
  <c r="G121" i="3"/>
  <c r="H121" i="3" s="1"/>
  <c r="G120" i="3"/>
  <c r="H120" i="3" s="1"/>
  <c r="G119" i="3"/>
  <c r="H119" i="3" s="1"/>
  <c r="G118" i="3"/>
  <c r="H118" i="3" s="1"/>
  <c r="G117" i="3"/>
  <c r="H117" i="3" s="1"/>
  <c r="G116" i="3"/>
  <c r="H116" i="3" s="1"/>
  <c r="G115" i="3"/>
  <c r="H115" i="3" s="1"/>
  <c r="G114" i="3"/>
  <c r="H114" i="3" s="1"/>
  <c r="G113" i="3"/>
  <c r="G112" i="3"/>
  <c r="H112" i="3" s="1"/>
  <c r="G111" i="3"/>
  <c r="H111" i="3" s="1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H98" i="3" s="1"/>
  <c r="G97" i="3"/>
  <c r="H97" i="3" s="1"/>
  <c r="G96" i="3"/>
  <c r="H96" i="3" s="1"/>
  <c r="G95" i="3"/>
  <c r="H95" i="3" s="1"/>
  <c r="G94" i="3"/>
  <c r="H94" i="3" s="1"/>
  <c r="G93" i="3"/>
  <c r="H93" i="3" s="1"/>
  <c r="G92" i="3"/>
  <c r="H92" i="3" s="1"/>
  <c r="G91" i="3"/>
  <c r="H91" i="3" s="1"/>
  <c r="G90" i="3"/>
  <c r="H90" i="3" s="1"/>
  <c r="G89" i="3"/>
  <c r="H89" i="3" s="1"/>
  <c r="G88" i="3"/>
  <c r="H88" i="3" s="1"/>
  <c r="G87" i="3"/>
  <c r="H87" i="3" s="1"/>
  <c r="G86" i="3"/>
  <c r="H86" i="3" s="1"/>
  <c r="G85" i="3"/>
  <c r="G84" i="3"/>
  <c r="H84" i="3" s="1"/>
  <c r="G83" i="3"/>
  <c r="H83" i="3" s="1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H70" i="3" s="1"/>
  <c r="G69" i="3"/>
  <c r="H69" i="3" s="1"/>
  <c r="G68" i="3"/>
  <c r="H68" i="3" s="1"/>
  <c r="G67" i="3"/>
  <c r="H67" i="3" s="1"/>
  <c r="G66" i="3"/>
  <c r="H66" i="3" s="1"/>
  <c r="G65" i="3"/>
  <c r="H65" i="3" s="1"/>
  <c r="G64" i="3"/>
  <c r="H64" i="3" s="1"/>
  <c r="G63" i="3"/>
  <c r="H63" i="3" s="1"/>
  <c r="G62" i="3"/>
  <c r="H62" i="3" s="1"/>
  <c r="G61" i="3"/>
  <c r="H61" i="3" s="1"/>
  <c r="G60" i="3"/>
  <c r="H60" i="3" s="1"/>
  <c r="G59" i="3"/>
  <c r="H59" i="3" s="1"/>
  <c r="G58" i="3"/>
  <c r="H58" i="3" s="1"/>
  <c r="G57" i="3"/>
  <c r="G56" i="3"/>
  <c r="H56" i="3" s="1"/>
  <c r="G55" i="3"/>
  <c r="H55" i="3" s="1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H42" i="3" s="1"/>
  <c r="G41" i="3"/>
  <c r="H41" i="3" s="1"/>
  <c r="G40" i="3"/>
  <c r="H40" i="3" s="1"/>
  <c r="G39" i="3"/>
  <c r="H39" i="3" s="1"/>
  <c r="G38" i="3"/>
  <c r="H38" i="3" s="1"/>
  <c r="G37" i="3"/>
  <c r="H37" i="3" s="1"/>
  <c r="G36" i="3"/>
  <c r="H36" i="3" s="1"/>
  <c r="G35" i="3"/>
  <c r="H35" i="3" s="1"/>
  <c r="G34" i="3"/>
  <c r="H34" i="3" s="1"/>
  <c r="G33" i="3"/>
  <c r="H33" i="3" s="1"/>
  <c r="G32" i="3"/>
  <c r="H32" i="3" s="1"/>
  <c r="G31" i="3"/>
  <c r="H31" i="3" s="1"/>
  <c r="G30" i="3"/>
  <c r="H30" i="3" s="1"/>
  <c r="G29" i="3"/>
  <c r="G28" i="3"/>
  <c r="H28" i="3" s="1"/>
  <c r="G27" i="3"/>
  <c r="H27" i="3" s="1"/>
  <c r="G26" i="3"/>
  <c r="BY36" i="3"/>
  <c r="BY35" i="3"/>
  <c r="BY34" i="3"/>
  <c r="BY33" i="3"/>
  <c r="BY32" i="3"/>
  <c r="BY31" i="3"/>
  <c r="BY30" i="3"/>
  <c r="BY29" i="3"/>
  <c r="BY28" i="3"/>
  <c r="BY27" i="3"/>
  <c r="BY26" i="3"/>
  <c r="BG24" i="3"/>
  <c r="BH36" i="3"/>
  <c r="BG36" i="3"/>
  <c r="BF36" i="3"/>
  <c r="BH35" i="3"/>
  <c r="BG35" i="3"/>
  <c r="BF35" i="3"/>
  <c r="BH34" i="3"/>
  <c r="BG34" i="3"/>
  <c r="BF34" i="3"/>
  <c r="BH33" i="3"/>
  <c r="BG33" i="3"/>
  <c r="BF33" i="3"/>
  <c r="BH32" i="3"/>
  <c r="BG32" i="3"/>
  <c r="BF32" i="3"/>
  <c r="BH31" i="3"/>
  <c r="BG31" i="3"/>
  <c r="BF31" i="3"/>
  <c r="BH30" i="3"/>
  <c r="BG30" i="3"/>
  <c r="BF30" i="3"/>
  <c r="BH29" i="3"/>
  <c r="BG29" i="3"/>
  <c r="BF29" i="3"/>
  <c r="BH28" i="3"/>
  <c r="BG28" i="3"/>
  <c r="BF28" i="3"/>
  <c r="BH27" i="3"/>
  <c r="BG27" i="3"/>
  <c r="BF27" i="3"/>
  <c r="BP36" i="3"/>
  <c r="BO36" i="3"/>
  <c r="BN36" i="3"/>
  <c r="BP35" i="3"/>
  <c r="BO35" i="3"/>
  <c r="BN35" i="3"/>
  <c r="BP34" i="3"/>
  <c r="BO34" i="3"/>
  <c r="BN34" i="3"/>
  <c r="BP33" i="3"/>
  <c r="BO33" i="3"/>
  <c r="BN33" i="3"/>
  <c r="BP32" i="3"/>
  <c r="BO32" i="3"/>
  <c r="BN32" i="3"/>
  <c r="BP31" i="3"/>
  <c r="BO31" i="3"/>
  <c r="BN31" i="3"/>
  <c r="BP30" i="3"/>
  <c r="BO30" i="3"/>
  <c r="BN30" i="3"/>
  <c r="BP29" i="3"/>
  <c r="BO29" i="3"/>
  <c r="BN29" i="3"/>
  <c r="BP28" i="3"/>
  <c r="BO28" i="3"/>
  <c r="BN28" i="3"/>
  <c r="BP27" i="3"/>
  <c r="BO27" i="3"/>
  <c r="BN27" i="3"/>
  <c r="BR36" i="3"/>
  <c r="BR35" i="3"/>
  <c r="BR34" i="3"/>
  <c r="BR33" i="3"/>
  <c r="BR32" i="3"/>
  <c r="BR31" i="3"/>
  <c r="BR30" i="3"/>
  <c r="BR29" i="3"/>
  <c r="BR28" i="3"/>
  <c r="BR27" i="3"/>
  <c r="L17" i="2"/>
  <c r="K17" i="2"/>
  <c r="J17" i="2"/>
  <c r="L16" i="2"/>
  <c r="K16" i="2"/>
  <c r="J16" i="2"/>
  <c r="L15" i="2"/>
  <c r="K15" i="2"/>
  <c r="J15" i="2"/>
  <c r="L14" i="2"/>
  <c r="K14" i="2"/>
  <c r="J14" i="2"/>
  <c r="L13" i="2"/>
  <c r="K13" i="2"/>
  <c r="J13" i="2"/>
  <c r="L12" i="2"/>
  <c r="K12" i="2"/>
  <c r="J12" i="2"/>
  <c r="L11" i="2"/>
  <c r="K11" i="2"/>
  <c r="J11" i="2"/>
  <c r="L10" i="2"/>
  <c r="K10" i="2"/>
  <c r="J10" i="2"/>
  <c r="L9" i="2"/>
  <c r="K9" i="2"/>
  <c r="J9" i="2"/>
  <c r="L8" i="2"/>
  <c r="K8" i="2"/>
  <c r="J8" i="2"/>
  <c r="B65" i="3"/>
  <c r="B75" i="3" s="1"/>
  <c r="B85" i="3" s="1"/>
  <c r="B95" i="3" s="1"/>
  <c r="B105" i="3" s="1"/>
  <c r="A65" i="3"/>
  <c r="A75" i="3" s="1"/>
  <c r="A56" i="3"/>
  <c r="C56" i="3" s="1"/>
  <c r="C55" i="3"/>
  <c r="A46" i="3"/>
  <c r="B45" i="3"/>
  <c r="B55" i="3" s="1"/>
  <c r="A45" i="3"/>
  <c r="A55" i="3" s="1"/>
  <c r="B44" i="3"/>
  <c r="B54" i="3" s="1"/>
  <c r="A44" i="3"/>
  <c r="A54" i="3" s="1"/>
  <c r="B43" i="3"/>
  <c r="B53" i="3" s="1"/>
  <c r="A43" i="3"/>
  <c r="A53" i="3" s="1"/>
  <c r="B42" i="3"/>
  <c r="B52" i="3" s="1"/>
  <c r="A42" i="3"/>
  <c r="A52" i="3" s="1"/>
  <c r="B41" i="3"/>
  <c r="A41" i="3"/>
  <c r="A51" i="3" s="1"/>
  <c r="A61" i="3" s="1"/>
  <c r="B40" i="3"/>
  <c r="B50" i="3" s="1"/>
  <c r="A40" i="3"/>
  <c r="A50" i="3" s="1"/>
  <c r="C50" i="3" s="1"/>
  <c r="B39" i="3"/>
  <c r="B49" i="3" s="1"/>
  <c r="A39" i="3"/>
  <c r="B38" i="3"/>
  <c r="B48" i="3" s="1"/>
  <c r="B58" i="3" s="1"/>
  <c r="A38" i="3"/>
  <c r="A48" i="3" s="1"/>
  <c r="A58" i="3" s="1"/>
  <c r="B37" i="3"/>
  <c r="B47" i="3" s="1"/>
  <c r="A37" i="3"/>
  <c r="A47" i="3" s="1"/>
  <c r="C47" i="3" s="1"/>
  <c r="B36" i="3"/>
  <c r="B46" i="3" s="1"/>
  <c r="B56" i="3" s="1"/>
  <c r="A36" i="3"/>
  <c r="AH12" i="3"/>
  <c r="AG12" i="3"/>
  <c r="AH11" i="3"/>
  <c r="AG11" i="3"/>
  <c r="D34" i="3" s="1"/>
  <c r="AH10" i="3"/>
  <c r="AG10" i="3"/>
  <c r="D33" i="3" s="1"/>
  <c r="AH9" i="3"/>
  <c r="AG9" i="3"/>
  <c r="D32" i="3" s="1"/>
  <c r="AH8" i="3"/>
  <c r="AG8" i="3"/>
  <c r="D31" i="3" s="1"/>
  <c r="AH7" i="3"/>
  <c r="AG7" i="3"/>
  <c r="D30" i="3" s="1"/>
  <c r="AH6" i="3"/>
  <c r="AG6" i="3"/>
  <c r="D29" i="3" s="1"/>
  <c r="AH5" i="3"/>
  <c r="AG5" i="3"/>
  <c r="D28" i="3" s="1"/>
  <c r="AH4" i="3"/>
  <c r="AG4" i="3"/>
  <c r="C36" i="3" s="1"/>
  <c r="AH3" i="3"/>
  <c r="AG3" i="3"/>
  <c r="C34" i="3" s="1"/>
  <c r="P17" i="2"/>
  <c r="P16" i="2"/>
  <c r="P15" i="2"/>
  <c r="P14" i="2"/>
  <c r="P13" i="2"/>
  <c r="P12" i="2"/>
  <c r="P11" i="2"/>
  <c r="P10" i="2"/>
  <c r="P9" i="2"/>
  <c r="P8" i="2"/>
  <c r="P7" i="2"/>
  <c r="O17" i="2"/>
  <c r="N17" i="2"/>
  <c r="M17" i="2"/>
  <c r="O16" i="2"/>
  <c r="N16" i="2"/>
  <c r="M16" i="2"/>
  <c r="O15" i="2"/>
  <c r="N15" i="2"/>
  <c r="M15" i="2"/>
  <c r="O14" i="2"/>
  <c r="N14" i="2"/>
  <c r="M14" i="2"/>
  <c r="O13" i="2"/>
  <c r="N13" i="2"/>
  <c r="M13" i="2"/>
  <c r="O12" i="2"/>
  <c r="N12" i="2"/>
  <c r="M12" i="2"/>
  <c r="O11" i="2"/>
  <c r="N11" i="2"/>
  <c r="M11" i="2"/>
  <c r="O10" i="2"/>
  <c r="N10" i="2"/>
  <c r="M10" i="2"/>
  <c r="O9" i="2"/>
  <c r="N9" i="2"/>
  <c r="M9" i="2"/>
  <c r="O8" i="2"/>
  <c r="N8" i="2"/>
  <c r="M8" i="2"/>
  <c r="K11" i="1"/>
  <c r="J12" i="1" s="1"/>
  <c r="K10" i="1"/>
  <c r="J10" i="1"/>
  <c r="K9" i="1"/>
  <c r="J9" i="1"/>
  <c r="I9" i="1"/>
  <c r="K8" i="1"/>
  <c r="J8" i="1"/>
  <c r="I8" i="1"/>
  <c r="H8" i="1"/>
  <c r="K7" i="1"/>
  <c r="J7" i="1"/>
  <c r="I7" i="1"/>
  <c r="H7" i="1"/>
  <c r="G7" i="1"/>
  <c r="K6" i="1"/>
  <c r="J6" i="1"/>
  <c r="I6" i="1"/>
  <c r="H6" i="1"/>
  <c r="G6" i="1"/>
  <c r="F6" i="1"/>
  <c r="K5" i="1"/>
  <c r="J5" i="1"/>
  <c r="I5" i="1"/>
  <c r="H5" i="1"/>
  <c r="G5" i="1"/>
  <c r="F5" i="1"/>
  <c r="E5" i="1"/>
  <c r="K4" i="1"/>
  <c r="J4" i="1"/>
  <c r="I4" i="1"/>
  <c r="H4" i="1"/>
  <c r="G4" i="1"/>
  <c r="F4" i="1"/>
  <c r="E4" i="1"/>
  <c r="D4" i="1"/>
  <c r="K3" i="1"/>
  <c r="J3" i="1"/>
  <c r="I3" i="1"/>
  <c r="H3" i="1"/>
  <c r="G3" i="1"/>
  <c r="F3" i="1"/>
  <c r="E3" i="1"/>
  <c r="D3" i="1"/>
  <c r="C3" i="1"/>
  <c r="E45" i="10" l="1"/>
  <c r="F45" i="10" s="1"/>
  <c r="E35" i="10"/>
  <c r="F35" i="10" s="1"/>
  <c r="E34" i="10"/>
  <c r="F34" i="10" s="1"/>
  <c r="E60" i="10"/>
  <c r="F60" i="10" s="1"/>
  <c r="E47" i="10"/>
  <c r="F47" i="10" s="1"/>
  <c r="E38" i="10"/>
  <c r="F38" i="10" s="1"/>
  <c r="E85" i="10"/>
  <c r="F85" i="10" s="1"/>
  <c r="BX30" i="10"/>
  <c r="BX28" i="10"/>
  <c r="BX33" i="10"/>
  <c r="BX36" i="10"/>
  <c r="BX35" i="10"/>
  <c r="BX27" i="10"/>
  <c r="B92" i="10"/>
  <c r="D82" i="10"/>
  <c r="BX32" i="10"/>
  <c r="Q7" i="10"/>
  <c r="P12" i="10"/>
  <c r="S12" i="10" s="1"/>
  <c r="Q12" i="10"/>
  <c r="AL51" i="10"/>
  <c r="BU35" i="10"/>
  <c r="BU28" i="10"/>
  <c r="AL45" i="10"/>
  <c r="E43" i="10"/>
  <c r="F43" i="10" s="1"/>
  <c r="V4" i="10"/>
  <c r="U4" i="10"/>
  <c r="W4" i="10"/>
  <c r="BS33" i="10"/>
  <c r="T4" i="10"/>
  <c r="AB46" i="10"/>
  <c r="AB44" i="10"/>
  <c r="AB45" i="10"/>
  <c r="BT33" i="10"/>
  <c r="BT27" i="10"/>
  <c r="BT36" i="10"/>
  <c r="AI46" i="10"/>
  <c r="Q5" i="10"/>
  <c r="R10" i="10"/>
  <c r="BS28" i="10"/>
  <c r="S10" i="10"/>
  <c r="BT28" i="10"/>
  <c r="A64" i="10"/>
  <c r="C54" i="10"/>
  <c r="E54" i="10" s="1"/>
  <c r="F54" i="10" s="1"/>
  <c r="BU27" i="10"/>
  <c r="AF46" i="10"/>
  <c r="AK47" i="10"/>
  <c r="BW35" i="10"/>
  <c r="AK43" i="10"/>
  <c r="Z45" i="10"/>
  <c r="AQ48" i="10"/>
  <c r="AL47" i="10"/>
  <c r="AA45" i="10"/>
  <c r="AQ46" i="10"/>
  <c r="AG52" i="10"/>
  <c r="A87" i="10"/>
  <c r="Z43" i="10"/>
  <c r="Z52" i="10"/>
  <c r="AH49" i="10"/>
  <c r="AH44" i="10"/>
  <c r="AH47" i="10"/>
  <c r="BS32" i="10"/>
  <c r="AQ43" i="10"/>
  <c r="AH52" i="10"/>
  <c r="AA52" i="10"/>
  <c r="BT32" i="10"/>
  <c r="AC45" i="10"/>
  <c r="C49" i="10"/>
  <c r="E49" i="10" s="1"/>
  <c r="F49" i="10" s="1"/>
  <c r="A51" i="10"/>
  <c r="AB48" i="10"/>
  <c r="BU32" i="10"/>
  <c r="BV33" i="10"/>
  <c r="BS36" i="10"/>
  <c r="AD45" i="10"/>
  <c r="B51" i="10"/>
  <c r="AJ52" i="10"/>
  <c r="AF45" i="10"/>
  <c r="BV32" i="10"/>
  <c r="BW33" i="10"/>
  <c r="C46" i="10"/>
  <c r="A56" i="10"/>
  <c r="AK52" i="10"/>
  <c r="A58" i="10"/>
  <c r="A70" i="10"/>
  <c r="AG44" i="10"/>
  <c r="AG47" i="10"/>
  <c r="BW32" i="10"/>
  <c r="D46" i="10"/>
  <c r="B56" i="10"/>
  <c r="AH45" i="10"/>
  <c r="AB49" i="10"/>
  <c r="B64" i="10"/>
  <c r="B70" i="10"/>
  <c r="R7" i="10"/>
  <c r="C36" i="10"/>
  <c r="C44" i="10"/>
  <c r="E44" i="10" s="1"/>
  <c r="F44" i="10" s="1"/>
  <c r="S7" i="10"/>
  <c r="AN48" i="10"/>
  <c r="D31" i="10"/>
  <c r="E31" i="10" s="1"/>
  <c r="F31" i="10" s="1"/>
  <c r="AN50" i="10"/>
  <c r="AI10" i="10"/>
  <c r="D33" i="10"/>
  <c r="AC48" i="10"/>
  <c r="AC43" i="10"/>
  <c r="BT31" i="10"/>
  <c r="D36" i="10"/>
  <c r="AD49" i="10"/>
  <c r="P7" i="10"/>
  <c r="AD43" i="10"/>
  <c r="AD44" i="10"/>
  <c r="BU31" i="10"/>
  <c r="AG49" i="10"/>
  <c r="A95" i="10"/>
  <c r="P5" i="10"/>
  <c r="AI8" i="10"/>
  <c r="AE51" i="10"/>
  <c r="AE43" i="10"/>
  <c r="BV31" i="10"/>
  <c r="B95" i="10"/>
  <c r="AF43" i="10"/>
  <c r="BW31" i="10"/>
  <c r="Z49" i="10"/>
  <c r="Z51" i="10"/>
  <c r="A53" i="10"/>
  <c r="A59" i="10"/>
  <c r="D77" i="10"/>
  <c r="E77" i="10" s="1"/>
  <c r="F77" i="10" s="1"/>
  <c r="AG43" i="10"/>
  <c r="AJ44" i="10"/>
  <c r="AJ50" i="10"/>
  <c r="BS30" i="10"/>
  <c r="BX31" i="10"/>
  <c r="AA49" i="10"/>
  <c r="AQ45" i="10"/>
  <c r="D59" i="10"/>
  <c r="B69" i="10"/>
  <c r="AK44" i="10"/>
  <c r="AK50" i="10"/>
  <c r="BT30" i="10"/>
  <c r="Z44" i="10"/>
  <c r="AB51" i="10"/>
  <c r="P9" i="10"/>
  <c r="R9" i="10" s="1"/>
  <c r="AL44" i="10"/>
  <c r="BU30" i="10"/>
  <c r="BS31" i="10"/>
  <c r="AC50" i="10"/>
  <c r="AA44" i="10"/>
  <c r="AC51" i="10"/>
  <c r="A72" i="10"/>
  <c r="BU33" i="10"/>
  <c r="AJ43" i="10"/>
  <c r="BV30" i="10"/>
  <c r="AD50" i="10"/>
  <c r="AD48" i="10"/>
  <c r="AE49" i="10"/>
  <c r="AC44" i="10"/>
  <c r="Z46" i="10"/>
  <c r="B58" i="10"/>
  <c r="D48" i="10"/>
  <c r="E48" i="10" s="1"/>
  <c r="F48" i="10" s="1"/>
  <c r="AN45" i="10"/>
  <c r="AI7" i="10"/>
  <c r="D28" i="10"/>
  <c r="E28" i="10" s="1"/>
  <c r="F28" i="10" s="1"/>
  <c r="AN49" i="10"/>
  <c r="D32" i="10"/>
  <c r="AL50" i="10"/>
  <c r="AL43" i="10"/>
  <c r="BU29" i="10"/>
  <c r="Z47" i="10"/>
  <c r="AE48" i="10"/>
  <c r="AF50" i="10"/>
  <c r="C50" i="10"/>
  <c r="D87" i="10"/>
  <c r="B97" i="10"/>
  <c r="AI3" i="10"/>
  <c r="BV29" i="10"/>
  <c r="AF48" i="10"/>
  <c r="D50" i="10"/>
  <c r="C67" i="10"/>
  <c r="AI5" i="10"/>
  <c r="AI9" i="10"/>
  <c r="AB47" i="10"/>
  <c r="AG48" i="10"/>
  <c r="D67" i="10"/>
  <c r="BT34" i="10"/>
  <c r="BT29" i="10"/>
  <c r="BX29" i="10"/>
  <c r="AH48" i="10"/>
  <c r="B53" i="10"/>
  <c r="D43" i="10"/>
  <c r="AD46" i="10"/>
  <c r="Z48" i="10"/>
  <c r="BU34" i="10"/>
  <c r="BV28" i="10"/>
  <c r="AJ49" i="10"/>
  <c r="AG46" i="10"/>
  <c r="AA48" i="10"/>
  <c r="AQ51" i="10"/>
  <c r="BV27" i="10"/>
  <c r="BV34" i="10"/>
  <c r="BW28" i="10"/>
  <c r="AE47" i="10"/>
  <c r="AJ51" i="10"/>
  <c r="AH46" i="10"/>
  <c r="Q8" i="10"/>
  <c r="BW27" i="10"/>
  <c r="BW30" i="10"/>
  <c r="BW34" i="10"/>
  <c r="AF47" i="10"/>
  <c r="AL49" i="10"/>
  <c r="AK51" i="10"/>
  <c r="AE52" i="10"/>
  <c r="AJ48" i="10"/>
  <c r="C52" i="10"/>
  <c r="E52" i="10" s="1"/>
  <c r="F52" i="10" s="1"/>
  <c r="D62" i="10"/>
  <c r="E62" i="10" s="1"/>
  <c r="F62" i="10" s="1"/>
  <c r="P6" i="10"/>
  <c r="S6" i="10" s="1"/>
  <c r="Q3" i="10"/>
  <c r="P11" i="10"/>
  <c r="S11" i="10" s="1"/>
  <c r="D65" i="10"/>
  <c r="E65" i="10" s="1"/>
  <c r="F65" i="10" s="1"/>
  <c r="AQ50" i="10"/>
  <c r="C55" i="10"/>
  <c r="AI12" i="10"/>
  <c r="D55" i="10"/>
  <c r="P3" i="10"/>
  <c r="S3" i="10" s="1"/>
  <c r="AI4" i="10"/>
  <c r="AN44" i="10"/>
  <c r="AL52" i="10"/>
  <c r="C42" i="10"/>
  <c r="E42" i="10" s="1"/>
  <c r="F42" i="10" s="1"/>
  <c r="D30" i="10"/>
  <c r="E30" i="10" s="1"/>
  <c r="F30" i="10" s="1"/>
  <c r="AN43" i="10"/>
  <c r="AO43" i="10" s="1"/>
  <c r="C29" i="10"/>
  <c r="C33" i="10"/>
  <c r="AE50" i="10"/>
  <c r="AE44" i="10"/>
  <c r="AF51" i="10"/>
  <c r="AF44" i="10"/>
  <c r="D29" i="10"/>
  <c r="AN46" i="10"/>
  <c r="AI6" i="10"/>
  <c r="P8" i="10"/>
  <c r="C32" i="10"/>
  <c r="BS35" i="10"/>
  <c r="AE45" i="10"/>
  <c r="BX34" i="10"/>
  <c r="BT35" i="10"/>
  <c r="AQ44" i="7"/>
  <c r="AB49" i="7"/>
  <c r="AJ52" i="7"/>
  <c r="AE48" i="7"/>
  <c r="AD49" i="7"/>
  <c r="AE49" i="7"/>
  <c r="AA52" i="7"/>
  <c r="AH46" i="7"/>
  <c r="AH47" i="7"/>
  <c r="AB52" i="7"/>
  <c r="AE45" i="7"/>
  <c r="AJ43" i="7"/>
  <c r="AJ47" i="7"/>
  <c r="AF43" i="7"/>
  <c r="AA48" i="7"/>
  <c r="AH49" i="7"/>
  <c r="AH43" i="7"/>
  <c r="Q3" i="7"/>
  <c r="R3" i="7"/>
  <c r="AN49" i="7"/>
  <c r="AO46" i="7" s="1"/>
  <c r="D42" i="7"/>
  <c r="Z49" i="7"/>
  <c r="Z48" i="7"/>
  <c r="E38" i="7"/>
  <c r="F38" i="7" s="1"/>
  <c r="AI9" i="7"/>
  <c r="D48" i="7"/>
  <c r="B58" i="7"/>
  <c r="AB48" i="7"/>
  <c r="AB51" i="7"/>
  <c r="D62" i="7"/>
  <c r="B72" i="7"/>
  <c r="A96" i="7"/>
  <c r="C86" i="7"/>
  <c r="Q10" i="7"/>
  <c r="E32" i="7"/>
  <c r="F32" i="7" s="1"/>
  <c r="B96" i="7"/>
  <c r="D86" i="7"/>
  <c r="Q7" i="7"/>
  <c r="R10" i="7"/>
  <c r="D32" i="7"/>
  <c r="C76" i="7"/>
  <c r="R7" i="7"/>
  <c r="D76" i="7"/>
  <c r="B70" i="7"/>
  <c r="D60" i="7"/>
  <c r="A74" i="7"/>
  <c r="C64" i="7"/>
  <c r="AI10" i="7"/>
  <c r="D50" i="7"/>
  <c r="E50" i="7" s="1"/>
  <c r="F50" i="7" s="1"/>
  <c r="U4" i="7"/>
  <c r="E54" i="7"/>
  <c r="F54" i="7" s="1"/>
  <c r="W4" i="7"/>
  <c r="V4" i="7"/>
  <c r="AD48" i="7"/>
  <c r="D54" i="7"/>
  <c r="B64" i="7"/>
  <c r="T4" i="7"/>
  <c r="AF48" i="7"/>
  <c r="E42" i="7"/>
  <c r="F42" i="7" s="1"/>
  <c r="P6" i="7"/>
  <c r="S6" i="7" s="1"/>
  <c r="C62" i="7"/>
  <c r="E62" i="7" s="1"/>
  <c r="F62" i="7" s="1"/>
  <c r="A72" i="7"/>
  <c r="W8" i="7"/>
  <c r="AO47" i="7"/>
  <c r="S5" i="7"/>
  <c r="AF46" i="7"/>
  <c r="AF49" i="7"/>
  <c r="Q12" i="7"/>
  <c r="AD45" i="7"/>
  <c r="AD46" i="7"/>
  <c r="R12" i="7"/>
  <c r="A81" i="7"/>
  <c r="C71" i="7"/>
  <c r="E71" i="7" s="1"/>
  <c r="F71" i="7" s="1"/>
  <c r="Z51" i="7"/>
  <c r="B81" i="7"/>
  <c r="D71" i="7"/>
  <c r="B95" i="7"/>
  <c r="D85" i="7"/>
  <c r="AQ48" i="7"/>
  <c r="S3" i="7"/>
  <c r="E52" i="7"/>
  <c r="F52" i="7" s="1"/>
  <c r="C73" i="7"/>
  <c r="A83" i="7"/>
  <c r="AA49" i="7"/>
  <c r="A55" i="7"/>
  <c r="C45" i="7"/>
  <c r="A67" i="7"/>
  <c r="C57" i="7"/>
  <c r="B67" i="7"/>
  <c r="D57" i="7"/>
  <c r="C31" i="7"/>
  <c r="AI3" i="7"/>
  <c r="C28" i="7"/>
  <c r="E28" i="7" s="1"/>
  <c r="F28" i="7" s="1"/>
  <c r="AI6" i="7"/>
  <c r="AI7" i="7"/>
  <c r="C34" i="7"/>
  <c r="AI5" i="7"/>
  <c r="AN52" i="7"/>
  <c r="AI12" i="7"/>
  <c r="Z43" i="7"/>
  <c r="AJ49" i="7"/>
  <c r="R8" i="7"/>
  <c r="AA43" i="7"/>
  <c r="C30" i="7"/>
  <c r="E30" i="7" s="1"/>
  <c r="F30" i="7" s="1"/>
  <c r="Z47" i="7"/>
  <c r="C35" i="7"/>
  <c r="E35" i="7" s="1"/>
  <c r="F35" i="7" s="1"/>
  <c r="E63" i="7"/>
  <c r="F63" i="7" s="1"/>
  <c r="AB45" i="7"/>
  <c r="AB43" i="7"/>
  <c r="Z44" i="7"/>
  <c r="Z46" i="7"/>
  <c r="AA47" i="7"/>
  <c r="D35" i="7"/>
  <c r="C37" i="7"/>
  <c r="D63" i="7"/>
  <c r="B73" i="7"/>
  <c r="AQ49" i="7"/>
  <c r="AA44" i="7"/>
  <c r="AB47" i="7"/>
  <c r="E36" i="7"/>
  <c r="F36" i="7" s="1"/>
  <c r="D37" i="7"/>
  <c r="Z45" i="7"/>
  <c r="D52" i="7"/>
  <c r="C26" i="7"/>
  <c r="AD52" i="7"/>
  <c r="AB44" i="7"/>
  <c r="AD43" i="7"/>
  <c r="AA45" i="7"/>
  <c r="D26" i="7"/>
  <c r="Z52" i="7"/>
  <c r="AE43" i="7"/>
  <c r="AQ47" i="7"/>
  <c r="A70" i="7"/>
  <c r="C60" i="7"/>
  <c r="E60" i="7" s="1"/>
  <c r="F60" i="7" s="1"/>
  <c r="AI8" i="7"/>
  <c r="AH44" i="7"/>
  <c r="AF45" i="7"/>
  <c r="AF44" i="7"/>
  <c r="AE52" i="7"/>
  <c r="AQ52" i="7"/>
  <c r="C59" i="7"/>
  <c r="A69" i="7"/>
  <c r="AI46" i="7"/>
  <c r="AD51" i="7"/>
  <c r="AF52" i="7"/>
  <c r="AJ44" i="7"/>
  <c r="AJ48" i="7"/>
  <c r="AH45" i="7"/>
  <c r="AJ46" i="7"/>
  <c r="AF50" i="7"/>
  <c r="AE51" i="7"/>
  <c r="AQ46" i="7"/>
  <c r="AQ50" i="7"/>
  <c r="AQ51" i="7"/>
  <c r="AI4" i="7"/>
  <c r="AF51" i="7"/>
  <c r="AH52" i="7"/>
  <c r="AQ43" i="7"/>
  <c r="AA46" i="7"/>
  <c r="P9" i="7"/>
  <c r="Q9" i="7" s="1"/>
  <c r="AN51" i="7"/>
  <c r="AO51" i="7" s="1"/>
  <c r="AS51" i="7" s="1"/>
  <c r="D34" i="7"/>
  <c r="AH50" i="7"/>
  <c r="AB46" i="7"/>
  <c r="P7" i="7"/>
  <c r="S7" i="7" s="1"/>
  <c r="AH51" i="7"/>
  <c r="AH48" i="7"/>
  <c r="P5" i="7"/>
  <c r="Q5" i="7"/>
  <c r="AI11" i="7"/>
  <c r="AJ50" i="7"/>
  <c r="AE46" i="7"/>
  <c r="AJ51" i="7"/>
  <c r="AE50" i="7"/>
  <c r="AD47" i="7"/>
  <c r="D49" i="7"/>
  <c r="E49" i="7" s="1"/>
  <c r="F49" i="7" s="1"/>
  <c r="B59" i="7"/>
  <c r="D44" i="7"/>
  <c r="E44" i="7" s="1"/>
  <c r="F44" i="7" s="1"/>
  <c r="AD44" i="7"/>
  <c r="AE47" i="7"/>
  <c r="C39" i="7"/>
  <c r="E39" i="7" s="1"/>
  <c r="F39" i="7" s="1"/>
  <c r="AE44" i="7"/>
  <c r="AF47" i="7"/>
  <c r="D39" i="7"/>
  <c r="D66" i="7"/>
  <c r="E66" i="7" s="1"/>
  <c r="F66" i="7" s="1"/>
  <c r="D55" i="7"/>
  <c r="D45" i="7"/>
  <c r="AJ45" i="7"/>
  <c r="Z50" i="7"/>
  <c r="D36" i="7"/>
  <c r="AA50" i="7"/>
  <c r="D56" i="7"/>
  <c r="E56" i="7" s="1"/>
  <c r="F56" i="7" s="1"/>
  <c r="Q8" i="7"/>
  <c r="AD50" i="7"/>
  <c r="D46" i="7"/>
  <c r="AB50" i="7"/>
  <c r="P11" i="7"/>
  <c r="S11" i="7" s="1"/>
  <c r="C46" i="7"/>
  <c r="D38" i="7"/>
  <c r="A48" i="7"/>
  <c r="C43" i="7"/>
  <c r="D43" i="7"/>
  <c r="P10" i="7"/>
  <c r="S10" i="7" s="1"/>
  <c r="D31" i="7"/>
  <c r="AQ44" i="3"/>
  <c r="AS44" i="3" s="1"/>
  <c r="AQ48" i="3"/>
  <c r="AS48" i="3" s="1"/>
  <c r="AQ49" i="3"/>
  <c r="AS49" i="3" s="1"/>
  <c r="AQ50" i="3"/>
  <c r="AS50" i="3" s="1"/>
  <c r="AQ51" i="3"/>
  <c r="AS51" i="3" s="1"/>
  <c r="S5" i="5"/>
  <c r="R5" i="5"/>
  <c r="D73" i="5"/>
  <c r="B83" i="5"/>
  <c r="AL48" i="5"/>
  <c r="AL46" i="5"/>
  <c r="AL43" i="5"/>
  <c r="D57" i="5"/>
  <c r="B67" i="5"/>
  <c r="D63" i="5"/>
  <c r="D32" i="5"/>
  <c r="E32" i="5" s="1"/>
  <c r="F32" i="5" s="1"/>
  <c r="D42" i="5"/>
  <c r="AA49" i="5"/>
  <c r="Z51" i="5"/>
  <c r="A51" i="5"/>
  <c r="C41" i="5"/>
  <c r="AA52" i="5"/>
  <c r="Z43" i="5"/>
  <c r="AC52" i="5"/>
  <c r="AI5" i="5"/>
  <c r="AI7" i="5"/>
  <c r="BW27" i="5"/>
  <c r="BW28" i="5"/>
  <c r="AQ49" i="5"/>
  <c r="D52" i="5"/>
  <c r="C57" i="5"/>
  <c r="A66" i="5"/>
  <c r="BX33" i="5"/>
  <c r="BX27" i="5"/>
  <c r="AC48" i="5"/>
  <c r="AF49" i="5"/>
  <c r="AE51" i="5"/>
  <c r="A52" i="5"/>
  <c r="C42" i="5"/>
  <c r="AL45" i="5"/>
  <c r="AH47" i="5"/>
  <c r="AB47" i="5"/>
  <c r="AD48" i="5"/>
  <c r="AL47" i="5"/>
  <c r="S10" i="5"/>
  <c r="AC47" i="5"/>
  <c r="AE48" i="5"/>
  <c r="AH49" i="5"/>
  <c r="AG51" i="5"/>
  <c r="AG52" i="5"/>
  <c r="P10" i="5"/>
  <c r="Q10" i="5" s="1"/>
  <c r="AD47" i="5"/>
  <c r="AF48" i="5"/>
  <c r="AH51" i="5"/>
  <c r="AH52" i="5"/>
  <c r="Z52" i="5"/>
  <c r="Q8" i="5"/>
  <c r="Z45" i="5"/>
  <c r="Z48" i="5"/>
  <c r="AE47" i="5"/>
  <c r="AG48" i="5"/>
  <c r="AI51" i="5"/>
  <c r="AI52" i="5"/>
  <c r="B54" i="5"/>
  <c r="D44" i="5"/>
  <c r="E44" i="5" s="1"/>
  <c r="F44" i="5" s="1"/>
  <c r="S6" i="5"/>
  <c r="R8" i="5"/>
  <c r="Q12" i="5"/>
  <c r="AA44" i="5"/>
  <c r="AC46" i="5"/>
  <c r="AH48" i="5"/>
  <c r="AJ52" i="5"/>
  <c r="AQ47" i="5"/>
  <c r="Z50" i="5"/>
  <c r="AB44" i="5"/>
  <c r="AC45" i="5"/>
  <c r="AD46" i="5"/>
  <c r="AI48" i="5"/>
  <c r="AL49" i="5"/>
  <c r="BS35" i="5"/>
  <c r="AK52" i="5"/>
  <c r="R7" i="5"/>
  <c r="Q7" i="5"/>
  <c r="BS28" i="5"/>
  <c r="BS31" i="5"/>
  <c r="BS30" i="5"/>
  <c r="BS34" i="5"/>
  <c r="BS29" i="5"/>
  <c r="S7" i="5"/>
  <c r="E27" i="5"/>
  <c r="F27" i="5" s="1"/>
  <c r="D43" i="5"/>
  <c r="AB49" i="5"/>
  <c r="B51" i="5"/>
  <c r="D41" i="5"/>
  <c r="BV27" i="5"/>
  <c r="BV28" i="5"/>
  <c r="W12" i="5"/>
  <c r="AC44" i="5"/>
  <c r="A58" i="5"/>
  <c r="C48" i="5"/>
  <c r="C53" i="5"/>
  <c r="E53" i="5" s="1"/>
  <c r="F53" i="5" s="1"/>
  <c r="A63" i="5"/>
  <c r="C43" i="5"/>
  <c r="E43" i="5" s="1"/>
  <c r="F43" i="5" s="1"/>
  <c r="U3" i="5"/>
  <c r="C47" i="5"/>
  <c r="BT31" i="5"/>
  <c r="D47" i="5"/>
  <c r="W3" i="5"/>
  <c r="Z49" i="5"/>
  <c r="AI9" i="5"/>
  <c r="BW30" i="5"/>
  <c r="AC49" i="5"/>
  <c r="AB52" i="5"/>
  <c r="AN49" i="5"/>
  <c r="BT28" i="5"/>
  <c r="BX30" i="5"/>
  <c r="AA51" i="5"/>
  <c r="AA46" i="5"/>
  <c r="AA43" i="5"/>
  <c r="AD45" i="5"/>
  <c r="E46" i="5"/>
  <c r="F46" i="5" s="1"/>
  <c r="AH50" i="5"/>
  <c r="AL52" i="5"/>
  <c r="P4" i="5"/>
  <c r="AB46" i="5"/>
  <c r="AB43" i="5"/>
  <c r="AB51" i="5"/>
  <c r="D46" i="5"/>
  <c r="B56" i="5"/>
  <c r="AI10" i="5"/>
  <c r="AC43" i="5"/>
  <c r="Z44" i="5"/>
  <c r="AD43" i="5"/>
  <c r="AE44" i="5"/>
  <c r="AQ52" i="5"/>
  <c r="AE43" i="5"/>
  <c r="AE45" i="5"/>
  <c r="AE49" i="5"/>
  <c r="AH45" i="5"/>
  <c r="BT33" i="5"/>
  <c r="C39" i="5"/>
  <c r="E39" i="5" s="1"/>
  <c r="F39" i="5" s="1"/>
  <c r="A49" i="5"/>
  <c r="AF44" i="5"/>
  <c r="AL50" i="5"/>
  <c r="AF43" i="5"/>
  <c r="AF45" i="5"/>
  <c r="AF51" i="5"/>
  <c r="AH43" i="5"/>
  <c r="BS32" i="5"/>
  <c r="AI4" i="5"/>
  <c r="AG45" i="5"/>
  <c r="AI44" i="5"/>
  <c r="AI43" i="5"/>
  <c r="AI49" i="5"/>
  <c r="BT32" i="5"/>
  <c r="BV33" i="5"/>
  <c r="BW35" i="5"/>
  <c r="AH44" i="5"/>
  <c r="AN50" i="5"/>
  <c r="D69" i="5"/>
  <c r="B79" i="5"/>
  <c r="BU32" i="5"/>
  <c r="BU28" i="5"/>
  <c r="BW33" i="5"/>
  <c r="BV34" i="5"/>
  <c r="BX35" i="5"/>
  <c r="AK44" i="5"/>
  <c r="AK46" i="5"/>
  <c r="AI8" i="5"/>
  <c r="E26" i="5"/>
  <c r="F26" i="5" s="1"/>
  <c r="BW34" i="5"/>
  <c r="BU36" i="5"/>
  <c r="AL44" i="5"/>
  <c r="B72" i="5"/>
  <c r="D62" i="5"/>
  <c r="A77" i="5"/>
  <c r="AJ44" i="5"/>
  <c r="BV36" i="5"/>
  <c r="A65" i="5"/>
  <c r="C55" i="5"/>
  <c r="E55" i="5" s="1"/>
  <c r="F55" i="5" s="1"/>
  <c r="P5" i="5"/>
  <c r="Q5" i="5" s="1"/>
  <c r="P9" i="5"/>
  <c r="S9" i="5" s="1"/>
  <c r="Q9" i="5"/>
  <c r="BT30" i="5"/>
  <c r="BW36" i="5"/>
  <c r="AO44" i="5"/>
  <c r="AS44" i="5" s="1"/>
  <c r="D55" i="5"/>
  <c r="B65" i="5"/>
  <c r="B110" i="5"/>
  <c r="D100" i="5"/>
  <c r="AI47" i="5"/>
  <c r="AD52" i="5"/>
  <c r="BT27" i="5"/>
  <c r="AQ44" i="5"/>
  <c r="D90" i="5"/>
  <c r="BU27" i="5"/>
  <c r="AJ43" i="5"/>
  <c r="AJ47" i="5"/>
  <c r="AK49" i="5"/>
  <c r="AJ49" i="5"/>
  <c r="BV32" i="5"/>
  <c r="BT35" i="5"/>
  <c r="AK51" i="5"/>
  <c r="A90" i="5"/>
  <c r="C80" i="5"/>
  <c r="E80" i="5" s="1"/>
  <c r="F80" i="5" s="1"/>
  <c r="BU31" i="5"/>
  <c r="BW32" i="5"/>
  <c r="BU35" i="5"/>
  <c r="AL51" i="5"/>
  <c r="R6" i="5"/>
  <c r="BV31" i="5"/>
  <c r="BX32" i="5"/>
  <c r="BX34" i="5"/>
  <c r="BV35" i="5"/>
  <c r="BS36" i="5"/>
  <c r="BW31" i="5"/>
  <c r="AQ43" i="5"/>
  <c r="P6" i="5"/>
  <c r="Q6" i="5" s="1"/>
  <c r="AQ46" i="5"/>
  <c r="D70" i="5"/>
  <c r="E70" i="5" s="1"/>
  <c r="F70" i="5" s="1"/>
  <c r="BT34" i="5"/>
  <c r="C50" i="5"/>
  <c r="T3" i="5"/>
  <c r="AI12" i="5"/>
  <c r="AN52" i="5"/>
  <c r="AO52" i="5" s="1"/>
  <c r="BU34" i="5"/>
  <c r="D50" i="5"/>
  <c r="A54" i="5"/>
  <c r="BT36" i="5"/>
  <c r="D27" i="5"/>
  <c r="AD44" i="5"/>
  <c r="Z47" i="5"/>
  <c r="AA48" i="5"/>
  <c r="B48" i="5"/>
  <c r="D38" i="5"/>
  <c r="E38" i="5" s="1"/>
  <c r="F38" i="5" s="1"/>
  <c r="AB45" i="5"/>
  <c r="AA47" i="5"/>
  <c r="AB48" i="5"/>
  <c r="C31" i="5"/>
  <c r="E31" i="5" s="1"/>
  <c r="F31" i="5" s="1"/>
  <c r="AI3" i="5"/>
  <c r="C29" i="5"/>
  <c r="E29" i="5" s="1"/>
  <c r="F29" i="5" s="1"/>
  <c r="D26" i="5"/>
  <c r="BU29" i="5"/>
  <c r="AE50" i="5"/>
  <c r="AQ50" i="5"/>
  <c r="AI6" i="5"/>
  <c r="BV29" i="5"/>
  <c r="BS33" i="5"/>
  <c r="AF50" i="5"/>
  <c r="R9" i="5"/>
  <c r="AD49" i="5"/>
  <c r="AC51" i="5"/>
  <c r="BS27" i="5"/>
  <c r="AA45" i="5"/>
  <c r="AD51" i="5"/>
  <c r="B59" i="3"/>
  <c r="D49" i="3"/>
  <c r="D50" i="3"/>
  <c r="B60" i="3"/>
  <c r="B70" i="3" s="1"/>
  <c r="BX35" i="3"/>
  <c r="D41" i="3"/>
  <c r="BT28" i="3"/>
  <c r="C43" i="3"/>
  <c r="BW35" i="3"/>
  <c r="BT34" i="3"/>
  <c r="BU34" i="3"/>
  <c r="D27" i="3"/>
  <c r="C46" i="3"/>
  <c r="C30" i="3"/>
  <c r="E30" i="3" s="1"/>
  <c r="F30" i="3" s="1"/>
  <c r="C33" i="3"/>
  <c r="B51" i="3"/>
  <c r="B61" i="3" s="1"/>
  <c r="BW36" i="3"/>
  <c r="BS27" i="3"/>
  <c r="BX29" i="3"/>
  <c r="BW34" i="3"/>
  <c r="BT36" i="3"/>
  <c r="BV35" i="3"/>
  <c r="BU27" i="3"/>
  <c r="BU28" i="3"/>
  <c r="BW27" i="3"/>
  <c r="BS35" i="3"/>
  <c r="BV28" i="3"/>
  <c r="BV29" i="3"/>
  <c r="BT35" i="3"/>
  <c r="BW30" i="3"/>
  <c r="BU35" i="3"/>
  <c r="BX30" i="3"/>
  <c r="BS30" i="3"/>
  <c r="BV27" i="3"/>
  <c r="BS36" i="3"/>
  <c r="BU36" i="3"/>
  <c r="BT30" i="3"/>
  <c r="BU33" i="3"/>
  <c r="BV36" i="3"/>
  <c r="BX34" i="3"/>
  <c r="BT27" i="3"/>
  <c r="BV31" i="3"/>
  <c r="BW31" i="3"/>
  <c r="BU30" i="3"/>
  <c r="BX31" i="3"/>
  <c r="BS31" i="3"/>
  <c r="BV32" i="3"/>
  <c r="BT31" i="3"/>
  <c r="BW32" i="3"/>
  <c r="BU31" i="3"/>
  <c r="BX32" i="3"/>
  <c r="BS32" i="3"/>
  <c r="BV33" i="3"/>
  <c r="BT32" i="3"/>
  <c r="BW33" i="3"/>
  <c r="BU32" i="3"/>
  <c r="BX33" i="3"/>
  <c r="BS33" i="3"/>
  <c r="BV34" i="3"/>
  <c r="BT33" i="3"/>
  <c r="BS34" i="3"/>
  <c r="BT29" i="3"/>
  <c r="BS28" i="3"/>
  <c r="BX36" i="3"/>
  <c r="BS29" i="3"/>
  <c r="BU29" i="3"/>
  <c r="BW29" i="3"/>
  <c r="BV30" i="3"/>
  <c r="BX27" i="3"/>
  <c r="BW28" i="3"/>
  <c r="BX28" i="3"/>
  <c r="D43" i="3"/>
  <c r="E43" i="3" s="1"/>
  <c r="F43" i="3" s="1"/>
  <c r="D35" i="3"/>
  <c r="D55" i="3"/>
  <c r="E55" i="3" s="1"/>
  <c r="F55" i="3" s="1"/>
  <c r="E33" i="3"/>
  <c r="F33" i="3" s="1"/>
  <c r="D47" i="3"/>
  <c r="C39" i="3"/>
  <c r="C40" i="3"/>
  <c r="D85" i="3"/>
  <c r="C41" i="3"/>
  <c r="E41" i="3" s="1"/>
  <c r="F41" i="3" s="1"/>
  <c r="D105" i="3"/>
  <c r="E34" i="3"/>
  <c r="F34" i="3" s="1"/>
  <c r="E50" i="3"/>
  <c r="F50" i="3" s="1"/>
  <c r="E47" i="3"/>
  <c r="F47" i="3" s="1"/>
  <c r="O3" i="3"/>
  <c r="O11" i="3"/>
  <c r="A60" i="3"/>
  <c r="M6" i="3"/>
  <c r="B69" i="3"/>
  <c r="D59" i="3"/>
  <c r="C27" i="3"/>
  <c r="C26" i="3"/>
  <c r="D26" i="3"/>
  <c r="C35" i="3"/>
  <c r="C32" i="3"/>
  <c r="E32" i="3" s="1"/>
  <c r="F32" i="3" s="1"/>
  <c r="C31" i="3"/>
  <c r="E31" i="3" s="1"/>
  <c r="F31" i="3" s="1"/>
  <c r="C29" i="3"/>
  <c r="E29" i="3" s="1"/>
  <c r="F29" i="3" s="1"/>
  <c r="C28" i="3"/>
  <c r="E28" i="3" s="1"/>
  <c r="F28" i="3" s="1"/>
  <c r="N6" i="3"/>
  <c r="D36" i="3"/>
  <c r="E36" i="3" s="1"/>
  <c r="F36" i="3" s="1"/>
  <c r="B115" i="3"/>
  <c r="B80" i="3"/>
  <c r="D70" i="3"/>
  <c r="D60" i="3"/>
  <c r="D95" i="3"/>
  <c r="C61" i="3"/>
  <c r="A71" i="3"/>
  <c r="C51" i="3"/>
  <c r="D51" i="3"/>
  <c r="C52" i="3"/>
  <c r="A62" i="3"/>
  <c r="D52" i="3"/>
  <c r="B62" i="3"/>
  <c r="C42" i="3"/>
  <c r="D42" i="3"/>
  <c r="D56" i="3"/>
  <c r="E56" i="3" s="1"/>
  <c r="F56" i="3" s="1"/>
  <c r="A63" i="3"/>
  <c r="C53" i="3"/>
  <c r="B63" i="3"/>
  <c r="D53" i="3"/>
  <c r="A64" i="3"/>
  <c r="C54" i="3"/>
  <c r="B64" i="3"/>
  <c r="D54" i="3"/>
  <c r="C44" i="3"/>
  <c r="C75" i="3"/>
  <c r="A85" i="3"/>
  <c r="D44" i="3"/>
  <c r="D75" i="3"/>
  <c r="C37" i="3"/>
  <c r="E37" i="3" s="1"/>
  <c r="F37" i="3" s="1"/>
  <c r="C65" i="3"/>
  <c r="E65" i="3" s="1"/>
  <c r="F65" i="3" s="1"/>
  <c r="N8" i="3"/>
  <c r="O9" i="3"/>
  <c r="M8" i="3"/>
  <c r="N10" i="3"/>
  <c r="M10" i="3"/>
  <c r="M5" i="3"/>
  <c r="O12" i="3"/>
  <c r="O10" i="3"/>
  <c r="O5" i="3"/>
  <c r="N12" i="3"/>
  <c r="N5" i="3"/>
  <c r="M12" i="3"/>
  <c r="D37" i="3"/>
  <c r="D65" i="3"/>
  <c r="C58" i="3"/>
  <c r="A68" i="3"/>
  <c r="C45" i="3"/>
  <c r="A66" i="3"/>
  <c r="D58" i="3"/>
  <c r="B68" i="3"/>
  <c r="D45" i="3"/>
  <c r="B66" i="3"/>
  <c r="M7" i="3"/>
  <c r="C38" i="3"/>
  <c r="N7" i="3"/>
  <c r="D38" i="3"/>
  <c r="O7" i="3"/>
  <c r="C48" i="3"/>
  <c r="D48" i="3"/>
  <c r="A57" i="3"/>
  <c r="M11" i="3"/>
  <c r="D39" i="3"/>
  <c r="B57" i="3"/>
  <c r="N11" i="3"/>
  <c r="A49" i="3"/>
  <c r="D46" i="3"/>
  <c r="M3" i="3"/>
  <c r="N3" i="3"/>
  <c r="D40" i="3"/>
  <c r="N3" i="1"/>
  <c r="O3" i="1"/>
  <c r="I11" i="1" a="1"/>
  <c r="I11" i="1" s="1"/>
  <c r="M3" i="1"/>
  <c r="G9" i="1" a="1"/>
  <c r="G9" i="1" s="1"/>
  <c r="H10" i="1" a="1"/>
  <c r="H10" i="1" s="1"/>
  <c r="F8" i="1" a="1"/>
  <c r="F8" i="1" s="1"/>
  <c r="E7" i="1" a="1"/>
  <c r="E7" i="1" s="1"/>
  <c r="D6" i="1" a="1"/>
  <c r="D6" i="1" s="1"/>
  <c r="C5" i="1" a="1"/>
  <c r="C5" i="1" s="1"/>
  <c r="B4" i="1" a="1"/>
  <c r="E67" i="10" l="1"/>
  <c r="F67" i="10" s="1"/>
  <c r="E36" i="10"/>
  <c r="F36" i="10" s="1"/>
  <c r="R12" i="10"/>
  <c r="E46" i="10"/>
  <c r="F46" i="10" s="1"/>
  <c r="E33" i="10"/>
  <c r="F33" i="10" s="1"/>
  <c r="E29" i="10"/>
  <c r="F29" i="10" s="1"/>
  <c r="AT43" i="7"/>
  <c r="AU43" i="7"/>
  <c r="AS43" i="10"/>
  <c r="W6" i="10"/>
  <c r="B61" i="10"/>
  <c r="D51" i="10"/>
  <c r="C59" i="10"/>
  <c r="E59" i="10" s="1"/>
  <c r="F59" i="10" s="1"/>
  <c r="A69" i="10"/>
  <c r="AO47" i="10"/>
  <c r="AS47" i="10" s="1"/>
  <c r="C53" i="10"/>
  <c r="A63" i="10"/>
  <c r="AO48" i="10"/>
  <c r="AS48" i="10" s="1"/>
  <c r="AO44" i="10"/>
  <c r="AS44" i="10" s="1"/>
  <c r="W7" i="10"/>
  <c r="A74" i="10"/>
  <c r="C64" i="10"/>
  <c r="B107" i="10"/>
  <c r="D97" i="10"/>
  <c r="A61" i="10"/>
  <c r="C51" i="10"/>
  <c r="U12" i="10"/>
  <c r="T12" i="10"/>
  <c r="V12" i="10"/>
  <c r="W3" i="10"/>
  <c r="W10" i="10"/>
  <c r="W12" i="10"/>
  <c r="E50" i="10"/>
  <c r="F50" i="10" s="1"/>
  <c r="B80" i="10"/>
  <c r="D70" i="10"/>
  <c r="V7" i="10"/>
  <c r="U7" i="10"/>
  <c r="T7" i="10"/>
  <c r="B105" i="10"/>
  <c r="D95" i="10"/>
  <c r="B74" i="10"/>
  <c r="D64" i="10"/>
  <c r="Q9" i="10"/>
  <c r="E55" i="10"/>
  <c r="F55" i="10" s="1"/>
  <c r="B66" i="10"/>
  <c r="D56" i="10"/>
  <c r="D92" i="10"/>
  <c r="B102" i="10"/>
  <c r="R3" i="10"/>
  <c r="AA9" i="10" s="1"/>
  <c r="AO51" i="10"/>
  <c r="AS51" i="10" s="1"/>
  <c r="S5" i="10"/>
  <c r="R5" i="10"/>
  <c r="AA5" i="10" s="1"/>
  <c r="E32" i="10"/>
  <c r="F32" i="10" s="1"/>
  <c r="AO52" i="10"/>
  <c r="AS52" i="10" s="1"/>
  <c r="AO49" i="10"/>
  <c r="AS49" i="10" s="1"/>
  <c r="A105" i="10"/>
  <c r="C95" i="10"/>
  <c r="AO50" i="10"/>
  <c r="AS50" i="10" s="1"/>
  <c r="C72" i="10"/>
  <c r="E72" i="10" s="1"/>
  <c r="F72" i="10" s="1"/>
  <c r="A82" i="10"/>
  <c r="S8" i="10"/>
  <c r="R8" i="10"/>
  <c r="R11" i="10"/>
  <c r="AA10" i="10" s="1"/>
  <c r="Q11" i="10"/>
  <c r="Z12" i="10" s="1"/>
  <c r="B79" i="10"/>
  <c r="D69" i="10"/>
  <c r="Z3" i="10"/>
  <c r="V3" i="10"/>
  <c r="U3" i="10"/>
  <c r="T3" i="10"/>
  <c r="A80" i="10"/>
  <c r="C70" i="10"/>
  <c r="AO46" i="10"/>
  <c r="AS46" i="10" s="1"/>
  <c r="R6" i="10"/>
  <c r="Q6" i="10"/>
  <c r="D53" i="10"/>
  <c r="B63" i="10"/>
  <c r="AO45" i="10"/>
  <c r="AS45" i="10" s="1"/>
  <c r="C58" i="10"/>
  <c r="A68" i="10"/>
  <c r="C87" i="10"/>
  <c r="E87" i="10" s="1"/>
  <c r="F87" i="10" s="1"/>
  <c r="A97" i="10"/>
  <c r="B68" i="10"/>
  <c r="D58" i="10"/>
  <c r="C56" i="10"/>
  <c r="A66" i="10"/>
  <c r="T10" i="10"/>
  <c r="U10" i="10"/>
  <c r="V10" i="10"/>
  <c r="S9" i="10"/>
  <c r="AS47" i="7"/>
  <c r="AS46" i="7"/>
  <c r="R11" i="7"/>
  <c r="W11" i="7" s="1"/>
  <c r="AO50" i="7"/>
  <c r="AS50" i="7" s="1"/>
  <c r="R6" i="7"/>
  <c r="B82" i="7"/>
  <c r="D72" i="7"/>
  <c r="AO48" i="7"/>
  <c r="AS48" i="7" s="1"/>
  <c r="B105" i="7"/>
  <c r="D95" i="7"/>
  <c r="R5" i="7"/>
  <c r="W5" i="7" s="1"/>
  <c r="AO52" i="7"/>
  <c r="AS52" i="7" s="1"/>
  <c r="B68" i="7"/>
  <c r="D58" i="7"/>
  <c r="E26" i="7"/>
  <c r="F26" i="7" s="1"/>
  <c r="B91" i="7"/>
  <c r="D81" i="7"/>
  <c r="Q11" i="7"/>
  <c r="A93" i="7"/>
  <c r="C83" i="7"/>
  <c r="U9" i="7"/>
  <c r="C70" i="7"/>
  <c r="E70" i="7" s="1"/>
  <c r="F70" i="7" s="1"/>
  <c r="A80" i="7"/>
  <c r="C96" i="7"/>
  <c r="E96" i="7" s="1"/>
  <c r="F96" i="7" s="1"/>
  <c r="A106" i="7"/>
  <c r="Q6" i="7"/>
  <c r="AO43" i="7"/>
  <c r="AS43" i="7" s="1"/>
  <c r="A84" i="7"/>
  <c r="C74" i="7"/>
  <c r="AA12" i="7"/>
  <c r="Z12" i="7"/>
  <c r="V12" i="7"/>
  <c r="U12" i="7"/>
  <c r="T12" i="7"/>
  <c r="B77" i="7"/>
  <c r="D67" i="7"/>
  <c r="B74" i="7"/>
  <c r="D64" i="7"/>
  <c r="E57" i="7"/>
  <c r="F57" i="7" s="1"/>
  <c r="A77" i="7"/>
  <c r="C67" i="7"/>
  <c r="E67" i="7" s="1"/>
  <c r="F67" i="7" s="1"/>
  <c r="E46" i="7"/>
  <c r="F46" i="7" s="1"/>
  <c r="W7" i="7"/>
  <c r="E37" i="7"/>
  <c r="F37" i="7" s="1"/>
  <c r="E45" i="7"/>
  <c r="F45" i="7" s="1"/>
  <c r="E76" i="7"/>
  <c r="F76" i="7" s="1"/>
  <c r="W12" i="7"/>
  <c r="E73" i="7"/>
  <c r="F73" i="7" s="1"/>
  <c r="Z7" i="7"/>
  <c r="V7" i="7"/>
  <c r="U7" i="7"/>
  <c r="T7" i="7"/>
  <c r="D59" i="7"/>
  <c r="E59" i="7" s="1"/>
  <c r="F59" i="7" s="1"/>
  <c r="B69" i="7"/>
  <c r="S9" i="7"/>
  <c r="D96" i="7"/>
  <c r="B106" i="7"/>
  <c r="V8" i="7"/>
  <c r="U8" i="7"/>
  <c r="T8" i="7"/>
  <c r="R9" i="7"/>
  <c r="A82" i="7"/>
  <c r="C72" i="7"/>
  <c r="V10" i="7"/>
  <c r="U10" i="7"/>
  <c r="T10" i="7"/>
  <c r="W3" i="7"/>
  <c r="E86" i="7"/>
  <c r="F86" i="7" s="1"/>
  <c r="E34" i="7"/>
  <c r="F34" i="7" s="1"/>
  <c r="E64" i="7"/>
  <c r="F64" i="7" s="1"/>
  <c r="W10" i="7"/>
  <c r="A91" i="7"/>
  <c r="C81" i="7"/>
  <c r="E43" i="7"/>
  <c r="F43" i="7" s="1"/>
  <c r="U5" i="7"/>
  <c r="T5" i="7"/>
  <c r="Z5" i="7"/>
  <c r="V5" i="7"/>
  <c r="D70" i="7"/>
  <c r="B80" i="7"/>
  <c r="C48" i="7"/>
  <c r="E48" i="7" s="1"/>
  <c r="F48" i="7" s="1"/>
  <c r="A58" i="7"/>
  <c r="E31" i="7"/>
  <c r="F31" i="7" s="1"/>
  <c r="AO49" i="7"/>
  <c r="AS49" i="7" s="1"/>
  <c r="AO45" i="7"/>
  <c r="AS45" i="7" s="1"/>
  <c r="A79" i="7"/>
  <c r="C69" i="7"/>
  <c r="D73" i="7"/>
  <c r="B83" i="7"/>
  <c r="V3" i="7"/>
  <c r="T3" i="7"/>
  <c r="U3" i="7"/>
  <c r="A65" i="7"/>
  <c r="C55" i="7"/>
  <c r="E55" i="7" s="1"/>
  <c r="F55" i="7" s="1"/>
  <c r="AO44" i="7"/>
  <c r="AS44" i="7" s="1"/>
  <c r="V10" i="5"/>
  <c r="T6" i="5"/>
  <c r="V6" i="5"/>
  <c r="U6" i="5"/>
  <c r="U5" i="5"/>
  <c r="T5" i="5"/>
  <c r="V5" i="5"/>
  <c r="R4" i="5"/>
  <c r="Q4" i="5"/>
  <c r="Z6" i="5" s="1"/>
  <c r="A68" i="5"/>
  <c r="C58" i="5"/>
  <c r="C54" i="5"/>
  <c r="A64" i="5"/>
  <c r="A100" i="5"/>
  <c r="C90" i="5"/>
  <c r="E90" i="5" s="1"/>
  <c r="F90" i="5" s="1"/>
  <c r="C65" i="5"/>
  <c r="E65" i="5" s="1"/>
  <c r="F65" i="5" s="1"/>
  <c r="A75" i="5"/>
  <c r="AB10" i="5"/>
  <c r="AS52" i="5"/>
  <c r="A87" i="5"/>
  <c r="C77" i="5"/>
  <c r="B77" i="5"/>
  <c r="D67" i="5"/>
  <c r="E67" i="5" s="1"/>
  <c r="F67" i="5" s="1"/>
  <c r="V12" i="5"/>
  <c r="U12" i="5"/>
  <c r="T12" i="5"/>
  <c r="B82" i="5"/>
  <c r="D72" i="5"/>
  <c r="E50" i="5"/>
  <c r="F50" i="5" s="1"/>
  <c r="W6" i="5"/>
  <c r="E42" i="5"/>
  <c r="F42" i="5" s="1"/>
  <c r="S4" i="5"/>
  <c r="B61" i="5"/>
  <c r="D51" i="5"/>
  <c r="A62" i="5"/>
  <c r="C52" i="5"/>
  <c r="E52" i="5" s="1"/>
  <c r="F52" i="5" s="1"/>
  <c r="D54" i="5"/>
  <c r="B64" i="5"/>
  <c r="A59" i="5"/>
  <c r="C49" i="5"/>
  <c r="E49" i="5" s="1"/>
  <c r="F49" i="5" s="1"/>
  <c r="R10" i="5"/>
  <c r="AA10" i="5" s="1"/>
  <c r="AO45" i="5"/>
  <c r="AS45" i="5" s="1"/>
  <c r="AO49" i="5"/>
  <c r="AS49" i="5" s="1"/>
  <c r="AO46" i="5"/>
  <c r="AS46" i="5" s="1"/>
  <c r="W7" i="5"/>
  <c r="A76" i="5"/>
  <c r="C66" i="5"/>
  <c r="AO43" i="5"/>
  <c r="AS43" i="5" s="1"/>
  <c r="E57" i="5"/>
  <c r="F57" i="5" s="1"/>
  <c r="D110" i="5"/>
  <c r="B120" i="5"/>
  <c r="D120" i="5" s="1"/>
  <c r="W8" i="5"/>
  <c r="B75" i="5"/>
  <c r="D65" i="5"/>
  <c r="U8" i="5"/>
  <c r="T8" i="5"/>
  <c r="Z8" i="5"/>
  <c r="V8" i="5"/>
  <c r="Z7" i="5"/>
  <c r="V7" i="5"/>
  <c r="U7" i="5"/>
  <c r="T7" i="5"/>
  <c r="D83" i="5"/>
  <c r="B93" i="5"/>
  <c r="B89" i="5"/>
  <c r="D79" i="5"/>
  <c r="AO50" i="5"/>
  <c r="AS50" i="5" s="1"/>
  <c r="E47" i="5"/>
  <c r="F47" i="5" s="1"/>
  <c r="W5" i="5"/>
  <c r="D48" i="5"/>
  <c r="E48" i="5" s="1"/>
  <c r="F48" i="5" s="1"/>
  <c r="B58" i="5"/>
  <c r="V9" i="5"/>
  <c r="U9" i="5"/>
  <c r="T9" i="5"/>
  <c r="Z9" i="5"/>
  <c r="D56" i="5"/>
  <c r="E56" i="5" s="1"/>
  <c r="F56" i="5" s="1"/>
  <c r="B66" i="5"/>
  <c r="AO48" i="5"/>
  <c r="AS48" i="5" s="1"/>
  <c r="AB9" i="5"/>
  <c r="W9" i="5"/>
  <c r="C63" i="5"/>
  <c r="E63" i="5" s="1"/>
  <c r="F63" i="5" s="1"/>
  <c r="A73" i="5"/>
  <c r="E41" i="5"/>
  <c r="F41" i="5" s="1"/>
  <c r="C51" i="5"/>
  <c r="A61" i="5"/>
  <c r="AO47" i="5"/>
  <c r="AS47" i="5" s="1"/>
  <c r="AO51" i="5"/>
  <c r="AS51" i="5" s="1"/>
  <c r="E39" i="3"/>
  <c r="F39" i="3" s="1"/>
  <c r="E35" i="3"/>
  <c r="F35" i="3" s="1"/>
  <c r="E27" i="3"/>
  <c r="F27" i="3" s="1"/>
  <c r="D61" i="3"/>
  <c r="B71" i="3"/>
  <c r="E61" i="3"/>
  <c r="F61" i="3" s="1"/>
  <c r="E46" i="3"/>
  <c r="F46" i="3" s="1"/>
  <c r="E40" i="3"/>
  <c r="F40" i="3" s="1"/>
  <c r="E48" i="3"/>
  <c r="F48" i="3" s="1"/>
  <c r="E51" i="3"/>
  <c r="F51" i="3" s="1"/>
  <c r="M9" i="3"/>
  <c r="O8" i="3"/>
  <c r="O6" i="3"/>
  <c r="P6" i="3" s="1"/>
  <c r="S6" i="3" s="1"/>
  <c r="N9" i="3"/>
  <c r="P8" i="3"/>
  <c r="S8" i="3" s="1"/>
  <c r="A81" i="3"/>
  <c r="C71" i="3"/>
  <c r="R8" i="3"/>
  <c r="E38" i="3"/>
  <c r="F38" i="3" s="1"/>
  <c r="P7" i="3"/>
  <c r="S7" i="3" s="1"/>
  <c r="D80" i="3"/>
  <c r="B90" i="3"/>
  <c r="C85" i="3"/>
  <c r="E85" i="3" s="1"/>
  <c r="F85" i="3" s="1"/>
  <c r="A95" i="3"/>
  <c r="E75" i="3"/>
  <c r="F75" i="3" s="1"/>
  <c r="C66" i="3"/>
  <c r="E66" i="3" s="1"/>
  <c r="F66" i="3" s="1"/>
  <c r="A76" i="3"/>
  <c r="C68" i="3"/>
  <c r="E68" i="3" s="1"/>
  <c r="F68" i="3" s="1"/>
  <c r="A78" i="3"/>
  <c r="E58" i="3"/>
  <c r="F58" i="3" s="1"/>
  <c r="A74" i="3"/>
  <c r="C64" i="3"/>
  <c r="D69" i="3"/>
  <c r="B79" i="3"/>
  <c r="C49" i="3"/>
  <c r="E49" i="3" s="1"/>
  <c r="F49" i="3" s="1"/>
  <c r="A59" i="3"/>
  <c r="D66" i="3"/>
  <c r="B76" i="3"/>
  <c r="B125" i="3"/>
  <c r="D125" i="3" s="1"/>
  <c r="D115" i="3"/>
  <c r="D68" i="3"/>
  <c r="B78" i="3"/>
  <c r="E44" i="3"/>
  <c r="F44" i="3" s="1"/>
  <c r="E45" i="3"/>
  <c r="F45" i="3" s="1"/>
  <c r="B74" i="3"/>
  <c r="D64" i="3"/>
  <c r="E54" i="3"/>
  <c r="F54" i="3" s="1"/>
  <c r="P3" i="3"/>
  <c r="S3" i="3" s="1"/>
  <c r="Q3" i="3"/>
  <c r="D63" i="3"/>
  <c r="B73" i="3"/>
  <c r="E26" i="3"/>
  <c r="F26" i="3" s="1"/>
  <c r="P12" i="3"/>
  <c r="S12" i="3" s="1"/>
  <c r="E53" i="3"/>
  <c r="F53" i="3" s="1"/>
  <c r="C63" i="3"/>
  <c r="E63" i="3" s="1"/>
  <c r="F63" i="3" s="1"/>
  <c r="A73" i="3"/>
  <c r="E42" i="3"/>
  <c r="F42" i="3" s="1"/>
  <c r="D57" i="3"/>
  <c r="B67" i="3"/>
  <c r="P5" i="3"/>
  <c r="Q5" i="3" s="1"/>
  <c r="B72" i="3"/>
  <c r="D62" i="3"/>
  <c r="P10" i="3"/>
  <c r="S10" i="3" s="1"/>
  <c r="A70" i="3"/>
  <c r="C60" i="3"/>
  <c r="E60" i="3" s="1"/>
  <c r="F60" i="3" s="1"/>
  <c r="P11" i="3"/>
  <c r="R11" i="3" s="1"/>
  <c r="Q11" i="3"/>
  <c r="R10" i="3"/>
  <c r="A72" i="3"/>
  <c r="C62" i="3"/>
  <c r="E62" i="3" s="1"/>
  <c r="F62" i="3" s="1"/>
  <c r="S11" i="3"/>
  <c r="C57" i="3"/>
  <c r="A67" i="3"/>
  <c r="P9" i="3"/>
  <c r="R9" i="3" s="1"/>
  <c r="E52" i="3"/>
  <c r="F52" i="3" s="1"/>
  <c r="M4" i="3"/>
  <c r="O4" i="3"/>
  <c r="N4" i="3"/>
  <c r="B4" i="1"/>
  <c r="M9" i="1"/>
  <c r="O12" i="1"/>
  <c r="M12" i="1"/>
  <c r="N11" i="1"/>
  <c r="O8" i="1"/>
  <c r="N8" i="1"/>
  <c r="M8" i="1"/>
  <c r="O7" i="1"/>
  <c r="N7" i="1"/>
  <c r="M7" i="1"/>
  <c r="O6" i="1"/>
  <c r="N6" i="1"/>
  <c r="M6" i="1"/>
  <c r="O5" i="1"/>
  <c r="N5" i="1"/>
  <c r="M5" i="1"/>
  <c r="N12" i="1"/>
  <c r="O11" i="1"/>
  <c r="M11" i="1"/>
  <c r="O10" i="1"/>
  <c r="N10" i="1"/>
  <c r="M10" i="1"/>
  <c r="O9" i="1"/>
  <c r="N9" i="1"/>
  <c r="P3" i="1"/>
  <c r="Q3" i="1" s="1"/>
  <c r="Z10" i="10" l="1"/>
  <c r="Z7" i="10"/>
  <c r="E53" i="10"/>
  <c r="F53" i="10" s="1"/>
  <c r="A73" i="10"/>
  <c r="C63" i="10"/>
  <c r="C69" i="10"/>
  <c r="E69" i="10" s="1"/>
  <c r="F69" i="10" s="1"/>
  <c r="A79" i="10"/>
  <c r="W5" i="10"/>
  <c r="AB5" i="10"/>
  <c r="D61" i="10"/>
  <c r="B71" i="10"/>
  <c r="B89" i="10"/>
  <c r="D79" i="10"/>
  <c r="AB12" i="10"/>
  <c r="AA11" i="10"/>
  <c r="B112" i="10"/>
  <c r="D102" i="10"/>
  <c r="AB10" i="10"/>
  <c r="AA8" i="10"/>
  <c r="C66" i="10"/>
  <c r="A76" i="10"/>
  <c r="W8" i="10"/>
  <c r="AE8" i="10" s="1"/>
  <c r="AB8" i="10"/>
  <c r="AB3" i="10"/>
  <c r="E56" i="10"/>
  <c r="F56" i="10" s="1"/>
  <c r="A92" i="10"/>
  <c r="C82" i="10"/>
  <c r="E82" i="10" s="1"/>
  <c r="F82" i="10" s="1"/>
  <c r="D66" i="10"/>
  <c r="B76" i="10"/>
  <c r="T9" i="10"/>
  <c r="Z9" i="10"/>
  <c r="V9" i="10"/>
  <c r="U9" i="10"/>
  <c r="B78" i="10"/>
  <c r="D68" i="10"/>
  <c r="AA12" i="10"/>
  <c r="C97" i="10"/>
  <c r="E97" i="10" s="1"/>
  <c r="F97" i="10" s="1"/>
  <c r="A107" i="10"/>
  <c r="T8" i="10"/>
  <c r="T5" i="10"/>
  <c r="A14" i="10" s="1" a="1"/>
  <c r="A14" i="10" s="1"/>
  <c r="E51" i="10"/>
  <c r="F51" i="10" s="1"/>
  <c r="U8" i="10"/>
  <c r="U5" i="10"/>
  <c r="AC5" i="10" s="1"/>
  <c r="C61" i="10"/>
  <c r="E61" i="10" s="1"/>
  <c r="F61" i="10" s="1"/>
  <c r="A71" i="10"/>
  <c r="A78" i="10"/>
  <c r="C68" i="10"/>
  <c r="E68" i="10" s="1"/>
  <c r="F68" i="10" s="1"/>
  <c r="V8" i="10"/>
  <c r="V5" i="10"/>
  <c r="AD4" i="10" s="1"/>
  <c r="E58" i="10"/>
  <c r="F58" i="10" s="1"/>
  <c r="Z8" i="10"/>
  <c r="Z5" i="10"/>
  <c r="B117" i="10"/>
  <c r="D117" i="10" s="1"/>
  <c r="D107" i="10"/>
  <c r="B73" i="10"/>
  <c r="D63" i="10"/>
  <c r="B84" i="10"/>
  <c r="D74" i="10"/>
  <c r="E64" i="10"/>
  <c r="F64" i="10" s="1"/>
  <c r="A84" i="10"/>
  <c r="C74" i="10"/>
  <c r="V6" i="10"/>
  <c r="U6" i="10"/>
  <c r="T6" i="10"/>
  <c r="Z6" i="10"/>
  <c r="Z4" i="10"/>
  <c r="W11" i="10"/>
  <c r="B115" i="10"/>
  <c r="D105" i="10"/>
  <c r="AA6" i="10"/>
  <c r="AB11" i="10"/>
  <c r="AB7" i="10"/>
  <c r="E70" i="10"/>
  <c r="F70" i="10" s="1"/>
  <c r="C80" i="10"/>
  <c r="A90" i="10"/>
  <c r="E95" i="10"/>
  <c r="F95" i="10" s="1"/>
  <c r="C105" i="10"/>
  <c r="A115" i="10"/>
  <c r="D80" i="10"/>
  <c r="B90" i="10"/>
  <c r="AB9" i="10"/>
  <c r="W9" i="10"/>
  <c r="AA7" i="10"/>
  <c r="AB4" i="10"/>
  <c r="Z11" i="10"/>
  <c r="V11" i="10"/>
  <c r="AD11" i="10" s="1"/>
  <c r="U11" i="10"/>
  <c r="T11" i="10"/>
  <c r="AA3" i="10"/>
  <c r="AA4" i="10"/>
  <c r="AB6" i="10"/>
  <c r="AB9" i="7"/>
  <c r="W9" i="7"/>
  <c r="D69" i="7"/>
  <c r="B79" i="7"/>
  <c r="B101" i="7"/>
  <c r="D91" i="7"/>
  <c r="AC5" i="7"/>
  <c r="AB10" i="7"/>
  <c r="A75" i="7"/>
  <c r="C65" i="7"/>
  <c r="E65" i="7" s="1"/>
  <c r="F65" i="7" s="1"/>
  <c r="V6" i="7"/>
  <c r="Z6" i="7"/>
  <c r="U6" i="7"/>
  <c r="T6" i="7"/>
  <c r="Z4" i="7"/>
  <c r="A116" i="7"/>
  <c r="C116" i="7" s="1"/>
  <c r="E116" i="7" s="1"/>
  <c r="F116" i="7" s="1"/>
  <c r="C106" i="7"/>
  <c r="E106" i="7" s="1"/>
  <c r="F106" i="7" s="1"/>
  <c r="AC3" i="7"/>
  <c r="C80" i="7"/>
  <c r="E80" i="7" s="1"/>
  <c r="F80" i="7" s="1"/>
  <c r="A90" i="7"/>
  <c r="Z3" i="7"/>
  <c r="AA6" i="7"/>
  <c r="V9" i="7"/>
  <c r="Z9" i="7"/>
  <c r="AB4" i="7"/>
  <c r="AA10" i="7"/>
  <c r="AA3" i="7"/>
  <c r="AB11" i="7"/>
  <c r="A68" i="7"/>
  <c r="C58" i="7"/>
  <c r="E58" i="7" s="1"/>
  <c r="F58" i="7" s="1"/>
  <c r="AD8" i="7"/>
  <c r="B84" i="7"/>
  <c r="D74" i="7"/>
  <c r="W6" i="7"/>
  <c r="AE6" i="7" s="1"/>
  <c r="Z8" i="7"/>
  <c r="B116" i="7"/>
  <c r="D116" i="7" s="1"/>
  <c r="D106" i="7"/>
  <c r="D77" i="7"/>
  <c r="B87" i="7"/>
  <c r="AB5" i="7"/>
  <c r="AD5" i="7"/>
  <c r="AC12" i="7"/>
  <c r="AD12" i="7"/>
  <c r="AC7" i="7"/>
  <c r="E81" i="7"/>
  <c r="F81" i="7" s="1"/>
  <c r="AD7" i="7"/>
  <c r="E74" i="7"/>
  <c r="F74" i="7" s="1"/>
  <c r="D68" i="7"/>
  <c r="B78" i="7"/>
  <c r="C91" i="7"/>
  <c r="A101" i="7"/>
  <c r="C84" i="7"/>
  <c r="A94" i="7"/>
  <c r="AA5" i="7"/>
  <c r="AA4" i="7"/>
  <c r="B115" i="7"/>
  <c r="D105" i="7"/>
  <c r="AB3" i="7"/>
  <c r="AB7" i="7"/>
  <c r="D82" i="7"/>
  <c r="B92" i="7"/>
  <c r="Z10" i="7"/>
  <c r="T9" i="7"/>
  <c r="AA8" i="7"/>
  <c r="B93" i="7"/>
  <c r="D83" i="7"/>
  <c r="AA7" i="7"/>
  <c r="AC9" i="7"/>
  <c r="AC10" i="7"/>
  <c r="E69" i="7"/>
  <c r="F69" i="7" s="1"/>
  <c r="AD10" i="7"/>
  <c r="C77" i="7"/>
  <c r="A87" i="7"/>
  <c r="A89" i="7"/>
  <c r="C79" i="7"/>
  <c r="E72" i="7"/>
  <c r="F72" i="7" s="1"/>
  <c r="AB8" i="7"/>
  <c r="C82" i="7"/>
  <c r="E82" i="7" s="1"/>
  <c r="F82" i="7" s="1"/>
  <c r="A92" i="7"/>
  <c r="AA9" i="7"/>
  <c r="AA11" i="7"/>
  <c r="E83" i="7"/>
  <c r="F83" i="7" s="1"/>
  <c r="A103" i="7"/>
  <c r="C93" i="7"/>
  <c r="D80" i="7"/>
  <c r="B90" i="7"/>
  <c r="AB6" i="7"/>
  <c r="V11" i="7"/>
  <c r="AD11" i="7" s="1"/>
  <c r="U11" i="7"/>
  <c r="AC11" i="7" s="1"/>
  <c r="T11" i="7"/>
  <c r="A14" i="7" s="1" a="1"/>
  <c r="A14" i="7" s="1"/>
  <c r="Z11" i="7"/>
  <c r="AB12" i="7"/>
  <c r="B103" i="5"/>
  <c r="D93" i="5"/>
  <c r="C87" i="5"/>
  <c r="A97" i="5"/>
  <c r="C73" i="5"/>
  <c r="E73" i="5" s="1"/>
  <c r="F73" i="5" s="1"/>
  <c r="A83" i="5"/>
  <c r="C75" i="5"/>
  <c r="E75" i="5" s="1"/>
  <c r="F75" i="5" s="1"/>
  <c r="A85" i="5"/>
  <c r="C100" i="5"/>
  <c r="E100" i="5" s="1"/>
  <c r="F100" i="5" s="1"/>
  <c r="A110" i="5"/>
  <c r="D61" i="5"/>
  <c r="B71" i="5"/>
  <c r="W4" i="5"/>
  <c r="AB4" i="5"/>
  <c r="AB3" i="5"/>
  <c r="AB11" i="5"/>
  <c r="AB8" i="5"/>
  <c r="AB12" i="5"/>
  <c r="E54" i="5"/>
  <c r="F54" i="5" s="1"/>
  <c r="AB6" i="5"/>
  <c r="C68" i="5"/>
  <c r="A78" i="5"/>
  <c r="AE6" i="5"/>
  <c r="AA4" i="5"/>
  <c r="AA11" i="5"/>
  <c r="AA12" i="5"/>
  <c r="AA3" i="5"/>
  <c r="AB5" i="5"/>
  <c r="AA9" i="5"/>
  <c r="AA8" i="5"/>
  <c r="AA6" i="5"/>
  <c r="AJ6" i="5" s="1"/>
  <c r="Z5" i="5"/>
  <c r="Z12" i="5"/>
  <c r="AA5" i="5"/>
  <c r="AB7" i="5"/>
  <c r="T10" i="5"/>
  <c r="AC7" i="5"/>
  <c r="C59" i="5"/>
  <c r="E59" i="5" s="1"/>
  <c r="F59" i="5" s="1"/>
  <c r="A69" i="5"/>
  <c r="D64" i="5"/>
  <c r="B74" i="5"/>
  <c r="W10" i="5"/>
  <c r="AE10" i="5" s="1"/>
  <c r="B76" i="5"/>
  <c r="D66" i="5"/>
  <c r="E66" i="5" s="1"/>
  <c r="F66" i="5" s="1"/>
  <c r="AD8" i="5"/>
  <c r="A72" i="5"/>
  <c r="C62" i="5"/>
  <c r="E62" i="5" s="1"/>
  <c r="F62" i="5" s="1"/>
  <c r="AC8" i="5"/>
  <c r="A74" i="5"/>
  <c r="C64" i="5"/>
  <c r="D75" i="5"/>
  <c r="B85" i="5"/>
  <c r="B68" i="5"/>
  <c r="D58" i="5"/>
  <c r="E58" i="5" s="1"/>
  <c r="F58" i="5" s="1"/>
  <c r="U4" i="5"/>
  <c r="AC5" i="5" s="1"/>
  <c r="T4" i="5"/>
  <c r="A14" i="5" s="1" a="1"/>
  <c r="A14" i="5" s="1"/>
  <c r="V4" i="5"/>
  <c r="AD7" i="5" s="1"/>
  <c r="AJ7" i="5" s="1"/>
  <c r="Z4" i="5"/>
  <c r="Z11" i="5"/>
  <c r="Z3" i="5"/>
  <c r="AD5" i="5"/>
  <c r="D82" i="5"/>
  <c r="B92" i="5"/>
  <c r="AC6" i="5"/>
  <c r="A86" i="5"/>
  <c r="C76" i="5"/>
  <c r="AD6" i="5"/>
  <c r="AE7" i="5"/>
  <c r="AC12" i="5"/>
  <c r="AD12" i="5"/>
  <c r="C61" i="5"/>
  <c r="E61" i="5" s="1"/>
  <c r="F61" i="5" s="1"/>
  <c r="A71" i="5"/>
  <c r="AA7" i="5"/>
  <c r="Z10" i="5"/>
  <c r="E51" i="5"/>
  <c r="F51" i="5" s="1"/>
  <c r="B87" i="5"/>
  <c r="D77" i="5"/>
  <c r="D89" i="5"/>
  <c r="B99" i="5"/>
  <c r="E77" i="5"/>
  <c r="F77" i="5" s="1"/>
  <c r="U10" i="5"/>
  <c r="AC10" i="5" s="1"/>
  <c r="R12" i="3"/>
  <c r="B81" i="3"/>
  <c r="D71" i="3"/>
  <c r="E71" i="3" s="1"/>
  <c r="F71" i="3" s="1"/>
  <c r="E64" i="3"/>
  <c r="F64" i="3" s="1"/>
  <c r="E57" i="3"/>
  <c r="F57" i="3" s="1"/>
  <c r="S5" i="3"/>
  <c r="R5" i="3"/>
  <c r="W10" i="3"/>
  <c r="U5" i="3"/>
  <c r="T5" i="3"/>
  <c r="W12" i="3"/>
  <c r="W11" i="3"/>
  <c r="Q12" i="3"/>
  <c r="V11" i="3"/>
  <c r="U11" i="3"/>
  <c r="T11" i="3"/>
  <c r="D73" i="3"/>
  <c r="B83" i="3"/>
  <c r="A80" i="3"/>
  <c r="C70" i="3"/>
  <c r="E70" i="3" s="1"/>
  <c r="F70" i="3" s="1"/>
  <c r="Q10" i="3"/>
  <c r="B100" i="3"/>
  <c r="D90" i="3"/>
  <c r="B82" i="3"/>
  <c r="D72" i="3"/>
  <c r="D74" i="3"/>
  <c r="B84" i="3"/>
  <c r="Q7" i="3"/>
  <c r="R6" i="3"/>
  <c r="W6" i="3" s="1"/>
  <c r="A91" i="3"/>
  <c r="C81" i="3"/>
  <c r="Q8" i="3"/>
  <c r="A69" i="3"/>
  <c r="C59" i="3"/>
  <c r="E59" i="3" s="1"/>
  <c r="F59" i="3" s="1"/>
  <c r="Q9" i="3"/>
  <c r="C73" i="3"/>
  <c r="A83" i="3"/>
  <c r="D79" i="3"/>
  <c r="B89" i="3"/>
  <c r="A77" i="3"/>
  <c r="C67" i="3"/>
  <c r="C74" i="3"/>
  <c r="A84" i="3"/>
  <c r="A82" i="3"/>
  <c r="C72" i="3"/>
  <c r="C78" i="3"/>
  <c r="A88" i="3"/>
  <c r="A86" i="3"/>
  <c r="C76" i="3"/>
  <c r="V3" i="3"/>
  <c r="A105" i="3"/>
  <c r="C95" i="3"/>
  <c r="E95" i="3" s="1"/>
  <c r="F95" i="3" s="1"/>
  <c r="R3" i="3"/>
  <c r="B77" i="3"/>
  <c r="D67" i="3"/>
  <c r="R7" i="3"/>
  <c r="D78" i="3"/>
  <c r="B88" i="3"/>
  <c r="S9" i="3"/>
  <c r="B86" i="3"/>
  <c r="D76" i="3"/>
  <c r="W8" i="3"/>
  <c r="P4" i="3"/>
  <c r="Q4" i="3" s="1"/>
  <c r="Q6" i="3"/>
  <c r="P5" i="1"/>
  <c r="S5" i="1" s="1"/>
  <c r="P7" i="1"/>
  <c r="R7" i="1" s="1"/>
  <c r="R3" i="1"/>
  <c r="U3" i="1" s="1"/>
  <c r="S3" i="1"/>
  <c r="P10" i="1"/>
  <c r="Q10" i="1" s="1"/>
  <c r="P11" i="1"/>
  <c r="S11" i="1" s="1"/>
  <c r="P8" i="1"/>
  <c r="R8" i="1" s="1"/>
  <c r="P9" i="1"/>
  <c r="R9" i="1" s="1"/>
  <c r="P6" i="1"/>
  <c r="R6" i="1" s="1"/>
  <c r="P12" i="1"/>
  <c r="Q12" i="1" s="1"/>
  <c r="O4" i="1"/>
  <c r="N4" i="1"/>
  <c r="M4" i="1"/>
  <c r="E74" i="10" l="1"/>
  <c r="F74" i="10" s="1"/>
  <c r="E66" i="10"/>
  <c r="F66" i="10" s="1"/>
  <c r="A86" i="10"/>
  <c r="C76" i="10"/>
  <c r="A81" i="10"/>
  <c r="C71" i="10"/>
  <c r="E71" i="10" s="1"/>
  <c r="F71" i="10" s="1"/>
  <c r="D115" i="10"/>
  <c r="B125" i="10"/>
  <c r="D125" i="10" s="1"/>
  <c r="AE11" i="10"/>
  <c r="B122" i="10"/>
  <c r="D122" i="10" s="1"/>
  <c r="D112" i="10"/>
  <c r="AC11" i="10"/>
  <c r="C107" i="10"/>
  <c r="E107" i="10" s="1"/>
  <c r="F107" i="10" s="1"/>
  <c r="A117" i="10"/>
  <c r="C117" i="10" s="1"/>
  <c r="E117" i="10" s="1"/>
  <c r="F117" i="10" s="1"/>
  <c r="AC10" i="10"/>
  <c r="AE6" i="10"/>
  <c r="AC6" i="10"/>
  <c r="AC12" i="10"/>
  <c r="AD6" i="10"/>
  <c r="AE12" i="10"/>
  <c r="D89" i="10"/>
  <c r="B99" i="10"/>
  <c r="C84" i="10"/>
  <c r="E84" i="10" s="1"/>
  <c r="F84" i="10" s="1"/>
  <c r="A94" i="10"/>
  <c r="D78" i="10"/>
  <c r="B88" i="10"/>
  <c r="AD10" i="10"/>
  <c r="AC9" i="10"/>
  <c r="B81" i="10"/>
  <c r="D71" i="10"/>
  <c r="AE9" i="10"/>
  <c r="AD9" i="10"/>
  <c r="B94" i="10"/>
  <c r="D84" i="10"/>
  <c r="B100" i="10"/>
  <c r="D90" i="10"/>
  <c r="AE5" i="10"/>
  <c r="AE4" i="10"/>
  <c r="C78" i="10"/>
  <c r="A88" i="10"/>
  <c r="AE3" i="10"/>
  <c r="AE7" i="10"/>
  <c r="AE10" i="10"/>
  <c r="AC8" i="10"/>
  <c r="AJ8" i="10" s="1"/>
  <c r="AJ11" i="10"/>
  <c r="AC3" i="10"/>
  <c r="D73" i="10"/>
  <c r="B83" i="10"/>
  <c r="AD12" i="10"/>
  <c r="C79" i="10"/>
  <c r="E79" i="10" s="1"/>
  <c r="F79" i="10" s="1"/>
  <c r="A89" i="10"/>
  <c r="C115" i="10"/>
  <c r="A125" i="10"/>
  <c r="C125" i="10" s="1"/>
  <c r="E125" i="10" s="1"/>
  <c r="F125" i="10" s="1"/>
  <c r="B86" i="10"/>
  <c r="D76" i="10"/>
  <c r="E105" i="10"/>
  <c r="F105" i="10" s="1"/>
  <c r="AD3" i="10"/>
  <c r="AD7" i="10"/>
  <c r="E63" i="10"/>
  <c r="F63" i="10" s="1"/>
  <c r="A102" i="10"/>
  <c r="C92" i="10"/>
  <c r="E92" i="10" s="1"/>
  <c r="F92" i="10" s="1"/>
  <c r="C73" i="10"/>
  <c r="A83" i="10"/>
  <c r="C90" i="10"/>
  <c r="E90" i="10" s="1"/>
  <c r="F90" i="10" s="1"/>
  <c r="A100" i="10"/>
  <c r="E80" i="10"/>
  <c r="F80" i="10" s="1"/>
  <c r="AD5" i="10"/>
  <c r="AJ5" i="10" s="1"/>
  <c r="AC7" i="10"/>
  <c r="AD8" i="10"/>
  <c r="AC4" i="10"/>
  <c r="AJ4" i="10" s="1"/>
  <c r="A100" i="7"/>
  <c r="C90" i="7"/>
  <c r="AE7" i="7"/>
  <c r="AJ7" i="7" s="1"/>
  <c r="B103" i="7"/>
  <c r="D93" i="7"/>
  <c r="AJ10" i="7"/>
  <c r="AC6" i="7"/>
  <c r="AJ6" i="7" s="1"/>
  <c r="B100" i="7"/>
  <c r="D90" i="7"/>
  <c r="B102" i="7"/>
  <c r="D92" i="7"/>
  <c r="D87" i="7"/>
  <c r="B97" i="7"/>
  <c r="AD6" i="7"/>
  <c r="E93" i="7"/>
  <c r="F93" i="7" s="1"/>
  <c r="A113" i="7"/>
  <c r="C103" i="7"/>
  <c r="AE3" i="7"/>
  <c r="C75" i="7"/>
  <c r="E75" i="7" s="1"/>
  <c r="F75" i="7" s="1"/>
  <c r="A85" i="7"/>
  <c r="AC8" i="7"/>
  <c r="AJ8" i="7" s="1"/>
  <c r="AD3" i="7"/>
  <c r="AJ3" i="7" s="1"/>
  <c r="D115" i="7"/>
  <c r="B125" i="7"/>
  <c r="D125" i="7" s="1"/>
  <c r="B94" i="7"/>
  <c r="D84" i="7"/>
  <c r="AE8" i="7"/>
  <c r="AE12" i="7"/>
  <c r="AJ12" i="7" s="1"/>
  <c r="AK12" i="7" s="1"/>
  <c r="AL12" i="7" s="1"/>
  <c r="D101" i="7"/>
  <c r="B111" i="7"/>
  <c r="A102" i="7"/>
  <c r="C92" i="7"/>
  <c r="E92" i="7" s="1"/>
  <c r="F92" i="7" s="1"/>
  <c r="B89" i="7"/>
  <c r="D79" i="7"/>
  <c r="C68" i="7"/>
  <c r="E68" i="7" s="1"/>
  <c r="F68" i="7" s="1"/>
  <c r="A78" i="7"/>
  <c r="AC4" i="7"/>
  <c r="AE10" i="7"/>
  <c r="C94" i="7"/>
  <c r="A104" i="7"/>
  <c r="AE9" i="7"/>
  <c r="E84" i="7"/>
  <c r="F84" i="7" s="1"/>
  <c r="E79" i="7"/>
  <c r="F79" i="7" s="1"/>
  <c r="C101" i="7"/>
  <c r="E101" i="7" s="1"/>
  <c r="F101" i="7" s="1"/>
  <c r="A111" i="7"/>
  <c r="AE11" i="7"/>
  <c r="AJ11" i="7" s="1"/>
  <c r="C89" i="7"/>
  <c r="A99" i="7"/>
  <c r="E91" i="7"/>
  <c r="F91" i="7" s="1"/>
  <c r="AE5" i="7"/>
  <c r="AJ5" i="7" s="1"/>
  <c r="C87" i="7"/>
  <c r="A97" i="7"/>
  <c r="B88" i="7"/>
  <c r="D78" i="7"/>
  <c r="AD9" i="7"/>
  <c r="AJ9" i="7" s="1"/>
  <c r="AE4" i="7"/>
  <c r="E77" i="7"/>
  <c r="F77" i="7" s="1"/>
  <c r="AD4" i="7"/>
  <c r="AJ4" i="7" s="1"/>
  <c r="A84" i="5"/>
  <c r="C74" i="5"/>
  <c r="E74" i="5" s="1"/>
  <c r="F74" i="5" s="1"/>
  <c r="A88" i="5"/>
  <c r="C78" i="5"/>
  <c r="C72" i="5"/>
  <c r="E72" i="5" s="1"/>
  <c r="F72" i="5" s="1"/>
  <c r="A82" i="5"/>
  <c r="B102" i="5"/>
  <c r="D92" i="5"/>
  <c r="AE4" i="5"/>
  <c r="AE11" i="5"/>
  <c r="AE3" i="5"/>
  <c r="AE12" i="5"/>
  <c r="B81" i="5"/>
  <c r="D71" i="5"/>
  <c r="AJ3" i="5"/>
  <c r="C110" i="5"/>
  <c r="E110" i="5" s="1"/>
  <c r="F110" i="5" s="1"/>
  <c r="A120" i="5"/>
  <c r="C120" i="5" s="1"/>
  <c r="E120" i="5" s="1"/>
  <c r="F120" i="5" s="1"/>
  <c r="AJ12" i="5"/>
  <c r="AE8" i="5"/>
  <c r="AJ8" i="5" s="1"/>
  <c r="A96" i="5"/>
  <c r="C86" i="5"/>
  <c r="D76" i="5"/>
  <c r="E76" i="5" s="1"/>
  <c r="F76" i="5" s="1"/>
  <c r="B86" i="5"/>
  <c r="B84" i="5"/>
  <c r="D74" i="5"/>
  <c r="A79" i="5"/>
  <c r="C69" i="5"/>
  <c r="E69" i="5" s="1"/>
  <c r="F69" i="5" s="1"/>
  <c r="AE5" i="5"/>
  <c r="AD4" i="5"/>
  <c r="AD3" i="5"/>
  <c r="AD11" i="5"/>
  <c r="A95" i="5"/>
  <c r="C85" i="5"/>
  <c r="B109" i="5"/>
  <c r="D99" i="5"/>
  <c r="AC4" i="5"/>
  <c r="AJ4" i="5" s="1"/>
  <c r="AC3" i="5"/>
  <c r="AC11" i="5"/>
  <c r="AJ11" i="5" s="1"/>
  <c r="AJ5" i="5"/>
  <c r="AD10" i="5"/>
  <c r="AJ10" i="5" s="1"/>
  <c r="AE9" i="5"/>
  <c r="D68" i="5"/>
  <c r="E68" i="5" s="1"/>
  <c r="F68" i="5" s="1"/>
  <c r="B78" i="5"/>
  <c r="A93" i="5"/>
  <c r="C83" i="5"/>
  <c r="E83" i="5" s="1"/>
  <c r="F83" i="5" s="1"/>
  <c r="B97" i="5"/>
  <c r="D87" i="5"/>
  <c r="E87" i="5" s="1"/>
  <c r="F87" i="5" s="1"/>
  <c r="D85" i="5"/>
  <c r="B95" i="5"/>
  <c r="A107" i="5"/>
  <c r="C97" i="5"/>
  <c r="AD9" i="5"/>
  <c r="AC9" i="5"/>
  <c r="D103" i="5"/>
  <c r="B113" i="5"/>
  <c r="A81" i="5"/>
  <c r="C71" i="5"/>
  <c r="E71" i="5" s="1"/>
  <c r="F71" i="5" s="1"/>
  <c r="E64" i="5"/>
  <c r="F64" i="5" s="1"/>
  <c r="W5" i="3"/>
  <c r="D81" i="3"/>
  <c r="E81" i="3" s="1"/>
  <c r="F81" i="3" s="1"/>
  <c r="B91" i="3"/>
  <c r="E74" i="3"/>
  <c r="F74" i="3" s="1"/>
  <c r="V5" i="3"/>
  <c r="E67" i="3"/>
  <c r="F67" i="3" s="1"/>
  <c r="S4" i="3"/>
  <c r="AB8" i="3" s="1"/>
  <c r="AB3" i="3"/>
  <c r="W3" i="3"/>
  <c r="R4" i="3"/>
  <c r="AA4" i="3" s="1"/>
  <c r="U4" i="3"/>
  <c r="T4" i="3"/>
  <c r="Z4" i="3"/>
  <c r="Z5" i="3"/>
  <c r="Z3" i="3"/>
  <c r="Z11" i="3"/>
  <c r="A94" i="3"/>
  <c r="C84" i="3"/>
  <c r="E84" i="3" s="1"/>
  <c r="F84" i="3" s="1"/>
  <c r="D100" i="3"/>
  <c r="B110" i="3"/>
  <c r="V10" i="3"/>
  <c r="U10" i="3"/>
  <c r="T10" i="3"/>
  <c r="Z10" i="3"/>
  <c r="D86" i="3"/>
  <c r="B96" i="3"/>
  <c r="C77" i="3"/>
  <c r="E77" i="3" s="1"/>
  <c r="F77" i="3" s="1"/>
  <c r="A87" i="3"/>
  <c r="W9" i="3"/>
  <c r="D89" i="3"/>
  <c r="B99" i="3"/>
  <c r="C80" i="3"/>
  <c r="E80" i="3" s="1"/>
  <c r="F80" i="3" s="1"/>
  <c r="A90" i="3"/>
  <c r="B93" i="3"/>
  <c r="D83" i="3"/>
  <c r="A93" i="3"/>
  <c r="C83" i="3"/>
  <c r="E83" i="3" s="1"/>
  <c r="F83" i="3" s="1"/>
  <c r="D88" i="3"/>
  <c r="B98" i="3"/>
  <c r="E73" i="3"/>
  <c r="F73" i="3" s="1"/>
  <c r="Z9" i="3"/>
  <c r="V9" i="3"/>
  <c r="U9" i="3"/>
  <c r="T9" i="3"/>
  <c r="AA7" i="3"/>
  <c r="AB5" i="3"/>
  <c r="D77" i="3"/>
  <c r="B87" i="3"/>
  <c r="Z12" i="3"/>
  <c r="V12" i="3"/>
  <c r="U12" i="3"/>
  <c r="T12" i="3"/>
  <c r="C69" i="3"/>
  <c r="E69" i="3" s="1"/>
  <c r="F69" i="3" s="1"/>
  <c r="A79" i="3"/>
  <c r="C105" i="3"/>
  <c r="E105" i="3" s="1"/>
  <c r="F105" i="3" s="1"/>
  <c r="A115" i="3"/>
  <c r="Z8" i="3"/>
  <c r="V8" i="3"/>
  <c r="U8" i="3"/>
  <c r="T8" i="3"/>
  <c r="AA11" i="3"/>
  <c r="T3" i="3"/>
  <c r="W4" i="3"/>
  <c r="AB4" i="3"/>
  <c r="W7" i="3"/>
  <c r="U3" i="3"/>
  <c r="AB7" i="3"/>
  <c r="C91" i="3"/>
  <c r="A101" i="3"/>
  <c r="AA9" i="3"/>
  <c r="AA8" i="3"/>
  <c r="E76" i="3"/>
  <c r="F76" i="3" s="1"/>
  <c r="AA6" i="3"/>
  <c r="AB12" i="3"/>
  <c r="C86" i="3"/>
  <c r="A96" i="3"/>
  <c r="Z7" i="3"/>
  <c r="V7" i="3"/>
  <c r="U7" i="3"/>
  <c r="T7" i="3"/>
  <c r="C88" i="3"/>
  <c r="A98" i="3"/>
  <c r="D84" i="3"/>
  <c r="B94" i="3"/>
  <c r="E78" i="3"/>
  <c r="F78" i="3" s="1"/>
  <c r="V6" i="3"/>
  <c r="U6" i="3"/>
  <c r="T6" i="3"/>
  <c r="Z6" i="3"/>
  <c r="AA10" i="3"/>
  <c r="E72" i="3"/>
  <c r="F72" i="3" s="1"/>
  <c r="B92" i="3"/>
  <c r="D82" i="3"/>
  <c r="AB10" i="3"/>
  <c r="A92" i="3"/>
  <c r="C82" i="3"/>
  <c r="E82" i="3" s="1"/>
  <c r="F82" i="3" s="1"/>
  <c r="V3" i="1"/>
  <c r="W3" i="1"/>
  <c r="R5" i="1"/>
  <c r="W5" i="1" s="1"/>
  <c r="Q7" i="1"/>
  <c r="T3" i="1"/>
  <c r="Q5" i="1"/>
  <c r="Q9" i="1"/>
  <c r="S6" i="1"/>
  <c r="W6" i="1" s="1"/>
  <c r="Q6" i="1"/>
  <c r="R12" i="1"/>
  <c r="U12" i="1" s="1"/>
  <c r="S9" i="1"/>
  <c r="W9" i="1" s="1"/>
  <c r="S12" i="1"/>
  <c r="R11" i="1"/>
  <c r="W11" i="1" s="1"/>
  <c r="Q8" i="1"/>
  <c r="S8" i="1"/>
  <c r="W8" i="1" s="1"/>
  <c r="Q11" i="1"/>
  <c r="R10" i="1"/>
  <c r="U10" i="1" s="1"/>
  <c r="S10" i="1"/>
  <c r="S7" i="1"/>
  <c r="W7" i="1" s="1"/>
  <c r="P4" i="1"/>
  <c r="Q4" i="1" s="1"/>
  <c r="AJ6" i="10" l="1"/>
  <c r="AJ10" i="10"/>
  <c r="AJ12" i="10"/>
  <c r="E76" i="10"/>
  <c r="F76" i="10" s="1"/>
  <c r="AJ7" i="10"/>
  <c r="AJ3" i="10"/>
  <c r="AJ9" i="10"/>
  <c r="AK9" i="10" s="1"/>
  <c r="AL9" i="10" s="1"/>
  <c r="AK6" i="10"/>
  <c r="AL6" i="10" s="1"/>
  <c r="AK8" i="10"/>
  <c r="AL8" i="10" s="1"/>
  <c r="AK4" i="10"/>
  <c r="AL4" i="10" s="1"/>
  <c r="AK7" i="10"/>
  <c r="AL7" i="10" s="1"/>
  <c r="D94" i="10"/>
  <c r="B104" i="10"/>
  <c r="AK5" i="10"/>
  <c r="AL5" i="10" s="1"/>
  <c r="C81" i="10"/>
  <c r="A91" i="10"/>
  <c r="D81" i="10"/>
  <c r="B91" i="10"/>
  <c r="C86" i="10"/>
  <c r="A96" i="10"/>
  <c r="AK10" i="10"/>
  <c r="AL10" i="10" s="1"/>
  <c r="B96" i="10"/>
  <c r="D86" i="10"/>
  <c r="B98" i="10"/>
  <c r="D88" i="10"/>
  <c r="E115" i="10"/>
  <c r="F115" i="10" s="1"/>
  <c r="AK12" i="10"/>
  <c r="AL12" i="10" s="1"/>
  <c r="A99" i="10"/>
  <c r="C89" i="10"/>
  <c r="E89" i="10" s="1"/>
  <c r="F89" i="10" s="1"/>
  <c r="C94" i="10"/>
  <c r="A104" i="10"/>
  <c r="B109" i="10"/>
  <c r="D99" i="10"/>
  <c r="B93" i="10"/>
  <c r="D83" i="10"/>
  <c r="AK11" i="10"/>
  <c r="AL11" i="10" s="1"/>
  <c r="A98" i="10"/>
  <c r="C88" i="10"/>
  <c r="C100" i="10"/>
  <c r="A110" i="10"/>
  <c r="E78" i="10"/>
  <c r="F78" i="10" s="1"/>
  <c r="C83" i="10"/>
  <c r="E83" i="10" s="1"/>
  <c r="F83" i="10" s="1"/>
  <c r="A93" i="10"/>
  <c r="E73" i="10"/>
  <c r="F73" i="10" s="1"/>
  <c r="D100" i="10"/>
  <c r="B110" i="10"/>
  <c r="A112" i="10"/>
  <c r="C102" i="10"/>
  <c r="E102" i="10" s="1"/>
  <c r="F102" i="10" s="1"/>
  <c r="AK8" i="7"/>
  <c r="AL8" i="7" s="1"/>
  <c r="AK9" i="7"/>
  <c r="AL9" i="7" s="1"/>
  <c r="AK5" i="7"/>
  <c r="AL5" i="7" s="1"/>
  <c r="AK3" i="7"/>
  <c r="AL3" i="7" s="1"/>
  <c r="AK11" i="7"/>
  <c r="AL11" i="7" s="1"/>
  <c r="AK6" i="7"/>
  <c r="AL6" i="7" s="1"/>
  <c r="AK4" i="7"/>
  <c r="AL4" i="7" s="1"/>
  <c r="E89" i="7"/>
  <c r="F89" i="7" s="1"/>
  <c r="A95" i="7"/>
  <c r="C85" i="7"/>
  <c r="E85" i="7" s="1"/>
  <c r="F85" i="7" s="1"/>
  <c r="E103" i="7"/>
  <c r="F103" i="7" s="1"/>
  <c r="A123" i="7"/>
  <c r="C123" i="7" s="1"/>
  <c r="C113" i="7"/>
  <c r="C104" i="7"/>
  <c r="A114" i="7"/>
  <c r="D97" i="7"/>
  <c r="B107" i="7"/>
  <c r="A88" i="7"/>
  <c r="C78" i="7"/>
  <c r="E78" i="7" s="1"/>
  <c r="F78" i="7" s="1"/>
  <c r="B112" i="7"/>
  <c r="D102" i="7"/>
  <c r="D100" i="7"/>
  <c r="B110" i="7"/>
  <c r="A109" i="7"/>
  <c r="C99" i="7"/>
  <c r="A121" i="7"/>
  <c r="C121" i="7" s="1"/>
  <c r="E121" i="7" s="1"/>
  <c r="F121" i="7" s="1"/>
  <c r="C111" i="7"/>
  <c r="E111" i="7" s="1"/>
  <c r="F111" i="7" s="1"/>
  <c r="D89" i="7"/>
  <c r="B99" i="7"/>
  <c r="AK10" i="7"/>
  <c r="AL10" i="7" s="1"/>
  <c r="A112" i="7"/>
  <c r="C102" i="7"/>
  <c r="B121" i="7"/>
  <c r="D121" i="7" s="1"/>
  <c r="D111" i="7"/>
  <c r="B113" i="7"/>
  <c r="D103" i="7"/>
  <c r="AK7" i="7"/>
  <c r="AL7" i="7" s="1"/>
  <c r="B98" i="7"/>
  <c r="D88" i="7"/>
  <c r="E90" i="7"/>
  <c r="F90" i="7" s="1"/>
  <c r="C97" i="7"/>
  <c r="A107" i="7"/>
  <c r="D94" i="7"/>
  <c r="E94" i="7" s="1"/>
  <c r="F94" i="7" s="1"/>
  <c r="B104" i="7"/>
  <c r="A110" i="7"/>
  <c r="C100" i="7"/>
  <c r="E87" i="7"/>
  <c r="F87" i="7" s="1"/>
  <c r="D95" i="5"/>
  <c r="B105" i="5"/>
  <c r="D97" i="5"/>
  <c r="E97" i="5" s="1"/>
  <c r="F97" i="5" s="1"/>
  <c r="B107" i="5"/>
  <c r="B88" i="5"/>
  <c r="D78" i="5"/>
  <c r="E78" i="5" s="1"/>
  <c r="F78" i="5" s="1"/>
  <c r="AK12" i="5"/>
  <c r="AL12" i="5" s="1"/>
  <c r="D81" i="5"/>
  <c r="B91" i="5"/>
  <c r="D109" i="5"/>
  <c r="B119" i="5"/>
  <c r="D119" i="5" s="1"/>
  <c r="E85" i="5"/>
  <c r="F85" i="5" s="1"/>
  <c r="B96" i="5"/>
  <c r="D86" i="5"/>
  <c r="E86" i="5"/>
  <c r="F86" i="5" s="1"/>
  <c r="C96" i="5"/>
  <c r="A106" i="5"/>
  <c r="A103" i="5"/>
  <c r="C93" i="5"/>
  <c r="E93" i="5" s="1"/>
  <c r="F93" i="5" s="1"/>
  <c r="A105" i="5"/>
  <c r="C95" i="5"/>
  <c r="B112" i="5"/>
  <c r="D102" i="5"/>
  <c r="C82" i="5"/>
  <c r="E82" i="5" s="1"/>
  <c r="F82" i="5" s="1"/>
  <c r="A92" i="5"/>
  <c r="A91" i="5"/>
  <c r="C81" i="5"/>
  <c r="E81" i="5" s="1"/>
  <c r="F81" i="5" s="1"/>
  <c r="D113" i="5"/>
  <c r="B123" i="5"/>
  <c r="D123" i="5" s="1"/>
  <c r="AJ9" i="5"/>
  <c r="AK9" i="5" s="1"/>
  <c r="AL9" i="5" s="1"/>
  <c r="A98" i="5"/>
  <c r="C88" i="5"/>
  <c r="C84" i="5"/>
  <c r="A94" i="5"/>
  <c r="C79" i="5"/>
  <c r="E79" i="5" s="1"/>
  <c r="F79" i="5" s="1"/>
  <c r="A89" i="5"/>
  <c r="A117" i="5"/>
  <c r="C117" i="5" s="1"/>
  <c r="C107" i="5"/>
  <c r="D84" i="5"/>
  <c r="B94" i="5"/>
  <c r="AE9" i="3"/>
  <c r="AB6" i="3"/>
  <c r="AB9" i="3"/>
  <c r="D91" i="3"/>
  <c r="E91" i="3" s="1"/>
  <c r="F91" i="3" s="1"/>
  <c r="B101" i="3"/>
  <c r="AA3" i="3"/>
  <c r="E86" i="3"/>
  <c r="F86" i="3" s="1"/>
  <c r="V4" i="3"/>
  <c r="AD11" i="3" s="1"/>
  <c r="AB11" i="3"/>
  <c r="AC12" i="3"/>
  <c r="AD12" i="3"/>
  <c r="AC5" i="3"/>
  <c r="AE11" i="3"/>
  <c r="A14" i="3" a="1"/>
  <c r="A14" i="3" s="1"/>
  <c r="AA5" i="3"/>
  <c r="AA12" i="3"/>
  <c r="C96" i="3"/>
  <c r="A106" i="3"/>
  <c r="AE12" i="3"/>
  <c r="AE3" i="3"/>
  <c r="AC10" i="3"/>
  <c r="AC6" i="3"/>
  <c r="B120" i="3"/>
  <c r="D120" i="3" s="1"/>
  <c r="D110" i="3"/>
  <c r="AE8" i="3"/>
  <c r="B104" i="3"/>
  <c r="D94" i="3"/>
  <c r="B108" i="3"/>
  <c r="D98" i="3"/>
  <c r="A108" i="3"/>
  <c r="C98" i="3"/>
  <c r="E98" i="3" s="1"/>
  <c r="F98" i="3" s="1"/>
  <c r="E88" i="3"/>
  <c r="F88" i="3" s="1"/>
  <c r="A125" i="3"/>
  <c r="C125" i="3" s="1"/>
  <c r="E125" i="3" s="1"/>
  <c r="F125" i="3" s="1"/>
  <c r="C115" i="3"/>
  <c r="E115" i="3" s="1"/>
  <c r="F115" i="3" s="1"/>
  <c r="B103" i="3"/>
  <c r="D93" i="3"/>
  <c r="A100" i="3"/>
  <c r="C90" i="3"/>
  <c r="E90" i="3" s="1"/>
  <c r="F90" i="3" s="1"/>
  <c r="C79" i="3"/>
  <c r="E79" i="3" s="1"/>
  <c r="F79" i="3" s="1"/>
  <c r="A89" i="3"/>
  <c r="B109" i="3"/>
  <c r="D99" i="3"/>
  <c r="AE10" i="3"/>
  <c r="A97" i="3"/>
  <c r="C87" i="3"/>
  <c r="A102" i="3"/>
  <c r="C92" i="3"/>
  <c r="C101" i="3"/>
  <c r="A111" i="3"/>
  <c r="B97" i="3"/>
  <c r="D87" i="3"/>
  <c r="D96" i="3"/>
  <c r="B106" i="3"/>
  <c r="B102" i="3"/>
  <c r="D92" i="3"/>
  <c r="AE5" i="3"/>
  <c r="AE7" i="3"/>
  <c r="A104" i="3"/>
  <c r="C94" i="3"/>
  <c r="AC8" i="3"/>
  <c r="AD8" i="3"/>
  <c r="A103" i="3"/>
  <c r="C93" i="3"/>
  <c r="E93" i="3" s="1"/>
  <c r="F93" i="3" s="1"/>
  <c r="AC7" i="3"/>
  <c r="AD7" i="3"/>
  <c r="AC4" i="3"/>
  <c r="AD3" i="3"/>
  <c r="AC3" i="3"/>
  <c r="AC11" i="3"/>
  <c r="AE4" i="3"/>
  <c r="AC9" i="3"/>
  <c r="AE6" i="3"/>
  <c r="AD4" i="3"/>
  <c r="V10" i="1"/>
  <c r="W10" i="1"/>
  <c r="V12" i="1"/>
  <c r="W12" i="1"/>
  <c r="V11" i="1"/>
  <c r="U11" i="1"/>
  <c r="V8" i="1"/>
  <c r="U8" i="1"/>
  <c r="V6" i="1"/>
  <c r="U6" i="1"/>
  <c r="V9" i="1"/>
  <c r="U9" i="1"/>
  <c r="V5" i="1"/>
  <c r="U5" i="1"/>
  <c r="V7" i="1"/>
  <c r="U7" i="1"/>
  <c r="Z4" i="1"/>
  <c r="Z11" i="1"/>
  <c r="Z8" i="1"/>
  <c r="Z6" i="1"/>
  <c r="Z9" i="1"/>
  <c r="Z5" i="1"/>
  <c r="Z7" i="1"/>
  <c r="Z10" i="1"/>
  <c r="Z12" i="1"/>
  <c r="Z3" i="1"/>
  <c r="T5" i="1"/>
  <c r="T11" i="1"/>
  <c r="T7" i="1"/>
  <c r="T6" i="1"/>
  <c r="T12" i="1"/>
  <c r="T10" i="1"/>
  <c r="T8" i="1"/>
  <c r="T9" i="1"/>
  <c r="S4" i="1"/>
  <c r="R4" i="1"/>
  <c r="U4" i="1" s="1"/>
  <c r="E94" i="10" l="1"/>
  <c r="F94" i="10" s="1"/>
  <c r="AK3" i="10"/>
  <c r="AL3" i="10" s="1"/>
  <c r="B103" i="10"/>
  <c r="D93" i="10"/>
  <c r="D109" i="10"/>
  <c r="B119" i="10"/>
  <c r="D119" i="10" s="1"/>
  <c r="C104" i="10"/>
  <c r="A114" i="10"/>
  <c r="A109" i="10"/>
  <c r="C99" i="10"/>
  <c r="E99" i="10" s="1"/>
  <c r="F99" i="10" s="1"/>
  <c r="B108" i="10"/>
  <c r="D98" i="10"/>
  <c r="D96" i="10"/>
  <c r="B106" i="10"/>
  <c r="C96" i="10"/>
  <c r="E96" i="10" s="1"/>
  <c r="F96" i="10" s="1"/>
  <c r="A106" i="10"/>
  <c r="C112" i="10"/>
  <c r="E112" i="10" s="1"/>
  <c r="F112" i="10" s="1"/>
  <c r="A122" i="10"/>
  <c r="C122" i="10" s="1"/>
  <c r="E122" i="10" s="1"/>
  <c r="F122" i="10" s="1"/>
  <c r="E86" i="10"/>
  <c r="F86" i="10" s="1"/>
  <c r="B120" i="10"/>
  <c r="D120" i="10" s="1"/>
  <c r="D110" i="10"/>
  <c r="B101" i="10"/>
  <c r="D91" i="10"/>
  <c r="A101" i="10"/>
  <c r="C91" i="10"/>
  <c r="E91" i="10" s="1"/>
  <c r="F91" i="10" s="1"/>
  <c r="C93" i="10"/>
  <c r="E93" i="10" s="1"/>
  <c r="F93" i="10" s="1"/>
  <c r="A103" i="10"/>
  <c r="E81" i="10"/>
  <c r="F81" i="10" s="1"/>
  <c r="B114" i="10"/>
  <c r="D104" i="10"/>
  <c r="A120" i="10"/>
  <c r="C120" i="10" s="1"/>
  <c r="C110" i="10"/>
  <c r="E100" i="10"/>
  <c r="F100" i="10" s="1"/>
  <c r="E88" i="10"/>
  <c r="F88" i="10" s="1"/>
  <c r="A108" i="10"/>
  <c r="C98" i="10"/>
  <c r="B120" i="7"/>
  <c r="D120" i="7" s="1"/>
  <c r="D110" i="7"/>
  <c r="A98" i="7"/>
  <c r="C88" i="7"/>
  <c r="E88" i="7" s="1"/>
  <c r="F88" i="7" s="1"/>
  <c r="A120" i="7"/>
  <c r="C120" i="7" s="1"/>
  <c r="E120" i="7" s="1"/>
  <c r="F120" i="7" s="1"/>
  <c r="C110" i="7"/>
  <c r="E110" i="7" s="1"/>
  <c r="F110" i="7" s="1"/>
  <c r="D107" i="7"/>
  <c r="B117" i="7"/>
  <c r="D117" i="7" s="1"/>
  <c r="D104" i="7"/>
  <c r="B114" i="7"/>
  <c r="C107" i="7"/>
  <c r="E107" i="7" s="1"/>
  <c r="F107" i="7" s="1"/>
  <c r="A117" i="7"/>
  <c r="C117" i="7" s="1"/>
  <c r="A124" i="7"/>
  <c r="C124" i="7" s="1"/>
  <c r="C114" i="7"/>
  <c r="E97" i="7"/>
  <c r="F97" i="7" s="1"/>
  <c r="E104" i="7"/>
  <c r="F104" i="7" s="1"/>
  <c r="E113" i="7"/>
  <c r="F113" i="7" s="1"/>
  <c r="A119" i="7"/>
  <c r="C119" i="7" s="1"/>
  <c r="C109" i="7"/>
  <c r="D112" i="7"/>
  <c r="B122" i="7"/>
  <c r="D122" i="7" s="1"/>
  <c r="E100" i="7"/>
  <c r="F100" i="7" s="1"/>
  <c r="E123" i="7"/>
  <c r="F123" i="7" s="1"/>
  <c r="B108" i="7"/>
  <c r="D98" i="7"/>
  <c r="A105" i="7"/>
  <c r="C95" i="7"/>
  <c r="E95" i="7" s="1"/>
  <c r="F95" i="7" s="1"/>
  <c r="B123" i="7"/>
  <c r="D123" i="7" s="1"/>
  <c r="D113" i="7"/>
  <c r="E102" i="7"/>
  <c r="F102" i="7" s="1"/>
  <c r="C112" i="7"/>
  <c r="A122" i="7"/>
  <c r="C122" i="7" s="1"/>
  <c r="B109" i="7"/>
  <c r="D99" i="7"/>
  <c r="E99" i="7" s="1"/>
  <c r="F99" i="7" s="1"/>
  <c r="C98" i="5"/>
  <c r="A108" i="5"/>
  <c r="B98" i="5"/>
  <c r="D88" i="5"/>
  <c r="E88" i="5" s="1"/>
  <c r="F88" i="5" s="1"/>
  <c r="B117" i="5"/>
  <c r="D117" i="5" s="1"/>
  <c r="E117" i="5" s="1"/>
  <c r="F117" i="5" s="1"/>
  <c r="D107" i="5"/>
  <c r="E107" i="5" s="1"/>
  <c r="F107" i="5" s="1"/>
  <c r="B115" i="5"/>
  <c r="D105" i="5"/>
  <c r="A101" i="5"/>
  <c r="C91" i="5"/>
  <c r="E91" i="5" s="1"/>
  <c r="F91" i="5" s="1"/>
  <c r="AK10" i="5"/>
  <c r="AL10" i="5" s="1"/>
  <c r="A102" i="5"/>
  <c r="C92" i="5"/>
  <c r="E92" i="5" s="1"/>
  <c r="F92" i="5" s="1"/>
  <c r="AK8" i="5"/>
  <c r="AL8" i="5" s="1"/>
  <c r="AK4" i="5"/>
  <c r="AL4" i="5" s="1"/>
  <c r="AK11" i="5"/>
  <c r="AL11" i="5" s="1"/>
  <c r="D112" i="5"/>
  <c r="B122" i="5"/>
  <c r="D122" i="5" s="1"/>
  <c r="E95" i="5"/>
  <c r="F95" i="5" s="1"/>
  <c r="A115" i="5"/>
  <c r="C105" i="5"/>
  <c r="E105" i="5" s="1"/>
  <c r="F105" i="5" s="1"/>
  <c r="C103" i="5"/>
  <c r="E103" i="5" s="1"/>
  <c r="F103" i="5" s="1"/>
  <c r="A113" i="5"/>
  <c r="A116" i="5"/>
  <c r="C116" i="5" s="1"/>
  <c r="C106" i="5"/>
  <c r="B104" i="5"/>
  <c r="D94" i="5"/>
  <c r="D96" i="5"/>
  <c r="E96" i="5" s="1"/>
  <c r="F96" i="5" s="1"/>
  <c r="B106" i="5"/>
  <c r="AK6" i="5"/>
  <c r="AL6" i="5" s="1"/>
  <c r="AK7" i="5"/>
  <c r="AL7" i="5" s="1"/>
  <c r="C89" i="5"/>
  <c r="E89" i="5" s="1"/>
  <c r="F89" i="5" s="1"/>
  <c r="A99" i="5"/>
  <c r="D91" i="5"/>
  <c r="B101" i="5"/>
  <c r="C94" i="5"/>
  <c r="A104" i="5"/>
  <c r="AK5" i="5"/>
  <c r="AL5" i="5" s="1"/>
  <c r="E84" i="5"/>
  <c r="F84" i="5" s="1"/>
  <c r="AK3" i="5"/>
  <c r="AL3" i="5" s="1"/>
  <c r="AD9" i="3"/>
  <c r="AD5" i="3"/>
  <c r="D101" i="3"/>
  <c r="B111" i="3"/>
  <c r="AD10" i="3"/>
  <c r="E101" i="3"/>
  <c r="F101" i="3" s="1"/>
  <c r="AD6" i="3"/>
  <c r="E94" i="3"/>
  <c r="F94" i="3" s="1"/>
  <c r="C89" i="3"/>
  <c r="E89" i="3" s="1"/>
  <c r="F89" i="3" s="1"/>
  <c r="A99" i="3"/>
  <c r="A110" i="3"/>
  <c r="C100" i="3"/>
  <c r="E100" i="3" s="1"/>
  <c r="F100" i="3" s="1"/>
  <c r="A114" i="3"/>
  <c r="C104" i="3"/>
  <c r="E104" i="3" s="1"/>
  <c r="F104" i="3" s="1"/>
  <c r="D108" i="3"/>
  <c r="B118" i="3"/>
  <c r="D118" i="3" s="1"/>
  <c r="D97" i="3"/>
  <c r="B107" i="3"/>
  <c r="C97" i="3"/>
  <c r="E97" i="3" s="1"/>
  <c r="F97" i="3" s="1"/>
  <c r="A107" i="3"/>
  <c r="B119" i="3"/>
  <c r="D119" i="3" s="1"/>
  <c r="D109" i="3"/>
  <c r="D103" i="3"/>
  <c r="B113" i="3"/>
  <c r="C108" i="3"/>
  <c r="E108" i="3" s="1"/>
  <c r="F108" i="3" s="1"/>
  <c r="A118" i="3"/>
  <c r="C118" i="3" s="1"/>
  <c r="E118" i="3" s="1"/>
  <c r="F118" i="3" s="1"/>
  <c r="D102" i="3"/>
  <c r="B112" i="3"/>
  <c r="B116" i="3"/>
  <c r="D116" i="3" s="1"/>
  <c r="D106" i="3"/>
  <c r="C111" i="3"/>
  <c r="A121" i="3"/>
  <c r="C121" i="3" s="1"/>
  <c r="C102" i="3"/>
  <c r="A112" i="3"/>
  <c r="A116" i="3"/>
  <c r="C116" i="3" s="1"/>
  <c r="E116" i="3" s="1"/>
  <c r="F116" i="3" s="1"/>
  <c r="C106" i="3"/>
  <c r="C103" i="3"/>
  <c r="A113" i="3"/>
  <c r="B114" i="3"/>
  <c r="D104" i="3"/>
  <c r="E92" i="3"/>
  <c r="F92" i="3" s="1"/>
  <c r="E87" i="3"/>
  <c r="F87" i="3" s="1"/>
  <c r="E96" i="3"/>
  <c r="F96" i="3" s="1"/>
  <c r="AB8" i="1"/>
  <c r="W4" i="1"/>
  <c r="AC5" i="1"/>
  <c r="AC9" i="1"/>
  <c r="AC6" i="1"/>
  <c r="AC4" i="1"/>
  <c r="AC8" i="1"/>
  <c r="AC11" i="1"/>
  <c r="AC10" i="1"/>
  <c r="AC12" i="1"/>
  <c r="AC7" i="1"/>
  <c r="AC3" i="1"/>
  <c r="V4" i="1"/>
  <c r="AB10" i="1"/>
  <c r="AB7" i="1"/>
  <c r="AA4" i="1"/>
  <c r="AA6" i="1"/>
  <c r="AA9" i="1"/>
  <c r="AA8" i="1"/>
  <c r="AA7" i="1"/>
  <c r="AA5" i="1"/>
  <c r="AB9" i="1"/>
  <c r="AB12" i="1"/>
  <c r="AA11" i="1"/>
  <c r="AB4" i="1"/>
  <c r="AB11" i="1"/>
  <c r="AB5" i="1"/>
  <c r="AB6" i="1"/>
  <c r="AA12" i="1"/>
  <c r="AA10" i="1"/>
  <c r="AB3" i="1"/>
  <c r="T4" i="1"/>
  <c r="A14" i="1" s="1" a="1"/>
  <c r="A14" i="1" s="1"/>
  <c r="AA3" i="1"/>
  <c r="B124" i="10" l="1"/>
  <c r="D124" i="10" s="1"/>
  <c r="D114" i="10"/>
  <c r="A113" i="10"/>
  <c r="C103" i="10"/>
  <c r="C101" i="10"/>
  <c r="A111" i="10"/>
  <c r="D101" i="10"/>
  <c r="B111" i="10"/>
  <c r="C106" i="10"/>
  <c r="A116" i="10"/>
  <c r="C116" i="10" s="1"/>
  <c r="B116" i="10"/>
  <c r="D116" i="10" s="1"/>
  <c r="D106" i="10"/>
  <c r="D108" i="10"/>
  <c r="B118" i="10"/>
  <c r="D118" i="10" s="1"/>
  <c r="C109" i="10"/>
  <c r="E109" i="10" s="1"/>
  <c r="F109" i="10" s="1"/>
  <c r="A119" i="10"/>
  <c r="C119" i="10" s="1"/>
  <c r="E119" i="10" s="1"/>
  <c r="F119" i="10" s="1"/>
  <c r="E98" i="10"/>
  <c r="F98" i="10" s="1"/>
  <c r="C114" i="10"/>
  <c r="E114" i="10" s="1"/>
  <c r="F114" i="10" s="1"/>
  <c r="A124" i="10"/>
  <c r="C124" i="10" s="1"/>
  <c r="E124" i="10" s="1"/>
  <c r="F124" i="10" s="1"/>
  <c r="C108" i="10"/>
  <c r="E108" i="10" s="1"/>
  <c r="F108" i="10" s="1"/>
  <c r="A118" i="10"/>
  <c r="C118" i="10" s="1"/>
  <c r="E118" i="10" s="1"/>
  <c r="F118" i="10" s="1"/>
  <c r="E104" i="10"/>
  <c r="F104" i="10" s="1"/>
  <c r="E110" i="10"/>
  <c r="F110" i="10" s="1"/>
  <c r="E120" i="10"/>
  <c r="F120" i="10" s="1"/>
  <c r="B113" i="10"/>
  <c r="D103" i="10"/>
  <c r="C105" i="7"/>
  <c r="E105" i="7" s="1"/>
  <c r="F105" i="7" s="1"/>
  <c r="A115" i="7"/>
  <c r="E117" i="7"/>
  <c r="F117" i="7" s="1"/>
  <c r="D108" i="7"/>
  <c r="B118" i="7"/>
  <c r="D118" i="7" s="1"/>
  <c r="B124" i="7"/>
  <c r="D124" i="7" s="1"/>
  <c r="E124" i="7" s="1"/>
  <c r="F124" i="7" s="1"/>
  <c r="D114" i="7"/>
  <c r="E114" i="7" s="1"/>
  <c r="F114" i="7" s="1"/>
  <c r="B119" i="7"/>
  <c r="D119" i="7" s="1"/>
  <c r="E119" i="7" s="1"/>
  <c r="F119" i="7" s="1"/>
  <c r="D109" i="7"/>
  <c r="E109" i="7" s="1"/>
  <c r="F109" i="7" s="1"/>
  <c r="E122" i="7"/>
  <c r="F122" i="7" s="1"/>
  <c r="E112" i="7"/>
  <c r="F112" i="7" s="1"/>
  <c r="C98" i="7"/>
  <c r="E98" i="7" s="1"/>
  <c r="F98" i="7" s="1"/>
  <c r="A108" i="7"/>
  <c r="D104" i="5"/>
  <c r="B114" i="5"/>
  <c r="C113" i="5"/>
  <c r="E113" i="5" s="1"/>
  <c r="F113" i="5" s="1"/>
  <c r="A123" i="5"/>
  <c r="C123" i="5" s="1"/>
  <c r="E123" i="5" s="1"/>
  <c r="F123" i="5" s="1"/>
  <c r="A125" i="5"/>
  <c r="C125" i="5" s="1"/>
  <c r="C115" i="5"/>
  <c r="A114" i="5"/>
  <c r="C104" i="5"/>
  <c r="A112" i="5"/>
  <c r="C102" i="5"/>
  <c r="E102" i="5" s="1"/>
  <c r="F102" i="5" s="1"/>
  <c r="E94" i="5"/>
  <c r="F94" i="5" s="1"/>
  <c r="D101" i="5"/>
  <c r="B111" i="5"/>
  <c r="C101" i="5"/>
  <c r="E101" i="5" s="1"/>
  <c r="F101" i="5" s="1"/>
  <c r="A111" i="5"/>
  <c r="A109" i="5"/>
  <c r="C99" i="5"/>
  <c r="E99" i="5" s="1"/>
  <c r="F99" i="5" s="1"/>
  <c r="B125" i="5"/>
  <c r="D125" i="5" s="1"/>
  <c r="D115" i="5"/>
  <c r="B108" i="5"/>
  <c r="D98" i="5"/>
  <c r="E98" i="5" s="1"/>
  <c r="F98" i="5" s="1"/>
  <c r="B116" i="5"/>
  <c r="D116" i="5" s="1"/>
  <c r="E116" i="5" s="1"/>
  <c r="F116" i="5" s="1"/>
  <c r="D106" i="5"/>
  <c r="E106" i="5" s="1"/>
  <c r="F106" i="5" s="1"/>
  <c r="A118" i="5"/>
  <c r="C118" i="5" s="1"/>
  <c r="C108" i="5"/>
  <c r="B121" i="3"/>
  <c r="D121" i="3" s="1"/>
  <c r="D111" i="3"/>
  <c r="E111" i="3"/>
  <c r="F111" i="3" s="1"/>
  <c r="E121" i="3"/>
  <c r="F121" i="3" s="1"/>
  <c r="E102" i="3"/>
  <c r="F102" i="3" s="1"/>
  <c r="E106" i="3"/>
  <c r="F106" i="3" s="1"/>
  <c r="D107" i="3"/>
  <c r="B117" i="3"/>
  <c r="D117" i="3" s="1"/>
  <c r="C112" i="3"/>
  <c r="A122" i="3"/>
  <c r="C122" i="3" s="1"/>
  <c r="D112" i="3"/>
  <c r="B122" i="3"/>
  <c r="D122" i="3" s="1"/>
  <c r="A117" i="3"/>
  <c r="C117" i="3" s="1"/>
  <c r="E117" i="3" s="1"/>
  <c r="F117" i="3" s="1"/>
  <c r="C107" i="3"/>
  <c r="E107" i="3" s="1"/>
  <c r="F107" i="3" s="1"/>
  <c r="C114" i="3"/>
  <c r="A124" i="3"/>
  <c r="C124" i="3" s="1"/>
  <c r="D114" i="3"/>
  <c r="B124" i="3"/>
  <c r="D124" i="3" s="1"/>
  <c r="A120" i="3"/>
  <c r="C120" i="3" s="1"/>
  <c r="E120" i="3" s="1"/>
  <c r="F120" i="3" s="1"/>
  <c r="C110" i="3"/>
  <c r="E110" i="3" s="1"/>
  <c r="F110" i="3" s="1"/>
  <c r="C113" i="3"/>
  <c r="A123" i="3"/>
  <c r="C123" i="3" s="1"/>
  <c r="A109" i="3"/>
  <c r="C99" i="3"/>
  <c r="E99" i="3" s="1"/>
  <c r="F99" i="3" s="1"/>
  <c r="D113" i="3"/>
  <c r="B123" i="3"/>
  <c r="D123" i="3" s="1"/>
  <c r="E103" i="3"/>
  <c r="F103" i="3" s="1"/>
  <c r="AE3" i="1"/>
  <c r="AE4" i="1"/>
  <c r="AE7" i="1"/>
  <c r="AE8" i="1"/>
  <c r="AE11" i="1"/>
  <c r="AE9" i="1"/>
  <c r="AE6" i="1"/>
  <c r="AE5" i="1"/>
  <c r="AE10" i="1"/>
  <c r="AE12" i="1"/>
  <c r="AD4" i="1"/>
  <c r="AD3" i="1"/>
  <c r="AD10" i="1"/>
  <c r="AD12" i="1"/>
  <c r="AD9" i="1"/>
  <c r="AD11" i="1"/>
  <c r="AD6" i="1"/>
  <c r="AD5" i="1"/>
  <c r="AD8" i="1"/>
  <c r="AD7" i="1"/>
  <c r="E106" i="10" l="1"/>
  <c r="F106" i="10" s="1"/>
  <c r="D113" i="10"/>
  <c r="B123" i="10"/>
  <c r="D123" i="10" s="1"/>
  <c r="E116" i="10"/>
  <c r="F116" i="10" s="1"/>
  <c r="B121" i="10"/>
  <c r="D121" i="10" s="1"/>
  <c r="D111" i="10"/>
  <c r="A121" i="10"/>
  <c r="C121" i="10" s="1"/>
  <c r="C111" i="10"/>
  <c r="E101" i="10"/>
  <c r="F101" i="10" s="1"/>
  <c r="E103" i="10"/>
  <c r="F103" i="10" s="1"/>
  <c r="C113" i="10"/>
  <c r="A123" i="10"/>
  <c r="C123" i="10" s="1"/>
  <c r="C115" i="7"/>
  <c r="E115" i="7" s="1"/>
  <c r="F115" i="7" s="1"/>
  <c r="A125" i="7"/>
  <c r="C125" i="7" s="1"/>
  <c r="E125" i="7" s="1"/>
  <c r="F125" i="7" s="1"/>
  <c r="C108" i="7"/>
  <c r="E108" i="7" s="1"/>
  <c r="F108" i="7" s="1"/>
  <c r="A118" i="7"/>
  <c r="C118" i="7" s="1"/>
  <c r="E118" i="7" s="1"/>
  <c r="F118" i="7" s="1"/>
  <c r="A119" i="5"/>
  <c r="C119" i="5" s="1"/>
  <c r="E119" i="5" s="1"/>
  <c r="F119" i="5" s="1"/>
  <c r="C109" i="5"/>
  <c r="E109" i="5" s="1"/>
  <c r="F109" i="5" s="1"/>
  <c r="A121" i="5"/>
  <c r="C121" i="5" s="1"/>
  <c r="C111" i="5"/>
  <c r="B121" i="5"/>
  <c r="D121" i="5" s="1"/>
  <c r="D111" i="5"/>
  <c r="D108" i="5"/>
  <c r="E108" i="5" s="1"/>
  <c r="F108" i="5" s="1"/>
  <c r="B118" i="5"/>
  <c r="D118" i="5" s="1"/>
  <c r="E118" i="5" s="1"/>
  <c r="F118" i="5" s="1"/>
  <c r="C112" i="5"/>
  <c r="E112" i="5" s="1"/>
  <c r="F112" i="5" s="1"/>
  <c r="A122" i="5"/>
  <c r="C122" i="5" s="1"/>
  <c r="E122" i="5" s="1"/>
  <c r="F122" i="5" s="1"/>
  <c r="E104" i="5"/>
  <c r="F104" i="5" s="1"/>
  <c r="A124" i="5"/>
  <c r="C124" i="5" s="1"/>
  <c r="C114" i="5"/>
  <c r="E115" i="5"/>
  <c r="F115" i="5" s="1"/>
  <c r="E125" i="5"/>
  <c r="F125" i="5" s="1"/>
  <c r="B124" i="5"/>
  <c r="D124" i="5" s="1"/>
  <c r="D114" i="5"/>
  <c r="A119" i="3"/>
  <c r="C119" i="3" s="1"/>
  <c r="E119" i="3" s="1"/>
  <c r="F119" i="3" s="1"/>
  <c r="C109" i="3"/>
  <c r="E109" i="3" s="1"/>
  <c r="F109" i="3" s="1"/>
  <c r="E113" i="3"/>
  <c r="F113" i="3" s="1"/>
  <c r="E124" i="3"/>
  <c r="F124" i="3" s="1"/>
  <c r="E114" i="3"/>
  <c r="F114" i="3" s="1"/>
  <c r="E112" i="3"/>
  <c r="F112" i="3" s="1"/>
  <c r="E123" i="3"/>
  <c r="F123" i="3" s="1"/>
  <c r="E122" i="3"/>
  <c r="F122" i="3" s="1"/>
  <c r="E111" i="10" l="1"/>
  <c r="F111" i="10" s="1"/>
  <c r="E121" i="10"/>
  <c r="F121" i="10" s="1"/>
  <c r="E123" i="10"/>
  <c r="F123" i="10" s="1"/>
  <c r="E113" i="10"/>
  <c r="F113" i="10" s="1"/>
  <c r="E114" i="5"/>
  <c r="F114" i="5" s="1"/>
  <c r="E124" i="5"/>
  <c r="F124" i="5" s="1"/>
  <c r="E111" i="5"/>
  <c r="F111" i="5" s="1"/>
  <c r="E121" i="5"/>
  <c r="F12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<sst xmlns="http://schemas.openxmlformats.org/spreadsheetml/2006/main" count="3318" uniqueCount="640">
  <si>
    <t>x</t>
  </si>
  <si>
    <t>win</t>
  </si>
  <si>
    <t>lose</t>
  </si>
  <si>
    <t>draw</t>
  </si>
  <si>
    <t>check</t>
  </si>
  <si>
    <t>w%</t>
  </si>
  <si>
    <t>l%</t>
  </si>
  <si>
    <t>d%</t>
  </si>
  <si>
    <t>ÉLŐ-score-log</t>
  </si>
  <si>
    <t>player1</t>
  </si>
  <si>
    <t>player2</t>
  </si>
  <si>
    <t>player3</t>
  </si>
  <si>
    <t>player4</t>
  </si>
  <si>
    <t>player5</t>
  </si>
  <si>
    <t>player6</t>
  </si>
  <si>
    <t>player7</t>
  </si>
  <si>
    <t>player8</t>
  </si>
  <si>
    <t>player9</t>
  </si>
  <si>
    <t>player10</t>
  </si>
  <si>
    <t>direction</t>
  </si>
  <si>
    <t>w(rank)</t>
  </si>
  <si>
    <t>l(rank)</t>
  </si>
  <si>
    <t>d(rank)</t>
  </si>
  <si>
    <t>Y0</t>
  </si>
  <si>
    <t>w-l</t>
  </si>
  <si>
    <t>w-d</t>
  </si>
  <si>
    <t>w-l (rank)</t>
  </si>
  <si>
    <t>w-d (rank)</t>
  </si>
  <si>
    <t>d-l (rank)</t>
  </si>
  <si>
    <t>d-l</t>
  </si>
  <si>
    <t>COCO-score</t>
  </si>
  <si>
    <t>Azonosító:</t>
  </si>
  <si>
    <t>Objektumok:</t>
  </si>
  <si>
    <t>Attribútumok:</t>
  </si>
  <si>
    <t>Lépcsôk:</t>
  </si>
  <si>
    <t>Eltolás:</t>
  </si>
  <si>
    <t>Leírás:</t>
  </si>
  <si>
    <t>Rangsor</t>
  </si>
  <si>
    <t>X(A1)</t>
  </si>
  <si>
    <t>X(A2)</t>
  </si>
  <si>
    <t>X(A3)</t>
  </si>
  <si>
    <t>X(A4)</t>
  </si>
  <si>
    <t>X(A5)</t>
  </si>
  <si>
    <t>X(A6)</t>
  </si>
  <si>
    <t>Y(A7)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</si>
  <si>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</si>
  <si>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</si>
  <si>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</si>
  <si>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</si>
  <si>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</si>
  <si>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</si>
  <si>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</si>
  <si>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</si>
  <si>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</si>
  <si>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</si>
  <si>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Lépcsôk(1)</t>
  </si>
  <si>
    <t>S1</t>
  </si>
  <si>
    <t>(9+9)/(2)=9</t>
  </si>
  <si>
    <t>S2</t>
  </si>
  <si>
    <t>(8+8)/(2)=8</t>
  </si>
  <si>
    <t>S3</t>
  </si>
  <si>
    <t>(7+7)/(2)=7</t>
  </si>
  <si>
    <t>S4</t>
  </si>
  <si>
    <t>(6+6)/(2)=6</t>
  </si>
  <si>
    <t>S5</t>
  </si>
  <si>
    <t>(5+5)/(2)=5</t>
  </si>
  <si>
    <t>(5+9)/(2)=7</t>
  </si>
  <si>
    <t>S6</t>
  </si>
  <si>
    <t>(4+4)/(2)=4</t>
  </si>
  <si>
    <t>(4+8)/(2)=6</t>
  </si>
  <si>
    <t>S7</t>
  </si>
  <si>
    <t>(3+3)/(2)=3</t>
  </si>
  <si>
    <t>S8</t>
  </si>
  <si>
    <t>(2+2)/(2)=2</t>
  </si>
  <si>
    <t>S9</t>
  </si>
  <si>
    <t>(1+1)/(2)=1</t>
  </si>
  <si>
    <t>S10</t>
  </si>
  <si>
    <t>(0+0)/(2)=0</t>
  </si>
  <si>
    <t>Lépcsôk(2)</t>
  </si>
  <si>
    <t>COCO:Y0</t>
  </si>
  <si>
    <t>Becslés</t>
  </si>
  <si>
    <t>Tény+0</t>
  </si>
  <si>
    <t>Delta</t>
  </si>
  <si>
    <t>Delta/Tény</t>
  </si>
  <si>
    <t>S1 összeg:</t>
  </si>
  <si>
    <t>S10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</si>
  <si>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</si>
  <si>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</si>
  <si>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</si>
  <si>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</si>
  <si>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</si>
  <si>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</si>
  <si>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</si>
  <si>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6"/>
        <color rgb="FF333333"/>
        <rFont val="Verdana"/>
        <family val="2"/>
        <charset val="238"/>
      </rPr>
      <t>1.35 Mb</t>
    </r>
  </si>
  <si>
    <t>(12+8)/(2)=10</t>
  </si>
  <si>
    <t>validation</t>
  </si>
  <si>
    <t>pair-wise-view</t>
  </si>
  <si>
    <t>score_A</t>
  </si>
  <si>
    <t>id_A</t>
  </si>
  <si>
    <t>id_B</t>
  </si>
  <si>
    <t>score_B</t>
  </si>
  <si>
    <t>id</t>
  </si>
  <si>
    <t>delta_A_B</t>
  </si>
  <si>
    <t>COCO Y0: 2544063</t>
  </si>
  <si>
    <t>(960.7+9)/(2)=484.8</t>
  </si>
  <si>
    <t>(20+23.9)/(2)=21.95</t>
  </si>
  <si>
    <t>(9+968.6)/(2)=488.8</t>
  </si>
  <si>
    <t>(29.9+981.6)/(2)=505.75</t>
  </si>
  <si>
    <t>(959.7+8)/(2)=483.8</t>
  </si>
  <si>
    <t>(19+8)/(2)=13.45</t>
  </si>
  <si>
    <t>(8+967.6)/(2)=487.8</t>
  </si>
  <si>
    <t>(19+35.9)/(2)=27.45</t>
  </si>
  <si>
    <t>(958.7+7)/(2)=482.8</t>
  </si>
  <si>
    <t>(15+7)/(2)=10.95</t>
  </si>
  <si>
    <t>(7+966.6)/(2)=486.8</t>
  </si>
  <si>
    <t>(7+34.9)/(2)=20.95</t>
  </si>
  <si>
    <t>(957.7+6)/(2)=481.8</t>
  </si>
  <si>
    <t>(6+965.6)/(2)=485.8</t>
  </si>
  <si>
    <t>(6+33.9)/(2)=19.95</t>
  </si>
  <si>
    <t>(956.7+5)/(2)=480.8</t>
  </si>
  <si>
    <t>(5+964.6)/(2)=484.8</t>
  </si>
  <si>
    <t>(5+32.9)/(2)=18.95</t>
  </si>
  <si>
    <t>(955.7+4)/(2)=479.85</t>
  </si>
  <si>
    <t>(4+963.6)/(2)=483.8</t>
  </si>
  <si>
    <t>(4+31.9)/(2)=17.95</t>
  </si>
  <si>
    <t>(954.7+3)/(2)=478.85</t>
  </si>
  <si>
    <t>(3+962.6)/(2)=482.8</t>
  </si>
  <si>
    <t>(953.7+2)/(2)=477.85</t>
  </si>
  <si>
    <t>(2+961.6)/(2)=481.8</t>
  </si>
  <si>
    <t>(952.7+1)/(2)=476.85</t>
  </si>
  <si>
    <t>(1+960.7)/(2)=480.8</t>
  </si>
  <si>
    <t>(951.7+0)/(2)=475.85</t>
  </si>
  <si>
    <r>
      <t>A futtatás idôtartama: </t>
    </r>
    <r>
      <rPr>
        <b/>
        <sz val="6"/>
        <color rgb="FF333333"/>
        <rFont val="Verdana"/>
        <family val="2"/>
        <charset val="238"/>
      </rPr>
      <t>0.05 mp (0 p)</t>
    </r>
  </si>
  <si>
    <t>COCO Y0: 6628137</t>
  </si>
  <si>
    <t>(24.1+12)/(2)=18.05</t>
  </si>
  <si>
    <t>(24.1+979.4)/(2)=501.75</t>
  </si>
  <si>
    <t>(980.4+992.4)/(2)=986.4</t>
  </si>
  <si>
    <t>(23.1+11)/(2)=17.05</t>
  </si>
  <si>
    <t>(8+978.4)/(2)=493.2</t>
  </si>
  <si>
    <t>(979.4+991.4)/(2)=985.4</t>
  </si>
  <si>
    <t>(22.1+10)/(2)=16.05</t>
  </si>
  <si>
    <t>(7+977.4)/(2)=492.2</t>
  </si>
  <si>
    <t>(978.4+990.4)/(2)=984.4</t>
  </si>
  <si>
    <t>(21.1+9)/(2)=15.05</t>
  </si>
  <si>
    <t>(6+976.4)/(2)=491.2</t>
  </si>
  <si>
    <t>(949.3+27.1)/(2)=488.2</t>
  </si>
  <si>
    <t>(20+8)/(2)=14.05</t>
  </si>
  <si>
    <t>(5+975.4)/(2)=490.2</t>
  </si>
  <si>
    <t>(948.3+26.1)/(2)=487.2</t>
  </si>
  <si>
    <t>(19+7)/(2)=13.05</t>
  </si>
  <si>
    <t>(4+974.4)/(2)=489.2</t>
  </si>
  <si>
    <t>(947.3+25.1)/(2)=486.2</t>
  </si>
  <si>
    <t>(18+6)/(2)=12.05</t>
  </si>
  <si>
    <t>(3+973.4)/(2)=488.2</t>
  </si>
  <si>
    <t>(946.3+24.1)/(2)=485.2</t>
  </si>
  <si>
    <t>(17+5)/(2)=11.05</t>
  </si>
  <si>
    <t>(945.3+23.1)/(2)=484.2</t>
  </si>
  <si>
    <t>(944.3+11)/(2)=477.65</t>
  </si>
  <si>
    <t>(943.3+0)/(2)=471.65</t>
  </si>
  <si>
    <r>
      <t>A futtatás idôtartama: </t>
    </r>
    <r>
      <rPr>
        <b/>
        <sz val="6"/>
        <color rgb="FF333333"/>
        <rFont val="Verdana"/>
        <family val="2"/>
        <charset val="238"/>
      </rPr>
      <t>0.04 mp (0 p)</t>
    </r>
  </si>
  <si>
    <t>sign</t>
  </si>
  <si>
    <t>Sorcímkék</t>
  </si>
  <si>
    <t>Végösszeg</t>
  </si>
  <si>
    <t>Oszlopcímkék</t>
  </si>
  <si>
    <t>Összeg / delta_A_B</t>
  </si>
  <si>
    <t>lose_weighted</t>
  </si>
  <si>
    <t>win_weighted</t>
  </si>
  <si>
    <t>sum__weighted</t>
  </si>
  <si>
    <t>l_w (rank)</t>
  </si>
  <si>
    <t>s_w(rank)</t>
  </si>
  <si>
    <t>w-l (weighted)</t>
  </si>
  <si>
    <t>w-s (weighted)</t>
  </si>
  <si>
    <t>s-l (weighted)</t>
  </si>
  <si>
    <t>wlw(rank)</t>
  </si>
  <si>
    <t>wsw(rank)</t>
  </si>
  <si>
    <t>slw(rank)</t>
  </si>
  <si>
    <t>w_w(rank)</t>
  </si>
  <si>
    <t>result</t>
  </si>
  <si>
    <t>result_inverse</t>
  </si>
  <si>
    <t>inverse</t>
  </si>
  <si>
    <t>-1 Összeg</t>
  </si>
  <si>
    <t>0 Összeg</t>
  </si>
  <si>
    <t>1 Összeg</t>
  </si>
  <si>
    <t>Mennyiség / delta_A_B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</si>
  <si>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</si>
  <si>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</si>
  <si>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</si>
  <si>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</si>
  <si>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</si>
  <si>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</si>
  <si>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</si>
  <si>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</si>
  <si>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</si>
  <si>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</si>
  <si>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</si>
  <si>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</si>
  <si>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</si>
  <si>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rank</t>
  </si>
  <si>
    <t>COCO2</t>
  </si>
  <si>
    <t>COCO Y0: 6439487</t>
  </si>
  <si>
    <t>X(A7)</t>
  </si>
  <si>
    <t>X(A8)</t>
  </si>
  <si>
    <t>X(A9)</t>
  </si>
  <si>
    <t>X(A10)</t>
  </si>
  <si>
    <t>X(A11)</t>
  </si>
  <si>
    <t>X(A12)</t>
  </si>
  <si>
    <t>X(A13)</t>
  </si>
  <si>
    <t>Y(A14)</t>
  </si>
  <si>
    <t>(896.7+9)/(2)=452.85</t>
  </si>
  <si>
    <t>(9+951.8)/(2)=480.4</t>
  </si>
  <si>
    <t>(9+30)/(2)=19.5</t>
  </si>
  <si>
    <t>(13+9)/(2)=11</t>
  </si>
  <si>
    <t>(895.7+8)/(2)=451.85</t>
  </si>
  <si>
    <t>(8+950.8)/(2)=479.4</t>
  </si>
  <si>
    <t>(8+29)/(2)=18.5</t>
  </si>
  <si>
    <t>(894.7+7)/(2)=450.85</t>
  </si>
  <si>
    <t>(7+949.8)/(2)=478.4</t>
  </si>
  <si>
    <t>(7+28)/(2)=17.5</t>
  </si>
  <si>
    <t>(893.7+6)/(2)=449.85</t>
  </si>
  <si>
    <t>(6+948.8)/(2)=477.4</t>
  </si>
  <si>
    <t>(6+27)/(2)=16.5</t>
  </si>
  <si>
    <t>(892.7+5)/(2)=448.85</t>
  </si>
  <si>
    <t>(5+947.8)/(2)=476.4</t>
  </si>
  <si>
    <t>(5+26)/(2)=15.5</t>
  </si>
  <si>
    <t>(891.7+4)/(2)=447.85</t>
  </si>
  <si>
    <t>(4+946.8)/(2)=475.4</t>
  </si>
  <si>
    <t>(4+25)/(2)=14.5</t>
  </si>
  <si>
    <t>(890.7+3)/(2)=446.85</t>
  </si>
  <si>
    <t>(3+945.8)/(2)=474.4</t>
  </si>
  <si>
    <t>(3+24)/(2)=13.5</t>
  </si>
  <si>
    <t>(889.7+2)/(2)=445.85</t>
  </si>
  <si>
    <t>(2+23)/(2)=12.5</t>
  </si>
  <si>
    <t>(888.7+1)/(2)=444.85</t>
  </si>
  <si>
    <t>(1+9)/(2)=5</t>
  </si>
  <si>
    <t>(887.7+0)/(2)=443.85</t>
  </si>
  <si>
    <r>
      <t>Maximális memória használat: </t>
    </r>
    <r>
      <rPr>
        <b/>
        <sz val="6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</si>
  <si>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6"/>
        <color rgb="FF333333"/>
        <rFont val="Verdana"/>
        <family val="2"/>
        <charset val="238"/>
      </rPr>
      <t>0.08 mp (0 p)</t>
    </r>
  </si>
  <si>
    <t>COCO Y0: 6770584</t>
  </si>
  <si>
    <t>(928.3+9)/(2)=468.65</t>
  </si>
  <si>
    <t>(30+1000.2)/(2)=515.1</t>
  </si>
  <si>
    <t>(9+13)/(2)=11</t>
  </si>
  <si>
    <t>(927.3+8)/(2)=467.65</t>
  </si>
  <si>
    <t>(21+999.2)/(2)=510.1</t>
  </si>
  <si>
    <t>(8+12)/(2)=10</t>
  </si>
  <si>
    <t>(926.3+7)/(2)=466.65</t>
  </si>
  <si>
    <t>(7+998.2)/(2)=502.6</t>
  </si>
  <si>
    <t>(7+11)/(2)=9</t>
  </si>
  <si>
    <t>(925.3+6)/(2)=465.65</t>
  </si>
  <si>
    <t>(6+997.2)/(2)=501.6</t>
  </si>
  <si>
    <t>(6+10)/(2)=8</t>
  </si>
  <si>
    <t>(924.3+5)/(2)=464.65</t>
  </si>
  <si>
    <t>(5+996.2)/(2)=500.6</t>
  </si>
  <si>
    <t>(923.3+4)/(2)=463.65</t>
  </si>
  <si>
    <t>(4+995.2)/(2)=499.6</t>
  </si>
  <si>
    <t>(922.3+3)/(2)=462.65</t>
  </si>
  <si>
    <t>(3+994.2)/(2)=498.6</t>
  </si>
  <si>
    <t>(3+7)/(2)=5</t>
  </si>
  <si>
    <t>(921.3+2)/(2)=461.65</t>
  </si>
  <si>
    <t>(2+993.2)/(2)=497.6</t>
  </si>
  <si>
    <t>(2+6)/(2)=4</t>
  </si>
  <si>
    <t>(920.3+1)/(2)=460.65</t>
  </si>
  <si>
    <t>(1+992.2)/(2)=496.6</t>
  </si>
  <si>
    <t>(919.3+0)/(2)=459.65</t>
  </si>
  <si>
    <t>(0+991.2)/(2)=495.6</t>
  </si>
  <si>
    <r>
      <t>A futtatás idôtartama: </t>
    </r>
    <r>
      <rPr>
        <b/>
        <sz val="6"/>
        <color rgb="FF333333"/>
        <rFont val="Verdana"/>
        <family val="2"/>
        <charset val="238"/>
      </rPr>
      <t>0.3 mp (0.01 p)</t>
    </r>
  </si>
  <si>
    <t>naive</t>
  </si>
  <si>
    <t>delta</t>
  </si>
  <si>
    <t>COCO Y0: 2594063</t>
  </si>
  <si>
    <t>(0+19)/(1)=19</t>
  </si>
  <si>
    <t>(0+10)/(1)=10</t>
  </si>
  <si>
    <t>(0+9)/(1)=9</t>
  </si>
  <si>
    <t>(0+901)/(1)=901</t>
  </si>
  <si>
    <t>(0+905)/(1)=905</t>
  </si>
  <si>
    <t>(0+916)/(1)=916</t>
  </si>
  <si>
    <t>(0+18)/(1)=18</t>
  </si>
  <si>
    <t>(0+8)/(1)=8</t>
  </si>
  <si>
    <t>(0+894)/(1)=894</t>
  </si>
  <si>
    <t>(0+903)/(1)=903</t>
  </si>
  <si>
    <t>(0+25)/(1)=25</t>
  </si>
  <si>
    <t>(0+17)/(1)=17</t>
  </si>
  <si>
    <t>(0+7)/(1)=7</t>
  </si>
  <si>
    <t>(0+893)/(1)=893</t>
  </si>
  <si>
    <t>(0+902)/(1)=902</t>
  </si>
  <si>
    <t>(0+24)/(1)=24</t>
  </si>
  <si>
    <t>(0+16)/(1)=16</t>
  </si>
  <si>
    <t>(0+6)/(1)=6</t>
  </si>
  <si>
    <t>(0+892)/(1)=892</t>
  </si>
  <si>
    <t>(0+23)/(1)=23</t>
  </si>
  <si>
    <t>(0+5)/(1)=5</t>
  </si>
  <si>
    <t>(0+891)/(1)=891</t>
  </si>
  <si>
    <t>(0+22)/(1)=22</t>
  </si>
  <si>
    <t>(0+4)/(1)=4</t>
  </si>
  <si>
    <t>(0+21)/(1)=21</t>
  </si>
  <si>
    <t>(0+3)/(1)=3</t>
  </si>
  <si>
    <t>(0+20)/(1)=20</t>
  </si>
  <si>
    <t>(0+2)/(1)=2</t>
  </si>
  <si>
    <t>(0+1)/(1)=1</t>
  </si>
  <si>
    <t>(0+0)/(1)=0</t>
  </si>
  <si>
    <t>COCO Y0: 2163619</t>
  </si>
  <si>
    <t>Y(A9)</t>
  </si>
  <si>
    <t>(941.1+11)/(2)=476.05</t>
  </si>
  <si>
    <t>(12+948.1)/(2)=480.05</t>
  </si>
  <si>
    <t>(940.1+10)/(2)=475.05</t>
  </si>
  <si>
    <t>(11+947.1)/(2)=479.05</t>
  </si>
  <si>
    <t>(939.1+9)/(2)=474.05</t>
  </si>
  <si>
    <t>(10+946.1)/(2)=478.05</t>
  </si>
  <si>
    <t>(938.1+8)/(2)=473.05</t>
  </si>
  <si>
    <t>(6+945.1)/(2)=475.55</t>
  </si>
  <si>
    <t>(937.1+7)/(2)=472.05</t>
  </si>
  <si>
    <t>(5+944.1)/(2)=474.55</t>
  </si>
  <si>
    <t>(936.1+6)/(2)=471.05</t>
  </si>
  <si>
    <t>(4+940.1)/(2)=472.05</t>
  </si>
  <si>
    <t>(935.1+5)/(2)=470.05</t>
  </si>
  <si>
    <t>(3+939.1)/(2)=471.05</t>
  </si>
  <si>
    <t>(934.1+4)/(2)=469.05</t>
  </si>
  <si>
    <t>(2+938.1)/(2)=470.05</t>
  </si>
  <si>
    <t>(933.1+3)/(2)=468.05</t>
  </si>
  <si>
    <t>(1+937.1)/(2)=469.05</t>
  </si>
  <si>
    <t>(932.1+0)/(2)=466.05</t>
  </si>
  <si>
    <t>(0+936.1)/(2)=468.05</t>
  </si>
  <si>
    <r>
      <t>Maximális memória használat: </t>
    </r>
    <r>
      <rPr>
        <b/>
        <sz val="6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</si>
  <si>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6"/>
        <color rgb="FF333333"/>
        <rFont val="Verdana"/>
        <family val="2"/>
        <charset val="238"/>
      </rPr>
      <t>0.46 mp (0.01 p)</t>
    </r>
  </si>
  <si>
    <t>COCO Y0: 3577319</t>
  </si>
  <si>
    <t>(11+9)/(2)=10</t>
  </si>
  <si>
    <t>(998.9+1000.9)/(2)=999.9</t>
  </si>
  <si>
    <t>(997.9+999.9)/(2)=998.9</t>
  </si>
  <si>
    <t>(996.9+998.9)/(2)=997.9</t>
  </si>
  <si>
    <t>(995.9+997.9)/(2)=996.9</t>
  </si>
  <si>
    <t>(994.9+996.9)/(2)=995.9</t>
  </si>
  <si>
    <t>(990.9+995.9)/(2)=993.4</t>
  </si>
  <si>
    <t>(989.9+994.9)/(2)=992.4</t>
  </si>
  <si>
    <t>(988.9+990.9)/(2)=989.9</t>
  </si>
  <si>
    <t>(1+5)/(2)=3</t>
  </si>
  <si>
    <t>(987.9+989.9)/(2)=988.9</t>
  </si>
  <si>
    <t>(986.9+988.9)/(2)=987.9</t>
  </si>
  <si>
    <t>Átlag / delta_A_B</t>
  </si>
  <si>
    <t>COCO Y0: 9144008</t>
  </si>
  <si>
    <t>(910.6+9)/(2)=459.8</t>
  </si>
  <si>
    <t>(15+459.8)/(2)=237.4</t>
  </si>
  <si>
    <t>(12+468.8)/(2)=240.4</t>
  </si>
  <si>
    <t>(10+906.6)/(2)=458.3</t>
  </si>
  <si>
    <t>(11+458.8)/(2)=234.9</t>
  </si>
  <si>
    <t>(909.6+8)/(2)=458.8</t>
  </si>
  <si>
    <t>(8+458.8)/(2)=233.4</t>
  </si>
  <si>
    <t>(11+465.8)/(2)=238.4</t>
  </si>
  <si>
    <t>(9+466.8)/(2)=237.9</t>
  </si>
  <si>
    <t>(10+455.8)/(2)=232.9</t>
  </si>
  <si>
    <t>(908.6+7)/(2)=457.8</t>
  </si>
  <si>
    <t>(7+457.8)/(2)=232.4</t>
  </si>
  <si>
    <t>(8+464.8)/(2)=236.4</t>
  </si>
  <si>
    <t>(8+465.8)/(2)=236.9</t>
  </si>
  <si>
    <t>(9+454.8)/(2)=231.9</t>
  </si>
  <si>
    <t>(907.6+6)/(2)=456.8</t>
  </si>
  <si>
    <t>(7+463.8)/(2)=235.4</t>
  </si>
  <si>
    <t>(7+464.8)/(2)=235.9</t>
  </si>
  <si>
    <t>(8+453.8)/(2)=230.9</t>
  </si>
  <si>
    <t>(906.6+5)/(2)=455.8</t>
  </si>
  <si>
    <t>(6+462.8)/(2)=234.4</t>
  </si>
  <si>
    <t>(6+463.8)/(2)=234.9</t>
  </si>
  <si>
    <t>(6+11)/(2)=8.5</t>
  </si>
  <si>
    <t>(905.6+4)/(2)=454.8</t>
  </si>
  <si>
    <t>(5+4)/(2)=4.5</t>
  </si>
  <si>
    <t>(5+462.8)/(2)=233.9</t>
  </si>
  <si>
    <t>(4+10)/(2)=7</t>
  </si>
  <si>
    <t>(904.6+3)/(2)=453.8</t>
  </si>
  <si>
    <t>(4+461.8)/(2)=232.9</t>
  </si>
  <si>
    <t>(3+9)/(2)=6</t>
  </si>
  <si>
    <t>(903.6+2)/(2)=452.8</t>
  </si>
  <si>
    <t>(902.6+1)/(2)=451.8</t>
  </si>
  <si>
    <t>(901.6+0)/(2)=450.8</t>
  </si>
  <si>
    <t>COCO Y0: 4954814</t>
  </si>
  <si>
    <t>(15+9)/(2)=12</t>
  </si>
  <si>
    <t>(9+490)/(2)=249.5</t>
  </si>
  <si>
    <t>(974+14)/(2)=494</t>
  </si>
  <si>
    <t>(23+498)/(2)=260.5</t>
  </si>
  <si>
    <t>(20+16)/(2)=18</t>
  </si>
  <si>
    <t>(9+494)/(2)=251.5</t>
  </si>
  <si>
    <t>(8+489)/(2)=248.5</t>
  </si>
  <si>
    <t>(973+13)/(2)=493</t>
  </si>
  <si>
    <t>(22+497)/(2)=259.5</t>
  </si>
  <si>
    <t>(19+15)/(2)=17</t>
  </si>
  <si>
    <t>(8+493)/(2)=250.5</t>
  </si>
  <si>
    <t>(972+12)/(2)=492</t>
  </si>
  <si>
    <t>(21+496)/(2)=258.5</t>
  </si>
  <si>
    <t>(18+14)/(2)=16</t>
  </si>
  <si>
    <t>(7+492)/(2)=249.5</t>
  </si>
  <si>
    <t>(971+11)/(2)=491</t>
  </si>
  <si>
    <t>(20+495)/(2)=257.5</t>
  </si>
  <si>
    <t>(6+12)/(2)=9</t>
  </si>
  <si>
    <t>(6+491)/(2)=248.5</t>
  </si>
  <si>
    <t>(970+10)/(2)=490</t>
  </si>
  <si>
    <t>(17+488)/(2)=252.5</t>
  </si>
  <si>
    <t>(5+11)/(2)=8</t>
  </si>
  <si>
    <t>(5+490)/(2)=247.5</t>
  </si>
  <si>
    <t>(969+9)/(2)=489</t>
  </si>
  <si>
    <t>(6+487)/(2)=246.5</t>
  </si>
  <si>
    <t>(4+489)/(2)=246.5</t>
  </si>
  <si>
    <t>(968+8)/(2)=488</t>
  </si>
  <si>
    <t>(5+486)/(2)=245.5</t>
  </si>
  <si>
    <t>(3+486)/(2)=244.5</t>
  </si>
  <si>
    <t>(956+2)/(2)=479</t>
  </si>
  <si>
    <t>(4+485)/(2)=244.5</t>
  </si>
  <si>
    <t>(2+8)/(2)=5</t>
  </si>
  <si>
    <t>(2+485)/(2)=243.5</t>
  </si>
  <si>
    <t>(955+1)/(2)=478</t>
  </si>
  <si>
    <t>(1+484)/(2)=242.5</t>
  </si>
  <si>
    <t>(954+0)/(2)=477</t>
  </si>
  <si>
    <r>
      <t>A futtatás idôtartama: </t>
    </r>
    <r>
      <rPr>
        <b/>
        <sz val="6"/>
        <color rgb="FF333333"/>
        <rFont val="Verdana"/>
        <family val="2"/>
        <charset val="238"/>
      </rPr>
      <t>0.23 mp (0 p)</t>
    </r>
  </si>
  <si>
    <t>COCO Y0: 9803705</t>
  </si>
  <si>
    <t>(9+9)/(2)=9.05</t>
  </si>
  <si>
    <t>(9+72.3)/(2)=40.65</t>
  </si>
  <si>
    <t>(899.8+9)/(2)=454.45</t>
  </si>
  <si>
    <t>(9+892.8)/(2)=450.9</t>
  </si>
  <si>
    <t>(9+30.1)/(2)=19.6</t>
  </si>
  <si>
    <t>(23.1+9)/(2)=16.05</t>
  </si>
  <si>
    <t>(8+8)/(2)=8.05</t>
  </si>
  <si>
    <t>(898.8+8)/(2)=453.45</t>
  </si>
  <si>
    <t>(8+891.8)/(2)=449.9</t>
  </si>
  <si>
    <t>(8+29.1)/(2)=18.6</t>
  </si>
  <si>
    <t>(22.1+8)/(2)=15.05</t>
  </si>
  <si>
    <t>(7+7)/(2)=7.05</t>
  </si>
  <si>
    <t>(897.8+7)/(2)=452.4</t>
  </si>
  <si>
    <t>(7+890.8)/(2)=448.9</t>
  </si>
  <si>
    <t>(7+28.1)/(2)=17.55</t>
  </si>
  <si>
    <t>(6+6)/(2)=6.05</t>
  </si>
  <si>
    <t>(896.8+6)/(2)=451.4</t>
  </si>
  <si>
    <t>(6+889.8)/(2)=447.9</t>
  </si>
  <si>
    <t>(6+27.1)/(2)=16.55</t>
  </si>
  <si>
    <t>(895.8+5)/(2)=450.4</t>
  </si>
  <si>
    <t>(5+888.8)/(2)=446.9</t>
  </si>
  <si>
    <t>(5+26.1)/(2)=15.55</t>
  </si>
  <si>
    <t>(894.8+4)/(2)=449.4</t>
  </si>
  <si>
    <t>(4+887.8)/(2)=445.9</t>
  </si>
  <si>
    <t>(4+25.1)/(2)=14.55</t>
  </si>
  <si>
    <t>(893.8+3)/(2)=448.4</t>
  </si>
  <si>
    <t>(3+886.8)/(2)=444.9</t>
  </si>
  <si>
    <t>(3+24.1)/(2)=13.55</t>
  </si>
  <si>
    <t>(892.8+2)/(2)=447.4</t>
  </si>
  <si>
    <t>(2+23.1)/(2)=12.55</t>
  </si>
  <si>
    <t>(891.8+1)/(2)=446.4</t>
  </si>
  <si>
    <t>(890.8+0)/(2)=445.4</t>
  </si>
  <si>
    <t>COCO Y0: 3226953</t>
  </si>
  <si>
    <t>(9+9)/(2)=8.95</t>
  </si>
  <si>
    <t>(71.7+9)/(2)=40.35</t>
  </si>
  <si>
    <t>(924.1+9)/(2)=466.55</t>
  </si>
  <si>
    <t>(29.9+986.8)/(2)=508.35</t>
  </si>
  <si>
    <t>(9+22.9)/(2)=15.95</t>
  </si>
  <si>
    <t>(8+8)/(2)=7.95</t>
  </si>
  <si>
    <t>(923.1+8)/(2)=465.55</t>
  </si>
  <si>
    <t>(20.9+985.8)/(2)=503.35</t>
  </si>
  <si>
    <t>(8+21.9)/(2)=14.95</t>
  </si>
  <si>
    <t>(7+7)/(2)=6.95</t>
  </si>
  <si>
    <t>(922.1+7)/(2)=464.55</t>
  </si>
  <si>
    <t>(7+984.8)/(2)=495.9</t>
  </si>
  <si>
    <t>(7+20.9)/(2)=13.95</t>
  </si>
  <si>
    <t>(6+6)/(2)=5.95</t>
  </si>
  <si>
    <t>(921.1+6)/(2)=463.55</t>
  </si>
  <si>
    <t>(6+983.8)/(2)=494.9</t>
  </si>
  <si>
    <t>(6+19.9)/(2)=12.95</t>
  </si>
  <si>
    <t>(920.1+5)/(2)=462.55</t>
  </si>
  <si>
    <t>(5+982.8)/(2)=493.9</t>
  </si>
  <si>
    <t>(5+18.9)/(2)=11.95</t>
  </si>
  <si>
    <t>(919.1+4)/(2)=461.55</t>
  </si>
  <si>
    <t>(4+981.8)/(2)=492.9</t>
  </si>
  <si>
    <t>(4+17.9)/(2)=10.95</t>
  </si>
  <si>
    <t>(918.1+3)/(2)=460.55</t>
  </si>
  <si>
    <t>(3+980.8)/(2)=491.9</t>
  </si>
  <si>
    <t>(3+16.9)/(2)=9.95</t>
  </si>
  <si>
    <t>(917.1+2)/(2)=459.55</t>
  </si>
  <si>
    <t>(2+979.9)/(2)=490.9</t>
  </si>
  <si>
    <t>(2+15.9)/(2)=8.95</t>
  </si>
  <si>
    <t>(916.1+1)/(2)=458.55</t>
  </si>
  <si>
    <t>(1+978.9)/(2)=489.95</t>
  </si>
  <si>
    <t>(915.1+0)/(2)=457.55</t>
  </si>
  <si>
    <t>(0+977.9)/(2)=488.95</t>
  </si>
  <si>
    <r>
      <t>A futtatás idôtartama: </t>
    </r>
    <r>
      <rPr>
        <b/>
        <sz val="6"/>
        <color rgb="FF333333"/>
        <rFont val="Verdana"/>
        <family val="2"/>
        <charset val="238"/>
      </rPr>
      <t>0.07 mp (0 p)</t>
    </r>
  </si>
  <si>
    <t>naive2</t>
  </si>
  <si>
    <t>Szuper, ez így már egy teljesen konzisztens „szimultán” torna‑mátrix.</t>
  </si>
  <si>
    <t>Induljunk abból, hogy:</t>
  </si>
  <si>
    <r>
      <t>kezdő ÉLŐ mindenkinek:</t>
    </r>
    <r>
      <rPr>
        <sz val="11"/>
        <color theme="1"/>
        <rFont val="Aptos Narrow"/>
        <family val="2"/>
        <charset val="238"/>
        <scheme val="minor"/>
      </rPr>
      <t xml:space="preserve"> (R_0 = 1500)</t>
    </r>
  </si>
  <si>
    <r>
      <t>K‑faktor:</t>
    </r>
    <r>
      <rPr>
        <sz val="11"/>
        <color theme="1"/>
        <rFont val="Aptos Narrow"/>
        <family val="2"/>
        <charset val="238"/>
        <scheme val="minor"/>
      </rPr>
      <t xml:space="preserve"> (K = 20)</t>
    </r>
  </si>
  <si>
    <r>
      <t>várható pontszám mindenkinek:</t>
    </r>
    <r>
      <rPr>
        <sz val="11"/>
        <color theme="1"/>
        <rFont val="Aptos Narrow"/>
        <family val="2"/>
        <charset val="238"/>
        <scheme val="minor"/>
      </rPr>
      <t xml:space="preserve"> (E = 4{,}5) (9 parti × 0,5, mert mindenki azonos erősségűnek számít)</t>
    </r>
  </si>
  <si>
    <t>ÉLŐ‑képlet a torna végén, szimultán modellben:</t>
  </si>
  <si>
    <t>[ R_{\text{új}} = 1500 + 20 \cdot (S - 4{,}5) ]</t>
  </si>
  <si>
    <t>ahol (S) az adott játékos sorösszege (pontszáma) a mátrixodból.</t>
  </si>
  <si>
    <t>Sorösszegek (S) a mátrix alapján</t>
  </si>
  <si>
    <t>player1: (S_1 = 4{,}0)</t>
  </si>
  <si>
    <t>player2: (S_2 = 4{,}5)</t>
  </si>
  <si>
    <t>player3: (S_3 = 5{,}0)</t>
  </si>
  <si>
    <t>player4: (S_4 = 5{,}5)</t>
  </si>
  <si>
    <t>player5: (S_5 = 4{,}5)</t>
  </si>
  <si>
    <t>player6: (S_6 = 4{,}5)</t>
  </si>
  <si>
    <t>player7: (S_7 = 5{,}0)</t>
  </si>
  <si>
    <t>player8: (S_8 = 3{,}5)</t>
  </si>
  <si>
    <t>player9: (S_9 = 5{,}5)</t>
  </si>
  <si>
    <t>player10: (S_{10} = 3{,}0)</t>
  </si>
  <si>
    <t>(Ezek összege: (45), ahogy kell.)</t>
  </si>
  <si>
    <t>Új ÉLŐ‑pontszámok</t>
  </si>
  <si>
    <t>[ \Delta R = 20 \cdot (S - 4{,}5) ]</t>
  </si>
  <si>
    <t>Játékos</t>
  </si>
  <si>
    <t>S</t>
  </si>
  <si>
    <t>ΔR</t>
  </si>
  <si>
    <t>Új ÉLŐ</t>
  </si>
  <si>
    <t>4,0</t>
  </si>
  <si>
    <t>(-10)</t>
  </si>
  <si>
    <t>4,5</t>
  </si>
  <si>
    <t>5,0</t>
  </si>
  <si>
    <t>(+10)</t>
  </si>
  <si>
    <t>5,5</t>
  </si>
  <si>
    <t>(+20)</t>
  </si>
  <si>
    <t>3,5</t>
  </si>
  <si>
    <t>(-20)</t>
  </si>
  <si>
    <t>3,0</t>
  </si>
  <si>
    <t>(-30)</t>
  </si>
  <si>
    <t>Ez a „szimultán” ÉLŐ‑kép: csak az számít, ki hány pontot szerzett, nem az, milyen sorrendben játszott.</t>
  </si>
  <si>
    <r>
      <t xml:space="preserve">Innen a második szimultán kör </t>
    </r>
    <r>
      <rPr>
        <b/>
        <sz val="11"/>
        <color theme="1"/>
        <rFont val="Aptos"/>
        <family val="2"/>
      </rPr>
      <t>korrigált ÉLŐ‑pontjai</t>
    </r>
    <r>
      <rPr>
        <sz val="11"/>
        <color theme="1"/>
        <rFont val="Aptos"/>
        <family val="2"/>
      </rPr>
      <t>:</t>
    </r>
  </si>
  <si>
    <r>
      <t>player1:</t>
    </r>
    <r>
      <rPr>
        <sz val="11"/>
        <color theme="1"/>
        <rFont val="Aptos"/>
        <family val="2"/>
      </rPr>
      <t xml:space="preserve"> 1490 + 20·(4 − 4,36) ≈ </t>
    </r>
    <r>
      <rPr>
        <b/>
        <sz val="11"/>
        <color theme="1"/>
        <rFont val="Aptos"/>
        <family val="2"/>
      </rPr>
      <t>1483</t>
    </r>
  </si>
  <si>
    <r>
      <t>player2:</t>
    </r>
    <r>
      <rPr>
        <sz val="11"/>
        <color theme="1"/>
        <rFont val="Aptos"/>
        <family val="2"/>
      </rPr>
      <t xml:space="preserve"> 1500 + 20·(4,5 − 4,5) = </t>
    </r>
    <r>
      <rPr>
        <b/>
        <sz val="11"/>
        <color theme="1"/>
        <rFont val="Aptos"/>
        <family val="2"/>
      </rPr>
      <t>1500</t>
    </r>
  </si>
  <si>
    <r>
      <t>player3:</t>
    </r>
    <r>
      <rPr>
        <sz val="11"/>
        <color theme="1"/>
        <rFont val="Aptos"/>
        <family val="2"/>
      </rPr>
      <t xml:space="preserve"> 1510 + 20·(5 − 4,64) ≈ </t>
    </r>
    <r>
      <rPr>
        <b/>
        <sz val="11"/>
        <color theme="1"/>
        <rFont val="Aptos"/>
        <family val="2"/>
      </rPr>
      <t>1517</t>
    </r>
  </si>
  <si>
    <r>
      <t>player4:</t>
    </r>
    <r>
      <rPr>
        <sz val="11"/>
        <color theme="1"/>
        <rFont val="Aptos"/>
        <family val="2"/>
      </rPr>
      <t xml:space="preserve"> 1520 + 20·(5,5 − 4,78) ≈ </t>
    </r>
    <r>
      <rPr>
        <b/>
        <sz val="11"/>
        <color theme="1"/>
        <rFont val="Aptos"/>
        <family val="2"/>
      </rPr>
      <t>1534</t>
    </r>
  </si>
  <si>
    <r>
      <t>player5:</t>
    </r>
    <r>
      <rPr>
        <sz val="11"/>
        <color theme="1"/>
        <rFont val="Aptos"/>
        <family val="2"/>
      </rPr>
      <t xml:space="preserve"> 1500 + 20·(4,5 − 4,5) = </t>
    </r>
    <r>
      <rPr>
        <b/>
        <sz val="11"/>
        <color theme="1"/>
        <rFont val="Aptos"/>
        <family val="2"/>
      </rPr>
      <t>1500</t>
    </r>
  </si>
  <si>
    <r>
      <t>player6:</t>
    </r>
    <r>
      <rPr>
        <sz val="11"/>
        <color theme="1"/>
        <rFont val="Aptos"/>
        <family val="2"/>
      </rPr>
      <t xml:space="preserve"> 1500 + 20·(4,5 − 4,5) = </t>
    </r>
    <r>
      <rPr>
        <b/>
        <sz val="11"/>
        <color theme="1"/>
        <rFont val="Aptos"/>
        <family val="2"/>
      </rPr>
      <t>1500</t>
    </r>
  </si>
  <si>
    <r>
      <t>player7:</t>
    </r>
    <r>
      <rPr>
        <sz val="11"/>
        <color theme="1"/>
        <rFont val="Aptos"/>
        <family val="2"/>
      </rPr>
      <t xml:space="preserve"> 1510 + 20·(5 − 4,64) ≈ </t>
    </r>
    <r>
      <rPr>
        <b/>
        <sz val="11"/>
        <color theme="1"/>
        <rFont val="Aptos"/>
        <family val="2"/>
      </rPr>
      <t>1517</t>
    </r>
  </si>
  <si>
    <r>
      <t>player8:</t>
    </r>
    <r>
      <rPr>
        <sz val="11"/>
        <color theme="1"/>
        <rFont val="Aptos"/>
        <family val="2"/>
      </rPr>
      <t xml:space="preserve"> 1480 + 20·(3,5 − 4,22) ≈ </t>
    </r>
    <r>
      <rPr>
        <b/>
        <sz val="11"/>
        <color theme="1"/>
        <rFont val="Aptos"/>
        <family val="2"/>
      </rPr>
      <t>1466</t>
    </r>
  </si>
  <si>
    <r>
      <t>player9:</t>
    </r>
    <r>
      <rPr>
        <sz val="11"/>
        <color theme="1"/>
        <rFont val="Aptos"/>
        <family val="2"/>
      </rPr>
      <t xml:space="preserve"> 1520 + 20·(5,5 − 4,78) ≈ </t>
    </r>
    <r>
      <rPr>
        <b/>
        <sz val="11"/>
        <color theme="1"/>
        <rFont val="Aptos"/>
        <family val="2"/>
      </rPr>
      <t>1534</t>
    </r>
  </si>
  <si>
    <r>
      <t>player10:</t>
    </r>
    <r>
      <rPr>
        <sz val="11"/>
        <color theme="1"/>
        <rFont val="Aptos"/>
        <family val="2"/>
      </rPr>
      <t xml:space="preserve"> 1470 + 20·(3 − 4,08) ≈ </t>
    </r>
    <r>
      <rPr>
        <b/>
        <sz val="11"/>
        <color theme="1"/>
        <rFont val="Aptos"/>
        <family val="2"/>
      </rPr>
      <t>1448</t>
    </r>
  </si>
  <si>
    <t>elo2</t>
  </si>
  <si>
    <t>elo1</t>
  </si>
  <si>
    <t>vö. elo1</t>
  </si>
  <si>
    <t>sheet</t>
  </si>
  <si>
    <t>content</t>
  </si>
  <si>
    <t>elo-copilot</t>
  </si>
  <si>
    <t>fix2</t>
  </si>
  <si>
    <t>fix1</t>
  </si>
  <si>
    <t>fix0 (2)</t>
  </si>
  <si>
    <t>fix0</t>
  </si>
  <si>
    <t>rnd</t>
  </si>
  <si>
    <t>random result for 10 players</t>
  </si>
  <si>
    <t>naive scoring and COCO-based scoring where each pivot-column has a direction: the more the better</t>
  </si>
  <si>
    <t>fix0 but result for player4 vs player9 is integrated in a enforced modus</t>
  </si>
  <si>
    <t>fix0(2) and deleted pivot-columns (see red columns: because of aggregation nonsense) and finetuned directions (see green cells: because of real preferences)</t>
  </si>
  <si>
    <t>fix1 and average for sum in the pivot table</t>
  </si>
  <si>
    <t>models1</t>
  </si>
  <si>
    <t>models2</t>
  </si>
  <si>
    <t>models3</t>
  </si>
  <si>
    <t>models4</t>
  </si>
  <si>
    <t>models5</t>
  </si>
  <si>
    <t>RAW ELO simulation</t>
  </si>
  <si>
    <t>fix0 COCO2</t>
  </si>
  <si>
    <t>fix0(2) COCO2</t>
  </si>
  <si>
    <t>fix1 COCO2</t>
  </si>
  <si>
    <t>fix2 COCO2</t>
  </si>
  <si>
    <t>Limitation: chronology of interactions between players is not interpreted</t>
  </si>
  <si>
    <t>Conclusion: players with the same naive scores can have differences</t>
  </si>
  <si>
    <t>naive1</t>
  </si>
  <si>
    <t>RAW and finetuned evaluations = naive2 evaluation (fix2)</t>
  </si>
  <si>
    <t>Fix2 presents a kind of new ranking situation, where Player#4 and Player#9 are not the best ones because of individually evaluated player's advantages/disadvantages…</t>
  </si>
  <si>
    <t>Íme a kért 10×10‑es mátrix, ahol minden cella:</t>
  </si>
  <si>
    <r>
      <t xml:space="preserve">(P(i,j)) = annak a valószínűsége, hogy </t>
    </r>
    <r>
      <rPr>
        <b/>
        <sz val="11"/>
        <color theme="1"/>
        <rFont val="Aptos Narrow"/>
        <family val="2"/>
        <charset val="238"/>
        <scheme val="minor"/>
      </rPr>
      <t>player i legyőzi player j‑t</t>
    </r>
    <r>
      <rPr>
        <sz val="11"/>
        <color theme="1"/>
        <rFont val="Aptos Narrow"/>
        <family val="2"/>
        <charset val="238"/>
        <scheme val="minor"/>
      </rPr>
      <t>,</t>
    </r>
  </si>
  <si>
    <t>a főátlóban „–” (önmagával nem játszik),</t>
  </si>
  <si>
    <r>
      <t xml:space="preserve">a mátrix </t>
    </r>
    <r>
      <rPr>
        <b/>
        <sz val="11"/>
        <color theme="1"/>
        <rFont val="Aptos Narrow"/>
        <family val="2"/>
        <charset val="238"/>
        <scheme val="minor"/>
      </rPr>
      <t>szimmetrikus</t>
    </r>
    <r>
      <rPr>
        <sz val="11"/>
        <color theme="1"/>
        <rFont val="Aptos Narrow"/>
        <family val="2"/>
        <charset val="238"/>
        <scheme val="minor"/>
      </rPr>
      <t xml:space="preserve"> abban az értelemben, hogy</t>
    </r>
  </si>
  <si>
    <t>(P(i,j) + P(j,i) = 1).</t>
  </si>
  <si>
    <t>A számításhoz az „ideális erősséget” használtuk:</t>
  </si>
  <si>
    <t>[ E_i = W_i \cdot I_i ]</t>
  </si>
  <si>
    <t>ahol</t>
  </si>
  <si>
    <t>(W_i = S_i) (szimultán pontszám),</t>
  </si>
  <si>
    <t>(I_i) az idealitás‑index (az előző lépésben kiszámítva).</t>
  </si>
  <si>
    <t>A kapott (E_i) (kerekítve):</t>
  </si>
  <si>
    <r>
      <t xml:space="preserve">player1: </t>
    </r>
    <r>
      <rPr>
        <b/>
        <sz val="11"/>
        <color theme="1"/>
        <rFont val="Aptos Narrow"/>
        <family val="2"/>
        <charset val="238"/>
        <scheme val="minor"/>
      </rPr>
      <t>3,12</t>
    </r>
  </si>
  <si>
    <r>
      <t xml:space="preserve">player2: </t>
    </r>
    <r>
      <rPr>
        <b/>
        <sz val="11"/>
        <color theme="1"/>
        <rFont val="Aptos Narrow"/>
        <family val="2"/>
        <charset val="238"/>
        <scheme val="minor"/>
      </rPr>
      <t>4,32</t>
    </r>
  </si>
  <si>
    <r>
      <t xml:space="preserve">player3: </t>
    </r>
    <r>
      <rPr>
        <b/>
        <sz val="11"/>
        <color theme="1"/>
        <rFont val="Aptos Narrow"/>
        <family val="2"/>
        <charset val="238"/>
        <scheme val="minor"/>
      </rPr>
      <t>4,10</t>
    </r>
  </si>
  <si>
    <r>
      <t xml:space="preserve">player4: </t>
    </r>
    <r>
      <rPr>
        <b/>
        <sz val="11"/>
        <color theme="1"/>
        <rFont val="Aptos Narrow"/>
        <family val="2"/>
        <charset val="238"/>
        <scheme val="minor"/>
      </rPr>
      <t>3,47</t>
    </r>
  </si>
  <si>
    <r>
      <t xml:space="preserve">player5: </t>
    </r>
    <r>
      <rPr>
        <b/>
        <sz val="11"/>
        <color theme="1"/>
        <rFont val="Aptos Narrow"/>
        <family val="2"/>
        <charset val="238"/>
        <scheme val="minor"/>
      </rPr>
      <t>4,32</t>
    </r>
  </si>
  <si>
    <r>
      <t xml:space="preserve">player6: </t>
    </r>
    <r>
      <rPr>
        <b/>
        <sz val="11"/>
        <color theme="1"/>
        <rFont val="Aptos Narrow"/>
        <family val="2"/>
        <charset val="238"/>
        <scheme val="minor"/>
      </rPr>
      <t>4,32</t>
    </r>
  </si>
  <si>
    <r>
      <t xml:space="preserve">player7: </t>
    </r>
    <r>
      <rPr>
        <b/>
        <sz val="11"/>
        <color theme="1"/>
        <rFont val="Aptos Narrow"/>
        <family val="2"/>
        <charset val="238"/>
        <scheme val="minor"/>
      </rPr>
      <t>4,10</t>
    </r>
  </si>
  <si>
    <r>
      <t xml:space="preserve">player8: </t>
    </r>
    <r>
      <rPr>
        <b/>
        <sz val="11"/>
        <color theme="1"/>
        <rFont val="Aptos Narrow"/>
        <family val="2"/>
        <charset val="238"/>
        <scheme val="minor"/>
      </rPr>
      <t>2,31</t>
    </r>
  </si>
  <si>
    <r>
      <t xml:space="preserve">player9: </t>
    </r>
    <r>
      <rPr>
        <b/>
        <sz val="11"/>
        <color theme="1"/>
        <rFont val="Aptos Narrow"/>
        <family val="2"/>
        <charset val="238"/>
        <scheme val="minor"/>
      </rPr>
      <t>3,47</t>
    </r>
  </si>
  <si>
    <r>
      <t xml:space="preserve">player10: </t>
    </r>
    <r>
      <rPr>
        <b/>
        <sz val="11"/>
        <color theme="1"/>
        <rFont val="Aptos Narrow"/>
        <family val="2"/>
        <charset val="238"/>
        <scheme val="minor"/>
      </rPr>
      <t>1,74</t>
    </r>
  </si>
  <si>
    <t>A páronkénti győzelmi valószínűség:</t>
  </si>
  <si>
    <t>[ P(i \text{ veri } j) = \frac{E_i}{E_i + E_j} ]</t>
  </si>
  <si>
    <t>Páronkénti győzelmi valószínűségek mátrixa (P(i,j))</t>
  </si>
  <si>
    <t>(két tizedre kerekítve)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</si>
  <si>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</si>
  <si>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</si>
  <si>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</si>
  <si>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</si>
  <si>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</si>
  <si>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</si>
  <si>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</si>
  <si>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</si>
  <si>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</si>
  <si>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</si>
  <si>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Minden párra igaz: (P(i,j) + P(j,i) \approx 1) (a kerekítés miatt lehet ±0,01 eltérés).</t>
  </si>
  <si>
    <t>A magasabb sor‑ és oszlopértékekkel rendelkező játékosok a modell szerint „valószínűbb győztesek” a többiekkel szemben az általad definiált idealitás‑logika alapján.</t>
  </si>
  <si>
    <t>average</t>
  </si>
  <si>
    <t>elo1&amp;2&amp;naive2</t>
  </si>
  <si>
    <t>coco_raw</t>
  </si>
  <si>
    <t>copilot</t>
  </si>
  <si>
    <t>(s_i)</t>
  </si>
  <si>
    <t>Új „idealitás‑rating” (R_i)</t>
  </si>
  <si>
    <t>0,00</t>
  </si>
  <si>
    <t>0,10</t>
  </si>
  <si>
    <t>0,18</t>
  </si>
  <si>
    <t>−0,08</t>
  </si>
  <si>
    <t>−0,15</t>
  </si>
  <si>
    <t>−0,22</t>
  </si>
  <si>
    <t>copilot ideality</t>
  </si>
  <si>
    <t>vö. elo1, elo2, naiv2</t>
  </si>
  <si>
    <t>Számolva:</t>
  </si>
  <si>
    <t>s_i^(3)</t>
  </si>
  <si>
    <t>Idealitás‑rating</t>
  </si>
  <si>
    <t>+0,035</t>
  </si>
  <si>
    <t>+0,018</t>
  </si>
  <si>
    <t>−0,018</t>
  </si>
  <si>
    <t>−0,035</t>
  </si>
  <si>
    <t>−0,050</t>
  </si>
  <si>
    <t>copilot ideality2</t>
  </si>
  <si>
    <r>
      <t>1. p4</t>
    </r>
    <r>
      <rPr>
        <sz val="11"/>
        <color theme="1"/>
        <rFont val="Aptos"/>
        <family val="2"/>
      </rPr>
      <t xml:space="preserve"> – ~1063</t>
    </r>
  </si>
  <si>
    <r>
      <t>2. p9</t>
    </r>
    <r>
      <rPr>
        <sz val="11"/>
        <color theme="1"/>
        <rFont val="Aptos"/>
        <family val="2"/>
      </rPr>
      <t xml:space="preserve"> – 1040</t>
    </r>
  </si>
  <si>
    <r>
      <t>3. p7</t>
    </r>
    <r>
      <rPr>
        <sz val="11"/>
        <color theme="1"/>
        <rFont val="Aptos"/>
        <family val="2"/>
      </rPr>
      <t xml:space="preserve"> – 1023</t>
    </r>
  </si>
  <si>
    <r>
      <t>4. p5</t>
    </r>
    <r>
      <rPr>
        <sz val="11"/>
        <color theme="1"/>
        <rFont val="Aptos"/>
        <family val="2"/>
      </rPr>
      <t xml:space="preserve"> – 1015</t>
    </r>
  </si>
  <si>
    <r>
      <t>5. p3</t>
    </r>
    <r>
      <rPr>
        <sz val="11"/>
        <color theme="1"/>
        <rFont val="Aptos"/>
        <family val="2"/>
      </rPr>
      <t xml:space="preserve"> – 1010</t>
    </r>
  </si>
  <si>
    <r>
      <t>6. p6</t>
    </r>
    <r>
      <rPr>
        <sz val="11"/>
        <color theme="1"/>
        <rFont val="Aptos"/>
        <family val="2"/>
      </rPr>
      <t xml:space="preserve"> – 1000</t>
    </r>
  </si>
  <si>
    <r>
      <t>7. p2</t>
    </r>
    <r>
      <rPr>
        <sz val="11"/>
        <color theme="1"/>
        <rFont val="Aptos"/>
        <family val="2"/>
      </rPr>
      <t xml:space="preserve"> – 990</t>
    </r>
  </si>
  <si>
    <r>
      <t>8. p1</t>
    </r>
    <r>
      <rPr>
        <sz val="11"/>
        <color theme="1"/>
        <rFont val="Aptos"/>
        <family val="2"/>
      </rPr>
      <t xml:space="preserve"> – 973</t>
    </r>
  </si>
  <si>
    <r>
      <t>9. p8</t>
    </r>
    <r>
      <rPr>
        <sz val="11"/>
        <color theme="1"/>
        <rFont val="Aptos"/>
        <family val="2"/>
      </rPr>
      <t xml:space="preserve"> – 948</t>
    </r>
  </si>
  <si>
    <r>
      <t>10. p10</t>
    </r>
    <r>
      <rPr>
        <sz val="11"/>
        <color theme="1"/>
        <rFont val="Aptos"/>
        <family val="2"/>
      </rPr>
      <t xml:space="preserve"> – 940</t>
    </r>
  </si>
  <si>
    <r>
      <t>p4:</t>
    </r>
    <r>
      <rPr>
        <sz val="11"/>
        <color theme="1"/>
        <rFont val="Aptos"/>
        <family val="2"/>
      </rPr>
      <t xml:space="preserve"> (1000 + 10 \cdot 6{,}25 = 1062{,}5 \approx 1063)</t>
    </r>
  </si>
  <si>
    <r>
      <t>p9:</t>
    </r>
    <r>
      <rPr>
        <sz val="11"/>
        <color theme="1"/>
        <rFont val="Aptos"/>
        <family val="2"/>
      </rPr>
      <t xml:space="preserve"> (1000 + 10 \cdot 4{,}0 = 1040)</t>
    </r>
  </si>
  <si>
    <r>
      <t>p7:</t>
    </r>
    <r>
      <rPr>
        <sz val="11"/>
        <color theme="1"/>
        <rFont val="Aptos"/>
        <family val="2"/>
      </rPr>
      <t xml:space="preserve"> (1000 + 10 \cdot 2{,}25 = 1022{,}5 \approx 1023)</t>
    </r>
  </si>
  <si>
    <r>
      <t>p5:</t>
    </r>
    <r>
      <rPr>
        <sz val="11"/>
        <color theme="1"/>
        <rFont val="Aptos"/>
        <family val="2"/>
      </rPr>
      <t xml:space="preserve"> (1000 + 10 \cdot 1{,}5 = 1015)</t>
    </r>
  </si>
  <si>
    <r>
      <t>p3:</t>
    </r>
    <r>
      <rPr>
        <sz val="11"/>
        <color theme="1"/>
        <rFont val="Aptos"/>
        <family val="2"/>
      </rPr>
      <t xml:space="preserve"> (1000 + 10 \cdot 1{,}0 = 1010)</t>
    </r>
  </si>
  <si>
    <r>
      <t>p6:</t>
    </r>
    <r>
      <rPr>
        <sz val="11"/>
        <color theme="1"/>
        <rFont val="Aptos"/>
        <family val="2"/>
      </rPr>
      <t xml:space="preserve"> (1000 + 10 \cdot 0 = 1000)</t>
    </r>
  </si>
  <si>
    <r>
      <t>p2:</t>
    </r>
    <r>
      <rPr>
        <sz val="11"/>
        <color theme="1"/>
        <rFont val="Aptos"/>
        <family val="2"/>
      </rPr>
      <t xml:space="preserve"> (1000 + 10 \cdot (-1{,}0) = 990)</t>
    </r>
  </si>
  <si>
    <r>
      <t>p1:</t>
    </r>
    <r>
      <rPr>
        <sz val="11"/>
        <color theme="1"/>
        <rFont val="Aptos"/>
        <family val="2"/>
      </rPr>
      <t xml:space="preserve"> (1000 + 10 \cdot (-2{,}75) = 972{,}5 \approx 973)</t>
    </r>
  </si>
  <si>
    <r>
      <t>p8:</t>
    </r>
    <r>
      <rPr>
        <sz val="11"/>
        <color theme="1"/>
        <rFont val="Aptos"/>
        <family val="2"/>
      </rPr>
      <t xml:space="preserve"> (1000 + 10 \cdot (-5{,}25) = 947{,}5 \approx 948)</t>
    </r>
  </si>
  <si>
    <r>
      <t>p10:</t>
    </r>
    <r>
      <rPr>
        <sz val="11"/>
        <color theme="1"/>
        <rFont val="Aptos"/>
        <family val="2"/>
      </rPr>
      <t xml:space="preserve"> (1000 + 10 \cdot (-6{,}0) = 940)</t>
    </r>
  </si>
  <si>
    <t>fix0(2)</t>
  </si>
  <si>
    <t>copilot final</t>
  </si>
  <si>
    <t>raw and finetuned estimation of ELO-scores and a lot of "optimization"-oriented experiments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</si>
</sst>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6"/>
      <color rgb="FF000000"/>
      <name val="Verdana"/>
      <family val="2"/>
      <charset val="238"/>
    </font>
    <font>
      <b/>
      <sz val="6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6"/>
      <color rgb="FF333333"/>
      <name val="Verdana"/>
      <family val="2"/>
      <charset val="238"/>
    </font>
    <font>
      <b/>
      <sz val="6"/>
      <color rgb="FF333333"/>
      <name val="Verdana"/>
      <family val="2"/>
      <charset val="238"/>
    </font>
    <font>
      <u/>
      <sz val="11"/>
      <color theme="1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5"/>
      <color rgb="FFFF0000"/>
      <name val="Verdana"/>
      <family val="2"/>
      <charset val="238"/>
    </font>
    <font>
      <sz val="5"/>
      <color rgb="FFFF0000"/>
      <name val="Verdana"/>
      <family val="2"/>
      <charset val="238"/>
    </font>
    <font>
      <b/>
      <sz val="10"/>
      <color rgb="FFFFFFFF"/>
      <name val="Verdana"/>
      <family val="2"/>
      <charset val="238"/>
    </font>
    <font>
      <b/>
      <sz val="10"/>
      <color rgb="FF333333"/>
      <name val="Verdana"/>
      <family val="2"/>
      <charset val="238"/>
    </font>
    <font>
      <i/>
      <sz val="11"/>
      <color theme="1"/>
      <name val="Aptos Narrow"/>
      <family val="2"/>
      <scheme val="minor"/>
    </font>
    <font>
      <sz val="14"/>
      <color theme="1"/>
      <name val="Aptos Narrow"/>
      <family val="2"/>
      <charset val="238"/>
      <scheme val="minor"/>
    </font>
    <font>
      <b/>
      <sz val="13.5"/>
      <color theme="1"/>
      <name val="Aptos Narrow"/>
      <family val="2"/>
      <charset val="238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1"/>
      <color rgb="FFFF0000"/>
      <name val="Aptos Narrow"/>
      <family val="2"/>
      <charset val="238"/>
      <scheme val="minor"/>
    </font>
    <font>
      <b/>
      <sz val="11"/>
      <color rgb="FFFF0000"/>
      <name val="Aptos Narrow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99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9" fontId="0" fillId="0" borderId="0" xfId="1" applyFont="1"/>
    <xf numFmtId="9" fontId="0" fillId="0" borderId="0" xfId="0" applyNumberFormat="1"/>
    <xf numFmtId="1" fontId="0" fillId="0" borderId="0" xfId="1" applyNumberFormat="1" applyFont="1"/>
    <xf numFmtId="164" fontId="0" fillId="0" borderId="0" xfId="0" applyNumberFormat="1"/>
    <xf numFmtId="1" fontId="0" fillId="0" borderId="0" xfId="0" applyNumberFormat="1"/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0" applyFont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left" vertical="center" wrapText="1"/>
    </xf>
    <xf numFmtId="0" fontId="9" fillId="7" borderId="2" xfId="0" applyFont="1" applyFill="1" applyBorder="1" applyAlignment="1">
      <alignment horizontal="center" vertical="center" wrapText="1"/>
    </xf>
    <xf numFmtId="0" fontId="9" fillId="0" borderId="0" xfId="0" applyFont="1"/>
    <xf numFmtId="0" fontId="11" fillId="0" borderId="0" xfId="2"/>
    <xf numFmtId="0" fontId="7" fillId="6" borderId="3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2" borderId="0" xfId="0" applyFill="1"/>
    <xf numFmtId="0" fontId="0" fillId="4" borderId="0" xfId="0" applyFill="1"/>
    <xf numFmtId="0" fontId="0" fillId="3" borderId="0" xfId="0" applyFill="1"/>
    <xf numFmtId="0" fontId="0" fillId="8" borderId="0" xfId="0" applyFill="1"/>
    <xf numFmtId="0" fontId="12" fillId="0" borderId="0" xfId="0" applyFont="1" applyAlignment="1">
      <alignment horizontal="center"/>
    </xf>
    <xf numFmtId="0" fontId="0" fillId="9" borderId="0" xfId="0" applyFill="1"/>
    <xf numFmtId="0" fontId="0" fillId="0" borderId="5" xfId="0" applyBorder="1"/>
    <xf numFmtId="0" fontId="0" fillId="0" borderId="6" xfId="0" applyBorder="1"/>
    <xf numFmtId="0" fontId="0" fillId="0" borderId="7" xfId="0" applyBorder="1"/>
    <xf numFmtId="1" fontId="0" fillId="0" borderId="8" xfId="1" applyNumberFormat="1" applyFont="1" applyBorder="1"/>
    <xf numFmtId="1" fontId="0" fillId="0" borderId="9" xfId="1" applyNumberFormat="1" applyFont="1" applyBorder="1"/>
    <xf numFmtId="1" fontId="0" fillId="0" borderId="10" xfId="1" applyNumberFormat="1" applyFont="1" applyBorder="1"/>
    <xf numFmtId="0" fontId="12" fillId="0" borderId="4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8" xfId="0" applyBorder="1" applyAlignment="1">
      <alignment horizontal="left"/>
    </xf>
    <xf numFmtId="0" fontId="0" fillId="10" borderId="0" xfId="0" applyFill="1"/>
    <xf numFmtId="0" fontId="0" fillId="10" borderId="9" xfId="0" applyFill="1" applyBorder="1"/>
    <xf numFmtId="0" fontId="0" fillId="11" borderId="9" xfId="0" applyFill="1" applyBorder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2" borderId="9" xfId="0" applyFill="1" applyBorder="1"/>
    <xf numFmtId="0" fontId="0" fillId="2" borderId="10" xfId="0" applyFill="1" applyBorder="1"/>
    <xf numFmtId="0" fontId="5" fillId="4" borderId="0" xfId="0" applyFont="1" applyFill="1" applyAlignment="1">
      <alignment vertical="center" wrapText="1"/>
    </xf>
    <xf numFmtId="0" fontId="6" fillId="4" borderId="0" xfId="0" applyFont="1" applyFill="1" applyAlignment="1">
      <alignment horizontal="righ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6" fillId="7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/>
    </xf>
    <xf numFmtId="164" fontId="0" fillId="2" borderId="0" xfId="0" applyNumberFormat="1" applyFill="1"/>
    <xf numFmtId="164" fontId="0" fillId="12" borderId="0" xfId="0" applyNumberFormat="1" applyFill="1"/>
    <xf numFmtId="164" fontId="0" fillId="13" borderId="0" xfId="0" applyNumberFormat="1" applyFill="1"/>
    <xf numFmtId="164" fontId="0" fillId="0" borderId="8" xfId="0" applyNumberFormat="1" applyBorder="1"/>
    <xf numFmtId="164" fontId="0" fillId="0" borderId="9" xfId="0" applyNumberFormat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9" fillId="4" borderId="2" xfId="0" applyFont="1" applyFill="1" applyBorder="1" applyAlignment="1">
      <alignment horizontal="center" vertical="center" wrapText="1"/>
    </xf>
    <xf numFmtId="0" fontId="12" fillId="0" borderId="0" xfId="0" applyFont="1"/>
    <xf numFmtId="9" fontId="12" fillId="0" borderId="0" xfId="1" applyFont="1"/>
    <xf numFmtId="9" fontId="12" fillId="0" borderId="0" xfId="0" applyNumberFormat="1" applyFont="1"/>
    <xf numFmtId="164" fontId="12" fillId="0" borderId="0" xfId="0" applyNumberFormat="1" applyFont="1"/>
    <xf numFmtId="0" fontId="17" fillId="0" borderId="0" xfId="0" applyFont="1" applyAlignment="1">
      <alignment horizontal="center"/>
    </xf>
    <xf numFmtId="0" fontId="17" fillId="0" borderId="0" xfId="0" applyFont="1"/>
    <xf numFmtId="9" fontId="17" fillId="0" borderId="0" xfId="1" applyFont="1"/>
    <xf numFmtId="9" fontId="17" fillId="0" borderId="0" xfId="0" applyNumberFormat="1" applyFont="1"/>
    <xf numFmtId="164" fontId="17" fillId="0" borderId="0" xfId="0" applyNumberFormat="1" applyFont="1"/>
    <xf numFmtId="0" fontId="18" fillId="0" borderId="0" xfId="0" applyFont="1" applyAlignment="1">
      <alignment horizontal="center"/>
    </xf>
    <xf numFmtId="0" fontId="18" fillId="0" borderId="0" xfId="0" applyFont="1"/>
    <xf numFmtId="9" fontId="18" fillId="0" borderId="0" xfId="1" applyFont="1"/>
    <xf numFmtId="9" fontId="18" fillId="0" borderId="0" xfId="0" applyNumberFormat="1" applyFont="1"/>
    <xf numFmtId="164" fontId="18" fillId="0" borderId="0" xfId="0" applyNumberFormat="1" applyFont="1"/>
    <xf numFmtId="0" fontId="0" fillId="0" borderId="0" xfId="0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19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1" fillId="0" borderId="0" xfId="0" applyFont="1" applyAlignment="1">
      <alignment horizontal="left" vertical="center" indent="1"/>
    </xf>
    <xf numFmtId="0" fontId="0" fillId="0" borderId="0" xfId="0" applyAlignment="1">
      <alignment wrapText="1"/>
    </xf>
    <xf numFmtId="0" fontId="12" fillId="4" borderId="0" xfId="0" applyFont="1" applyFill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2" fillId="0" borderId="0" xfId="0" applyFont="1" applyAlignment="1">
      <alignment vertical="center" wrapText="1"/>
    </xf>
    <xf numFmtId="2" fontId="0" fillId="0" borderId="0" xfId="0" applyNumberFormat="1"/>
    <xf numFmtId="0" fontId="21" fillId="0" borderId="0" xfId="0" applyFont="1" applyAlignment="1">
      <alignment horizontal="justify" vertical="center" wrapText="1"/>
    </xf>
    <xf numFmtId="0" fontId="20" fillId="0" borderId="0" xfId="0" applyFont="1" applyAlignment="1">
      <alignment horizontal="justify" vertical="center" wrapText="1"/>
    </xf>
    <xf numFmtId="0" fontId="21" fillId="0" borderId="0" xfId="0" applyFont="1" applyAlignment="1">
      <alignment horizontal="justify" vertical="center"/>
    </xf>
    <xf numFmtId="0" fontId="2" fillId="4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/>
    </xf>
  </cellXfs>
  <cellStyles count="3">
    <cellStyle name="Hivatkozás" xfId="2" builtinId="8"/>
    <cellStyle name="Normál" xfId="0" builtinId="0"/>
    <cellStyle name="Százalék" xfId="1" builtinId="5"/>
  </cellStyles>
  <dxfs count="83"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4" formatCode="0.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4" formatCode="0.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-0.249977111117893"/>
        </patternFill>
      </fill>
    </dxf>
    <dxf>
      <fill>
        <patternFill patternType="solid">
          <bgColor theme="5" tint="-0.249977111117893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4" formatCode="0.0"/>
    </dxf>
    <dxf>
      <fill>
        <patternFill patternType="solid">
          <bgColor rgb="FFFF0000"/>
        </patternFill>
      </fill>
    </dxf>
    <dxf>
      <numFmt numFmtId="164" formatCode="0.0"/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-0.249977111117893"/>
        </patternFill>
      </fill>
    </dxf>
    <dxf>
      <fill>
        <patternFill patternType="solid">
          <bgColor theme="5" tint="-0.249977111117893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25400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4341E-C7DB-395B-D795-EB35FCC12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20</xdr:col>
      <xdr:colOff>76200</xdr:colOff>
      <xdr:row>3</xdr:row>
      <xdr:rowOff>25400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8DCFF99-E7E9-D22E-B1CE-359FF2A47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320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25400</xdr:rowOff>
    </xdr:to>
    <xdr:pic>
      <xdr:nvPicPr>
        <xdr:cNvPr id="4" name="Kép 3" descr="COCO">
          <a:extLst>
            <a:ext uri="{FF2B5EF4-FFF2-40B4-BE49-F238E27FC236}">
              <a16:creationId xmlns:a16="http://schemas.microsoft.com/office/drawing/2014/main" id="{E55DF370-C319-B44A-6986-928C7618B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20</xdr:col>
      <xdr:colOff>76200</xdr:colOff>
      <xdr:row>3</xdr:row>
      <xdr:rowOff>25400</xdr:rowOff>
    </xdr:to>
    <xdr:pic>
      <xdr:nvPicPr>
        <xdr:cNvPr id="5" name="Kép 4" descr="COCO">
          <a:extLst>
            <a:ext uri="{FF2B5EF4-FFF2-40B4-BE49-F238E27FC236}">
              <a16:creationId xmlns:a16="http://schemas.microsoft.com/office/drawing/2014/main" id="{F061F45B-607E-251E-E730-6FC3C5B5D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320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25400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B51B6517-941B-EF4F-7CDC-583FC5B9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34</xdr:col>
      <xdr:colOff>0</xdr:colOff>
      <xdr:row>0</xdr:row>
      <xdr:rowOff>0</xdr:rowOff>
    </xdr:from>
    <xdr:to>
      <xdr:col>37</xdr:col>
      <xdr:colOff>76200</xdr:colOff>
      <xdr:row>3</xdr:row>
      <xdr:rowOff>25400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077A0B74-E695-3ECC-4D6E-46FE3821F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2640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25400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1264D0C9-D1A3-5C46-57E8-21E1FA9F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0</xdr:colOff>
      <xdr:row>0</xdr:row>
      <xdr:rowOff>0</xdr:rowOff>
    </xdr:from>
    <xdr:to>
      <xdr:col>30</xdr:col>
      <xdr:colOff>76200</xdr:colOff>
      <xdr:row>3</xdr:row>
      <xdr:rowOff>25400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D1EA710F-2001-1AE1-79BC-A02017C26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5920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48</xdr:col>
      <xdr:colOff>0</xdr:colOff>
      <xdr:row>0</xdr:row>
      <xdr:rowOff>0</xdr:rowOff>
    </xdr:from>
    <xdr:to>
      <xdr:col>51</xdr:col>
      <xdr:colOff>76200</xdr:colOff>
      <xdr:row>3</xdr:row>
      <xdr:rowOff>25400</xdr:rowOff>
    </xdr:to>
    <xdr:pic>
      <xdr:nvPicPr>
        <xdr:cNvPr id="4" name="Kép 3" descr="COCO">
          <a:extLst>
            <a:ext uri="{FF2B5EF4-FFF2-40B4-BE49-F238E27FC236}">
              <a16:creationId xmlns:a16="http://schemas.microsoft.com/office/drawing/2014/main" id="{F7AAD074-C679-F1FD-C91C-A3FD55378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6080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25400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6743AD36-EDF3-9846-D6A4-B9D5EE132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34</xdr:col>
      <xdr:colOff>0</xdr:colOff>
      <xdr:row>0</xdr:row>
      <xdr:rowOff>0</xdr:rowOff>
    </xdr:from>
    <xdr:to>
      <xdr:col>37</xdr:col>
      <xdr:colOff>76200</xdr:colOff>
      <xdr:row>3</xdr:row>
      <xdr:rowOff>25400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1D5EEF2D-541B-80BE-0683-C24DD4A19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2640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25400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BA21ED8A-3A30-06E5-9E33-0F7FD53F7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34</xdr:col>
      <xdr:colOff>0</xdr:colOff>
      <xdr:row>0</xdr:row>
      <xdr:rowOff>0</xdr:rowOff>
    </xdr:from>
    <xdr:to>
      <xdr:col>37</xdr:col>
      <xdr:colOff>76200</xdr:colOff>
      <xdr:row>3</xdr:row>
      <xdr:rowOff>25400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0E2CEF00-9872-16E6-C551-D8842C0F3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2640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tlik László" refreshedDate="46062.338568402774" createdVersion="8" refreshedVersion="8" minRefreshableVersion="3" recordCount="100" xr:uid="{485D8949-DF27-4595-8FF2-C2BF12C433A8}">
  <cacheSource type="worksheet">
    <worksheetSource ref="A25:F125" sheet="fix1"/>
  </cacheSource>
  <cacheFields count="6">
    <cacheField name="id_A" numFmtId="0">
      <sharedItems containsSemiMixedTypes="0" containsString="0" containsNumber="1" containsInteger="1" minValue="1" maxValue="10" count="10">
        <n v="1"/>
        <n v="2"/>
        <n v="3"/>
        <n v="4"/>
        <n v="5"/>
        <n v="6"/>
        <n v="7"/>
        <n v="8"/>
        <n v="9"/>
        <n v="10"/>
      </sharedItems>
    </cacheField>
    <cacheField name="id_B" numFmtId="0">
      <sharedItems containsSemiMixedTypes="0" containsString="0" containsNumber="1" containsInteger="1" minValue="1" maxValue="10"/>
    </cacheField>
    <cacheField name="score_A" numFmtId="0">
      <sharedItems containsSemiMixedTypes="0" containsString="0" containsNumber="1" minValue="979.6" maxValue="1015.5"/>
    </cacheField>
    <cacheField name="score_B" numFmtId="0">
      <sharedItems containsSemiMixedTypes="0" containsString="0" containsNumber="1" minValue="979.6" maxValue="1015.5"/>
    </cacheField>
    <cacheField name="delta_A_B" numFmtId="0">
      <sharedItems containsSemiMixedTypes="0" containsString="0" containsNumber="1" minValue="-35.899999999999977" maxValue="35.899999999999977"/>
    </cacheField>
    <cacheField name="sign" numFmtId="0">
      <sharedItems containsSemiMixedTypes="0" containsString="0" containsNumber="1" containsInteger="1" minValue="-1" maxValue="1" count="3">
        <n v="0"/>
        <n v="-1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tlik László" refreshedDate="46062.357677083332" createdVersion="8" refreshedVersion="8" minRefreshableVersion="3" recordCount="100" xr:uid="{5D1822FD-14A5-43CF-8519-BF975661A5CD}">
  <cacheSource type="worksheet">
    <worksheetSource ref="A25:H125" sheet="fix1"/>
  </cacheSource>
  <cacheFields count="8">
    <cacheField name="id_A" numFmtId="0">
      <sharedItems containsSemiMixedTypes="0" containsString="0" containsNumber="1" containsInteger="1" minValue="1" maxValue="10" count="10">
        <n v="1"/>
        <n v="2"/>
        <n v="3"/>
        <n v="4"/>
        <n v="5"/>
        <n v="6"/>
        <n v="7"/>
        <n v="8"/>
        <n v="9"/>
        <n v="10"/>
      </sharedItems>
    </cacheField>
    <cacheField name="id_B" numFmtId="0">
      <sharedItems containsSemiMixedTypes="0" containsString="0" containsNumber="1" containsInteger="1" minValue="1" maxValue="10"/>
    </cacheField>
    <cacheField name="score_A" numFmtId="0">
      <sharedItems containsSemiMixedTypes="0" containsString="0" containsNumber="1" minValue="979.6" maxValue="1015.5"/>
    </cacheField>
    <cacheField name="score_B" numFmtId="0">
      <sharedItems containsSemiMixedTypes="0" containsString="0" containsNumber="1" minValue="979.6" maxValue="1015.5"/>
    </cacheField>
    <cacheField name="delta_A_B" numFmtId="0">
      <sharedItems containsSemiMixedTypes="0" containsString="0" containsNumber="1" minValue="-35.899999999999977" maxValue="35.899999999999977"/>
    </cacheField>
    <cacheField name="sign" numFmtId="0">
      <sharedItems containsSemiMixedTypes="0" containsString="0" containsNumber="1" containsInteger="1" minValue="-1" maxValue="1" count="3">
        <n v="0"/>
        <n v="-1"/>
        <n v="1"/>
      </sharedItems>
    </cacheField>
    <cacheField name="result" numFmtId="0">
      <sharedItems containsMixedTypes="1" containsNumber="1" containsInteger="1" minValue="-1" maxValue="1"/>
    </cacheField>
    <cacheField name="result_inverse" numFmtId="0">
      <sharedItems containsSemiMixedTypes="0" containsString="0" containsNumber="1" containsInteger="1" minValue="-1" maxValue="1" count="3">
        <n v="0"/>
        <n v="-1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x v="0"/>
    <n v="1"/>
    <n v="990.6"/>
    <n v="990.6"/>
    <n v="0"/>
    <x v="0"/>
  </r>
  <r>
    <x v="0"/>
    <n v="2"/>
    <n v="990.6"/>
    <n v="998.6"/>
    <n v="-8"/>
    <x v="1"/>
  </r>
  <r>
    <x v="0"/>
    <n v="3"/>
    <n v="990.6"/>
    <n v="997.6"/>
    <n v="-7"/>
    <x v="1"/>
  </r>
  <r>
    <x v="0"/>
    <n v="4"/>
    <n v="990.6"/>
    <n v="1015.5"/>
    <n v="-24.899999999999977"/>
    <x v="1"/>
  </r>
  <r>
    <x v="0"/>
    <n v="5"/>
    <n v="990.6"/>
    <n v="1003.5"/>
    <n v="-12.899999999999977"/>
    <x v="1"/>
  </r>
  <r>
    <x v="0"/>
    <n v="6"/>
    <n v="990.6"/>
    <n v="997.6"/>
    <n v="-7"/>
    <x v="1"/>
  </r>
  <r>
    <x v="0"/>
    <n v="7"/>
    <n v="990.6"/>
    <n v="1010"/>
    <n v="-19.399999999999977"/>
    <x v="1"/>
  </r>
  <r>
    <x v="0"/>
    <n v="8"/>
    <n v="990.6"/>
    <n v="991.6"/>
    <n v="-1"/>
    <x v="1"/>
  </r>
  <r>
    <x v="0"/>
    <n v="9"/>
    <n v="990.6"/>
    <n v="1015.5"/>
    <n v="-24.899999999999977"/>
    <x v="1"/>
  </r>
  <r>
    <x v="0"/>
    <n v="10"/>
    <n v="990.6"/>
    <n v="979.6"/>
    <n v="11"/>
    <x v="2"/>
  </r>
  <r>
    <x v="1"/>
    <n v="1"/>
    <n v="998.6"/>
    <n v="990.6"/>
    <n v="8"/>
    <x v="2"/>
  </r>
  <r>
    <x v="1"/>
    <n v="2"/>
    <n v="998.6"/>
    <n v="998.6"/>
    <n v="0"/>
    <x v="0"/>
  </r>
  <r>
    <x v="1"/>
    <n v="3"/>
    <n v="998.6"/>
    <n v="997.6"/>
    <n v="1"/>
    <x v="2"/>
  </r>
  <r>
    <x v="1"/>
    <n v="4"/>
    <n v="998.6"/>
    <n v="1015.5"/>
    <n v="-16.899999999999977"/>
    <x v="1"/>
  </r>
  <r>
    <x v="1"/>
    <n v="5"/>
    <n v="998.6"/>
    <n v="1003.5"/>
    <n v="-4.8999999999999773"/>
    <x v="1"/>
  </r>
  <r>
    <x v="1"/>
    <n v="6"/>
    <n v="998.6"/>
    <n v="997.6"/>
    <n v="1"/>
    <x v="2"/>
  </r>
  <r>
    <x v="1"/>
    <n v="7"/>
    <n v="998.6"/>
    <n v="1010"/>
    <n v="-11.399999999999977"/>
    <x v="1"/>
  </r>
  <r>
    <x v="1"/>
    <n v="8"/>
    <n v="998.6"/>
    <n v="991.6"/>
    <n v="7"/>
    <x v="2"/>
  </r>
  <r>
    <x v="1"/>
    <n v="9"/>
    <n v="998.6"/>
    <n v="1015.5"/>
    <n v="-16.899999999999977"/>
    <x v="1"/>
  </r>
  <r>
    <x v="1"/>
    <n v="10"/>
    <n v="998.6"/>
    <n v="979.6"/>
    <n v="19"/>
    <x v="2"/>
  </r>
  <r>
    <x v="2"/>
    <n v="1"/>
    <n v="997.6"/>
    <n v="990.6"/>
    <n v="7"/>
    <x v="2"/>
  </r>
  <r>
    <x v="2"/>
    <n v="2"/>
    <n v="997.6"/>
    <n v="998.6"/>
    <n v="-1"/>
    <x v="1"/>
  </r>
  <r>
    <x v="2"/>
    <n v="3"/>
    <n v="997.6"/>
    <n v="997.6"/>
    <n v="0"/>
    <x v="0"/>
  </r>
  <r>
    <x v="2"/>
    <n v="4"/>
    <n v="997.6"/>
    <n v="1015.5"/>
    <n v="-17.899999999999977"/>
    <x v="1"/>
  </r>
  <r>
    <x v="2"/>
    <n v="5"/>
    <n v="997.6"/>
    <n v="1003.5"/>
    <n v="-5.8999999999999773"/>
    <x v="1"/>
  </r>
  <r>
    <x v="2"/>
    <n v="6"/>
    <n v="997.6"/>
    <n v="997.6"/>
    <n v="0"/>
    <x v="0"/>
  </r>
  <r>
    <x v="2"/>
    <n v="7"/>
    <n v="997.6"/>
    <n v="1010"/>
    <n v="-12.399999999999977"/>
    <x v="1"/>
  </r>
  <r>
    <x v="2"/>
    <n v="8"/>
    <n v="997.6"/>
    <n v="991.6"/>
    <n v="6"/>
    <x v="2"/>
  </r>
  <r>
    <x v="2"/>
    <n v="9"/>
    <n v="997.6"/>
    <n v="1015.5"/>
    <n v="-17.899999999999977"/>
    <x v="1"/>
  </r>
  <r>
    <x v="2"/>
    <n v="10"/>
    <n v="997.6"/>
    <n v="979.6"/>
    <n v="18"/>
    <x v="2"/>
  </r>
  <r>
    <x v="3"/>
    <n v="1"/>
    <n v="1015.5"/>
    <n v="990.6"/>
    <n v="24.899999999999977"/>
    <x v="2"/>
  </r>
  <r>
    <x v="3"/>
    <n v="2"/>
    <n v="1015.5"/>
    <n v="998.6"/>
    <n v="16.899999999999977"/>
    <x v="2"/>
  </r>
  <r>
    <x v="3"/>
    <n v="3"/>
    <n v="1015.5"/>
    <n v="997.6"/>
    <n v="17.899999999999977"/>
    <x v="2"/>
  </r>
  <r>
    <x v="3"/>
    <n v="4"/>
    <n v="1015.5"/>
    <n v="1015.5"/>
    <n v="0"/>
    <x v="0"/>
  </r>
  <r>
    <x v="3"/>
    <n v="5"/>
    <n v="1015.5"/>
    <n v="1003.5"/>
    <n v="12"/>
    <x v="2"/>
  </r>
  <r>
    <x v="3"/>
    <n v="6"/>
    <n v="1015.5"/>
    <n v="997.6"/>
    <n v="17.899999999999977"/>
    <x v="2"/>
  </r>
  <r>
    <x v="3"/>
    <n v="7"/>
    <n v="1015.5"/>
    <n v="1010"/>
    <n v="5.5"/>
    <x v="2"/>
  </r>
  <r>
    <x v="3"/>
    <n v="8"/>
    <n v="1015.5"/>
    <n v="991.6"/>
    <n v="23.899999999999977"/>
    <x v="2"/>
  </r>
  <r>
    <x v="3"/>
    <n v="9"/>
    <n v="1015.5"/>
    <n v="1015.5"/>
    <n v="0"/>
    <x v="0"/>
  </r>
  <r>
    <x v="3"/>
    <n v="10"/>
    <n v="1015.5"/>
    <n v="979.6"/>
    <n v="35.899999999999977"/>
    <x v="2"/>
  </r>
  <r>
    <x v="4"/>
    <n v="1"/>
    <n v="1003.5"/>
    <n v="990.6"/>
    <n v="12.899999999999977"/>
    <x v="2"/>
  </r>
  <r>
    <x v="4"/>
    <n v="2"/>
    <n v="1003.5"/>
    <n v="998.6"/>
    <n v="4.8999999999999773"/>
    <x v="2"/>
  </r>
  <r>
    <x v="4"/>
    <n v="3"/>
    <n v="1003.5"/>
    <n v="997.6"/>
    <n v="5.8999999999999773"/>
    <x v="2"/>
  </r>
  <r>
    <x v="4"/>
    <n v="4"/>
    <n v="1003.5"/>
    <n v="1015.5"/>
    <n v="-12"/>
    <x v="1"/>
  </r>
  <r>
    <x v="4"/>
    <n v="5"/>
    <n v="1003.5"/>
    <n v="1003.5"/>
    <n v="0"/>
    <x v="0"/>
  </r>
  <r>
    <x v="4"/>
    <n v="6"/>
    <n v="1003.5"/>
    <n v="997.6"/>
    <n v="5.8999999999999773"/>
    <x v="2"/>
  </r>
  <r>
    <x v="4"/>
    <n v="7"/>
    <n v="1003.5"/>
    <n v="1010"/>
    <n v="-6.5"/>
    <x v="1"/>
  </r>
  <r>
    <x v="4"/>
    <n v="8"/>
    <n v="1003.5"/>
    <n v="991.6"/>
    <n v="11.899999999999977"/>
    <x v="2"/>
  </r>
  <r>
    <x v="4"/>
    <n v="9"/>
    <n v="1003.5"/>
    <n v="1015.5"/>
    <n v="-12"/>
    <x v="1"/>
  </r>
  <r>
    <x v="4"/>
    <n v="10"/>
    <n v="1003.5"/>
    <n v="979.6"/>
    <n v="23.899999999999977"/>
    <x v="2"/>
  </r>
  <r>
    <x v="5"/>
    <n v="1"/>
    <n v="997.6"/>
    <n v="990.6"/>
    <n v="7"/>
    <x v="2"/>
  </r>
  <r>
    <x v="5"/>
    <n v="2"/>
    <n v="997.6"/>
    <n v="998.6"/>
    <n v="-1"/>
    <x v="1"/>
  </r>
  <r>
    <x v="5"/>
    <n v="3"/>
    <n v="997.6"/>
    <n v="997.6"/>
    <n v="0"/>
    <x v="0"/>
  </r>
  <r>
    <x v="5"/>
    <n v="4"/>
    <n v="997.6"/>
    <n v="1015.5"/>
    <n v="-17.899999999999977"/>
    <x v="1"/>
  </r>
  <r>
    <x v="5"/>
    <n v="5"/>
    <n v="997.6"/>
    <n v="1003.5"/>
    <n v="-5.8999999999999773"/>
    <x v="1"/>
  </r>
  <r>
    <x v="5"/>
    <n v="6"/>
    <n v="997.6"/>
    <n v="997.6"/>
    <n v="0"/>
    <x v="0"/>
  </r>
  <r>
    <x v="5"/>
    <n v="7"/>
    <n v="997.6"/>
    <n v="1010"/>
    <n v="-12.399999999999977"/>
    <x v="1"/>
  </r>
  <r>
    <x v="5"/>
    <n v="8"/>
    <n v="997.6"/>
    <n v="991.6"/>
    <n v="6"/>
    <x v="2"/>
  </r>
  <r>
    <x v="5"/>
    <n v="9"/>
    <n v="997.6"/>
    <n v="1015.5"/>
    <n v="-17.899999999999977"/>
    <x v="1"/>
  </r>
  <r>
    <x v="5"/>
    <n v="10"/>
    <n v="997.6"/>
    <n v="979.6"/>
    <n v="18"/>
    <x v="2"/>
  </r>
  <r>
    <x v="6"/>
    <n v="1"/>
    <n v="1010"/>
    <n v="990.6"/>
    <n v="19.399999999999977"/>
    <x v="2"/>
  </r>
  <r>
    <x v="6"/>
    <n v="2"/>
    <n v="1010"/>
    <n v="998.6"/>
    <n v="11.399999999999977"/>
    <x v="2"/>
  </r>
  <r>
    <x v="6"/>
    <n v="3"/>
    <n v="1010"/>
    <n v="997.6"/>
    <n v="12.399999999999977"/>
    <x v="2"/>
  </r>
  <r>
    <x v="6"/>
    <n v="4"/>
    <n v="1010"/>
    <n v="1015.5"/>
    <n v="-5.5"/>
    <x v="1"/>
  </r>
  <r>
    <x v="6"/>
    <n v="5"/>
    <n v="1010"/>
    <n v="1003.5"/>
    <n v="6.5"/>
    <x v="2"/>
  </r>
  <r>
    <x v="6"/>
    <n v="6"/>
    <n v="1010"/>
    <n v="997.6"/>
    <n v="12.399999999999977"/>
    <x v="2"/>
  </r>
  <r>
    <x v="6"/>
    <n v="7"/>
    <n v="1010"/>
    <n v="1010"/>
    <n v="0"/>
    <x v="0"/>
  </r>
  <r>
    <x v="6"/>
    <n v="8"/>
    <n v="1010"/>
    <n v="991.6"/>
    <n v="18.399999999999977"/>
    <x v="2"/>
  </r>
  <r>
    <x v="6"/>
    <n v="9"/>
    <n v="1010"/>
    <n v="1015.5"/>
    <n v="-5.5"/>
    <x v="1"/>
  </r>
  <r>
    <x v="6"/>
    <n v="10"/>
    <n v="1010"/>
    <n v="979.6"/>
    <n v="30.399999999999977"/>
    <x v="2"/>
  </r>
  <r>
    <x v="7"/>
    <n v="1"/>
    <n v="991.6"/>
    <n v="990.6"/>
    <n v="1"/>
    <x v="2"/>
  </r>
  <r>
    <x v="7"/>
    <n v="2"/>
    <n v="991.6"/>
    <n v="998.6"/>
    <n v="-7"/>
    <x v="1"/>
  </r>
  <r>
    <x v="7"/>
    <n v="3"/>
    <n v="991.6"/>
    <n v="997.6"/>
    <n v="-6"/>
    <x v="1"/>
  </r>
  <r>
    <x v="7"/>
    <n v="4"/>
    <n v="991.6"/>
    <n v="1015.5"/>
    <n v="-23.899999999999977"/>
    <x v="1"/>
  </r>
  <r>
    <x v="7"/>
    <n v="5"/>
    <n v="991.6"/>
    <n v="1003.5"/>
    <n v="-11.899999999999977"/>
    <x v="1"/>
  </r>
  <r>
    <x v="7"/>
    <n v="6"/>
    <n v="991.6"/>
    <n v="997.6"/>
    <n v="-6"/>
    <x v="1"/>
  </r>
  <r>
    <x v="7"/>
    <n v="7"/>
    <n v="991.6"/>
    <n v="1010"/>
    <n v="-18.399999999999977"/>
    <x v="1"/>
  </r>
  <r>
    <x v="7"/>
    <n v="8"/>
    <n v="991.6"/>
    <n v="991.6"/>
    <n v="0"/>
    <x v="0"/>
  </r>
  <r>
    <x v="7"/>
    <n v="9"/>
    <n v="991.6"/>
    <n v="1015.5"/>
    <n v="-23.899999999999977"/>
    <x v="1"/>
  </r>
  <r>
    <x v="7"/>
    <n v="10"/>
    <n v="991.6"/>
    <n v="979.6"/>
    <n v="12"/>
    <x v="2"/>
  </r>
  <r>
    <x v="8"/>
    <n v="1"/>
    <n v="1015.5"/>
    <n v="990.6"/>
    <n v="24.899999999999977"/>
    <x v="2"/>
  </r>
  <r>
    <x v="8"/>
    <n v="2"/>
    <n v="1015.5"/>
    <n v="998.6"/>
    <n v="16.899999999999977"/>
    <x v="2"/>
  </r>
  <r>
    <x v="8"/>
    <n v="3"/>
    <n v="1015.5"/>
    <n v="997.6"/>
    <n v="17.899999999999977"/>
    <x v="2"/>
  </r>
  <r>
    <x v="8"/>
    <n v="4"/>
    <n v="1015.5"/>
    <n v="1015.5"/>
    <n v="0"/>
    <x v="0"/>
  </r>
  <r>
    <x v="8"/>
    <n v="5"/>
    <n v="1015.5"/>
    <n v="1003.5"/>
    <n v="12"/>
    <x v="2"/>
  </r>
  <r>
    <x v="8"/>
    <n v="6"/>
    <n v="1015.5"/>
    <n v="997.6"/>
    <n v="17.899999999999977"/>
    <x v="2"/>
  </r>
  <r>
    <x v="8"/>
    <n v="7"/>
    <n v="1015.5"/>
    <n v="1010"/>
    <n v="5.5"/>
    <x v="2"/>
  </r>
  <r>
    <x v="8"/>
    <n v="8"/>
    <n v="1015.5"/>
    <n v="991.6"/>
    <n v="23.899999999999977"/>
    <x v="2"/>
  </r>
  <r>
    <x v="8"/>
    <n v="9"/>
    <n v="1015.5"/>
    <n v="1015.5"/>
    <n v="0"/>
    <x v="0"/>
  </r>
  <r>
    <x v="8"/>
    <n v="10"/>
    <n v="1015.5"/>
    <n v="979.6"/>
    <n v="35.899999999999977"/>
    <x v="2"/>
  </r>
  <r>
    <x v="9"/>
    <n v="1"/>
    <n v="979.6"/>
    <n v="990.6"/>
    <n v="-11"/>
    <x v="1"/>
  </r>
  <r>
    <x v="9"/>
    <n v="2"/>
    <n v="979.6"/>
    <n v="998.6"/>
    <n v="-19"/>
    <x v="1"/>
  </r>
  <r>
    <x v="9"/>
    <n v="3"/>
    <n v="979.6"/>
    <n v="997.6"/>
    <n v="-18"/>
    <x v="1"/>
  </r>
  <r>
    <x v="9"/>
    <n v="4"/>
    <n v="979.6"/>
    <n v="1015.5"/>
    <n v="-35.899999999999977"/>
    <x v="1"/>
  </r>
  <r>
    <x v="9"/>
    <n v="5"/>
    <n v="979.6"/>
    <n v="1003.5"/>
    <n v="-23.899999999999977"/>
    <x v="1"/>
  </r>
  <r>
    <x v="9"/>
    <n v="6"/>
    <n v="979.6"/>
    <n v="997.6"/>
    <n v="-18"/>
    <x v="1"/>
  </r>
  <r>
    <x v="9"/>
    <n v="7"/>
    <n v="979.6"/>
    <n v="1010"/>
    <n v="-30.399999999999977"/>
    <x v="1"/>
  </r>
  <r>
    <x v="9"/>
    <n v="8"/>
    <n v="979.6"/>
    <n v="991.6"/>
    <n v="-12"/>
    <x v="1"/>
  </r>
  <r>
    <x v="9"/>
    <n v="9"/>
    <n v="979.6"/>
    <n v="1015.5"/>
    <n v="-35.899999999999977"/>
    <x v="1"/>
  </r>
  <r>
    <x v="9"/>
    <n v="10"/>
    <n v="979.6"/>
    <n v="979.6"/>
    <n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x v="0"/>
    <n v="1"/>
    <n v="990.6"/>
    <n v="990.6"/>
    <n v="0"/>
    <x v="0"/>
    <s v="x"/>
    <x v="0"/>
  </r>
  <r>
    <x v="0"/>
    <n v="2"/>
    <n v="990.6"/>
    <n v="998.6"/>
    <n v="-8"/>
    <x v="1"/>
    <n v="0"/>
    <x v="0"/>
  </r>
  <r>
    <x v="0"/>
    <n v="3"/>
    <n v="990.6"/>
    <n v="997.6"/>
    <n v="-7"/>
    <x v="1"/>
    <n v="1"/>
    <x v="1"/>
  </r>
  <r>
    <x v="0"/>
    <n v="4"/>
    <n v="990.6"/>
    <n v="1015.5"/>
    <n v="-24.899999999999977"/>
    <x v="1"/>
    <n v="-1"/>
    <x v="2"/>
  </r>
  <r>
    <x v="0"/>
    <n v="5"/>
    <n v="990.6"/>
    <n v="1003.5"/>
    <n v="-12.899999999999977"/>
    <x v="1"/>
    <n v="1"/>
    <x v="1"/>
  </r>
  <r>
    <x v="0"/>
    <n v="6"/>
    <n v="990.6"/>
    <n v="997.6"/>
    <n v="-7"/>
    <x v="1"/>
    <n v="0"/>
    <x v="0"/>
  </r>
  <r>
    <x v="0"/>
    <n v="7"/>
    <n v="990.6"/>
    <n v="1010"/>
    <n v="-19.399999999999977"/>
    <x v="1"/>
    <n v="0"/>
    <x v="0"/>
  </r>
  <r>
    <x v="0"/>
    <n v="8"/>
    <n v="990.6"/>
    <n v="991.6"/>
    <n v="-1"/>
    <x v="1"/>
    <n v="0"/>
    <x v="0"/>
  </r>
  <r>
    <x v="0"/>
    <n v="9"/>
    <n v="990.6"/>
    <n v="1015.5"/>
    <n v="-24.899999999999977"/>
    <x v="1"/>
    <n v="1"/>
    <x v="1"/>
  </r>
  <r>
    <x v="0"/>
    <n v="10"/>
    <n v="990.6"/>
    <n v="979.6"/>
    <n v="11"/>
    <x v="2"/>
    <n v="-1"/>
    <x v="2"/>
  </r>
  <r>
    <x v="1"/>
    <n v="1"/>
    <n v="998.6"/>
    <n v="990.6"/>
    <n v="8"/>
    <x v="2"/>
    <n v="0"/>
    <x v="0"/>
  </r>
  <r>
    <x v="1"/>
    <n v="2"/>
    <n v="998.6"/>
    <n v="998.6"/>
    <n v="0"/>
    <x v="0"/>
    <s v="x"/>
    <x v="0"/>
  </r>
  <r>
    <x v="1"/>
    <n v="3"/>
    <n v="998.6"/>
    <n v="997.6"/>
    <n v="1"/>
    <x v="2"/>
    <n v="-1"/>
    <x v="2"/>
  </r>
  <r>
    <x v="1"/>
    <n v="4"/>
    <n v="998.6"/>
    <n v="1015.5"/>
    <n v="-16.899999999999977"/>
    <x v="1"/>
    <n v="1"/>
    <x v="1"/>
  </r>
  <r>
    <x v="1"/>
    <n v="5"/>
    <n v="998.6"/>
    <n v="1003.5"/>
    <n v="-4.8999999999999773"/>
    <x v="1"/>
    <n v="-1"/>
    <x v="2"/>
  </r>
  <r>
    <x v="1"/>
    <n v="6"/>
    <n v="998.6"/>
    <n v="997.6"/>
    <n v="1"/>
    <x v="2"/>
    <n v="0"/>
    <x v="0"/>
  </r>
  <r>
    <x v="1"/>
    <n v="7"/>
    <n v="998.6"/>
    <n v="1010"/>
    <n v="-11.399999999999977"/>
    <x v="1"/>
    <n v="1"/>
    <x v="1"/>
  </r>
  <r>
    <x v="1"/>
    <n v="8"/>
    <n v="998.6"/>
    <n v="991.6"/>
    <n v="7"/>
    <x v="2"/>
    <n v="-1"/>
    <x v="2"/>
  </r>
  <r>
    <x v="1"/>
    <n v="9"/>
    <n v="998.6"/>
    <n v="1015.5"/>
    <n v="-16.899999999999977"/>
    <x v="1"/>
    <n v="1"/>
    <x v="1"/>
  </r>
  <r>
    <x v="1"/>
    <n v="10"/>
    <n v="998.6"/>
    <n v="979.6"/>
    <n v="19"/>
    <x v="2"/>
    <n v="0"/>
    <x v="0"/>
  </r>
  <r>
    <x v="2"/>
    <n v="1"/>
    <n v="997.6"/>
    <n v="990.6"/>
    <n v="7"/>
    <x v="2"/>
    <n v="-1"/>
    <x v="2"/>
  </r>
  <r>
    <x v="2"/>
    <n v="2"/>
    <n v="997.6"/>
    <n v="998.6"/>
    <n v="-1"/>
    <x v="1"/>
    <n v="1"/>
    <x v="1"/>
  </r>
  <r>
    <x v="2"/>
    <n v="3"/>
    <n v="997.6"/>
    <n v="997.6"/>
    <n v="0"/>
    <x v="0"/>
    <s v="x"/>
    <x v="0"/>
  </r>
  <r>
    <x v="2"/>
    <n v="4"/>
    <n v="997.6"/>
    <n v="1015.5"/>
    <n v="-17.899999999999977"/>
    <x v="1"/>
    <n v="0"/>
    <x v="0"/>
  </r>
  <r>
    <x v="2"/>
    <n v="5"/>
    <n v="997.6"/>
    <n v="1003.5"/>
    <n v="-5.8999999999999773"/>
    <x v="1"/>
    <n v="1"/>
    <x v="1"/>
  </r>
  <r>
    <x v="2"/>
    <n v="6"/>
    <n v="997.6"/>
    <n v="997.6"/>
    <n v="0"/>
    <x v="0"/>
    <n v="0"/>
    <x v="0"/>
  </r>
  <r>
    <x v="2"/>
    <n v="7"/>
    <n v="997.6"/>
    <n v="1010"/>
    <n v="-12.399999999999977"/>
    <x v="1"/>
    <n v="-1"/>
    <x v="2"/>
  </r>
  <r>
    <x v="2"/>
    <n v="8"/>
    <n v="997.6"/>
    <n v="991.6"/>
    <n v="6"/>
    <x v="2"/>
    <n v="-1"/>
    <x v="2"/>
  </r>
  <r>
    <x v="2"/>
    <n v="9"/>
    <n v="997.6"/>
    <n v="1015.5"/>
    <n v="-17.899999999999977"/>
    <x v="1"/>
    <n v="1"/>
    <x v="1"/>
  </r>
  <r>
    <x v="2"/>
    <n v="10"/>
    <n v="997.6"/>
    <n v="979.6"/>
    <n v="18"/>
    <x v="2"/>
    <n v="-1"/>
    <x v="2"/>
  </r>
  <r>
    <x v="3"/>
    <n v="1"/>
    <n v="1015.5"/>
    <n v="990.6"/>
    <n v="24.899999999999977"/>
    <x v="2"/>
    <n v="1"/>
    <x v="1"/>
  </r>
  <r>
    <x v="3"/>
    <n v="2"/>
    <n v="1015.5"/>
    <n v="998.6"/>
    <n v="16.899999999999977"/>
    <x v="2"/>
    <n v="-1"/>
    <x v="2"/>
  </r>
  <r>
    <x v="3"/>
    <n v="3"/>
    <n v="1015.5"/>
    <n v="997.6"/>
    <n v="17.899999999999977"/>
    <x v="2"/>
    <n v="0"/>
    <x v="0"/>
  </r>
  <r>
    <x v="3"/>
    <n v="4"/>
    <n v="1015.5"/>
    <n v="1015.5"/>
    <n v="0"/>
    <x v="0"/>
    <s v="x"/>
    <x v="0"/>
  </r>
  <r>
    <x v="3"/>
    <n v="5"/>
    <n v="1015.5"/>
    <n v="1003.5"/>
    <n v="12"/>
    <x v="2"/>
    <n v="-1"/>
    <x v="2"/>
  </r>
  <r>
    <x v="3"/>
    <n v="6"/>
    <n v="1015.5"/>
    <n v="997.6"/>
    <n v="17.899999999999977"/>
    <x v="2"/>
    <n v="-1"/>
    <x v="2"/>
  </r>
  <r>
    <x v="3"/>
    <n v="7"/>
    <n v="1015.5"/>
    <n v="1010"/>
    <n v="5.5"/>
    <x v="2"/>
    <n v="0"/>
    <x v="0"/>
  </r>
  <r>
    <x v="3"/>
    <n v="8"/>
    <n v="1015.5"/>
    <n v="991.6"/>
    <n v="23.899999999999977"/>
    <x v="2"/>
    <n v="1"/>
    <x v="1"/>
  </r>
  <r>
    <x v="3"/>
    <n v="9"/>
    <n v="1015.5"/>
    <n v="1015.5"/>
    <n v="0"/>
    <x v="0"/>
    <n v="-1"/>
    <x v="2"/>
  </r>
  <r>
    <x v="3"/>
    <n v="10"/>
    <n v="1015.5"/>
    <n v="979.6"/>
    <n v="35.899999999999977"/>
    <x v="2"/>
    <n v="0"/>
    <x v="0"/>
  </r>
  <r>
    <x v="4"/>
    <n v="1"/>
    <n v="1003.5"/>
    <n v="990.6"/>
    <n v="12.899999999999977"/>
    <x v="2"/>
    <n v="-1"/>
    <x v="2"/>
  </r>
  <r>
    <x v="4"/>
    <n v="2"/>
    <n v="1003.5"/>
    <n v="998.6"/>
    <n v="4.8999999999999773"/>
    <x v="2"/>
    <n v="1"/>
    <x v="1"/>
  </r>
  <r>
    <x v="4"/>
    <n v="3"/>
    <n v="1003.5"/>
    <n v="997.6"/>
    <n v="5.8999999999999773"/>
    <x v="2"/>
    <n v="-1"/>
    <x v="2"/>
  </r>
  <r>
    <x v="4"/>
    <n v="4"/>
    <n v="1003.5"/>
    <n v="1015.5"/>
    <n v="-12"/>
    <x v="1"/>
    <n v="1"/>
    <x v="1"/>
  </r>
  <r>
    <x v="4"/>
    <n v="5"/>
    <n v="1003.5"/>
    <n v="1003.5"/>
    <n v="0"/>
    <x v="0"/>
    <s v="x"/>
    <x v="0"/>
  </r>
  <r>
    <x v="4"/>
    <n v="6"/>
    <n v="1003.5"/>
    <n v="997.6"/>
    <n v="5.8999999999999773"/>
    <x v="2"/>
    <n v="-1"/>
    <x v="2"/>
  </r>
  <r>
    <x v="4"/>
    <n v="7"/>
    <n v="1003.5"/>
    <n v="1010"/>
    <n v="-6.5"/>
    <x v="1"/>
    <n v="-1"/>
    <x v="2"/>
  </r>
  <r>
    <x v="4"/>
    <n v="8"/>
    <n v="1003.5"/>
    <n v="991.6"/>
    <n v="11.899999999999977"/>
    <x v="2"/>
    <n v="1"/>
    <x v="1"/>
  </r>
  <r>
    <x v="4"/>
    <n v="9"/>
    <n v="1003.5"/>
    <n v="1015.5"/>
    <n v="-12"/>
    <x v="1"/>
    <n v="0"/>
    <x v="0"/>
  </r>
  <r>
    <x v="4"/>
    <n v="10"/>
    <n v="1003.5"/>
    <n v="979.6"/>
    <n v="23.899999999999977"/>
    <x v="2"/>
    <n v="1"/>
    <x v="1"/>
  </r>
  <r>
    <x v="5"/>
    <n v="1"/>
    <n v="997.6"/>
    <n v="990.6"/>
    <n v="7"/>
    <x v="2"/>
    <n v="0"/>
    <x v="0"/>
  </r>
  <r>
    <x v="5"/>
    <n v="2"/>
    <n v="997.6"/>
    <n v="998.6"/>
    <n v="-1"/>
    <x v="1"/>
    <n v="0"/>
    <x v="0"/>
  </r>
  <r>
    <x v="5"/>
    <n v="3"/>
    <n v="997.6"/>
    <n v="997.6"/>
    <n v="0"/>
    <x v="0"/>
    <n v="0"/>
    <x v="0"/>
  </r>
  <r>
    <x v="5"/>
    <n v="4"/>
    <n v="997.6"/>
    <n v="1015.5"/>
    <n v="-17.899999999999977"/>
    <x v="1"/>
    <n v="1"/>
    <x v="1"/>
  </r>
  <r>
    <x v="5"/>
    <n v="5"/>
    <n v="997.6"/>
    <n v="1003.5"/>
    <n v="-5.8999999999999773"/>
    <x v="1"/>
    <n v="1"/>
    <x v="1"/>
  </r>
  <r>
    <x v="5"/>
    <n v="6"/>
    <n v="997.6"/>
    <n v="997.6"/>
    <n v="0"/>
    <x v="0"/>
    <s v="x"/>
    <x v="0"/>
  </r>
  <r>
    <x v="5"/>
    <n v="7"/>
    <n v="997.6"/>
    <n v="1010"/>
    <n v="-12.399999999999977"/>
    <x v="1"/>
    <n v="0"/>
    <x v="0"/>
  </r>
  <r>
    <x v="5"/>
    <n v="8"/>
    <n v="997.6"/>
    <n v="991.6"/>
    <n v="6"/>
    <x v="2"/>
    <n v="-1"/>
    <x v="2"/>
  </r>
  <r>
    <x v="5"/>
    <n v="9"/>
    <n v="997.6"/>
    <n v="1015.5"/>
    <n v="-17.899999999999977"/>
    <x v="1"/>
    <n v="-1"/>
    <x v="2"/>
  </r>
  <r>
    <x v="5"/>
    <n v="10"/>
    <n v="997.6"/>
    <n v="979.6"/>
    <n v="18"/>
    <x v="2"/>
    <n v="0"/>
    <x v="0"/>
  </r>
  <r>
    <x v="6"/>
    <n v="1"/>
    <n v="1010"/>
    <n v="990.6"/>
    <n v="19.399999999999977"/>
    <x v="2"/>
    <n v="0"/>
    <x v="0"/>
  </r>
  <r>
    <x v="6"/>
    <n v="2"/>
    <n v="1010"/>
    <n v="998.6"/>
    <n v="11.399999999999977"/>
    <x v="2"/>
    <n v="-1"/>
    <x v="2"/>
  </r>
  <r>
    <x v="6"/>
    <n v="3"/>
    <n v="1010"/>
    <n v="997.6"/>
    <n v="12.399999999999977"/>
    <x v="2"/>
    <n v="1"/>
    <x v="1"/>
  </r>
  <r>
    <x v="6"/>
    <n v="4"/>
    <n v="1010"/>
    <n v="1015.5"/>
    <n v="-5.5"/>
    <x v="1"/>
    <n v="0"/>
    <x v="0"/>
  </r>
  <r>
    <x v="6"/>
    <n v="5"/>
    <n v="1010"/>
    <n v="1003.5"/>
    <n v="6.5"/>
    <x v="2"/>
    <n v="1"/>
    <x v="1"/>
  </r>
  <r>
    <x v="6"/>
    <n v="6"/>
    <n v="1010"/>
    <n v="997.6"/>
    <n v="12.399999999999977"/>
    <x v="2"/>
    <n v="0"/>
    <x v="0"/>
  </r>
  <r>
    <x v="6"/>
    <n v="7"/>
    <n v="1010"/>
    <n v="1010"/>
    <n v="0"/>
    <x v="0"/>
    <s v="x"/>
    <x v="0"/>
  </r>
  <r>
    <x v="6"/>
    <n v="8"/>
    <n v="1010"/>
    <n v="991.6"/>
    <n v="18.399999999999977"/>
    <x v="2"/>
    <n v="-1"/>
    <x v="2"/>
  </r>
  <r>
    <x v="6"/>
    <n v="9"/>
    <n v="1010"/>
    <n v="1015.5"/>
    <n v="-5.5"/>
    <x v="1"/>
    <n v="0"/>
    <x v="0"/>
  </r>
  <r>
    <x v="6"/>
    <n v="10"/>
    <n v="1010"/>
    <n v="979.6"/>
    <n v="30.399999999999977"/>
    <x v="2"/>
    <n v="-1"/>
    <x v="2"/>
  </r>
  <r>
    <x v="7"/>
    <n v="1"/>
    <n v="991.6"/>
    <n v="990.6"/>
    <n v="1"/>
    <x v="2"/>
    <n v="0"/>
    <x v="0"/>
  </r>
  <r>
    <x v="7"/>
    <n v="2"/>
    <n v="991.6"/>
    <n v="998.6"/>
    <n v="-7"/>
    <x v="1"/>
    <n v="1"/>
    <x v="1"/>
  </r>
  <r>
    <x v="7"/>
    <n v="3"/>
    <n v="991.6"/>
    <n v="997.6"/>
    <n v="-6"/>
    <x v="1"/>
    <n v="1"/>
    <x v="1"/>
  </r>
  <r>
    <x v="7"/>
    <n v="4"/>
    <n v="991.6"/>
    <n v="1015.5"/>
    <n v="-23.899999999999977"/>
    <x v="1"/>
    <n v="-1"/>
    <x v="2"/>
  </r>
  <r>
    <x v="7"/>
    <n v="5"/>
    <n v="991.6"/>
    <n v="1003.5"/>
    <n v="-11.899999999999977"/>
    <x v="1"/>
    <n v="-1"/>
    <x v="2"/>
  </r>
  <r>
    <x v="7"/>
    <n v="6"/>
    <n v="991.6"/>
    <n v="997.6"/>
    <n v="-6"/>
    <x v="1"/>
    <n v="1"/>
    <x v="1"/>
  </r>
  <r>
    <x v="7"/>
    <n v="7"/>
    <n v="991.6"/>
    <n v="1010"/>
    <n v="-18.399999999999977"/>
    <x v="1"/>
    <n v="1"/>
    <x v="1"/>
  </r>
  <r>
    <x v="7"/>
    <n v="8"/>
    <n v="991.6"/>
    <n v="991.6"/>
    <n v="0"/>
    <x v="0"/>
    <s v="x"/>
    <x v="0"/>
  </r>
  <r>
    <x v="7"/>
    <n v="9"/>
    <n v="991.6"/>
    <n v="1015.5"/>
    <n v="-23.899999999999977"/>
    <x v="1"/>
    <n v="1"/>
    <x v="1"/>
  </r>
  <r>
    <x v="7"/>
    <n v="10"/>
    <n v="991.6"/>
    <n v="979.6"/>
    <n v="12"/>
    <x v="2"/>
    <n v="-1"/>
    <x v="2"/>
  </r>
  <r>
    <x v="8"/>
    <n v="1"/>
    <n v="1015.5"/>
    <n v="990.6"/>
    <n v="24.899999999999977"/>
    <x v="2"/>
    <n v="-1"/>
    <x v="2"/>
  </r>
  <r>
    <x v="8"/>
    <n v="2"/>
    <n v="1015.5"/>
    <n v="998.6"/>
    <n v="16.899999999999977"/>
    <x v="2"/>
    <n v="-1"/>
    <x v="2"/>
  </r>
  <r>
    <x v="8"/>
    <n v="3"/>
    <n v="1015.5"/>
    <n v="997.6"/>
    <n v="17.899999999999977"/>
    <x v="2"/>
    <n v="-1"/>
    <x v="2"/>
  </r>
  <r>
    <x v="8"/>
    <n v="4"/>
    <n v="1015.5"/>
    <n v="1015.5"/>
    <n v="0"/>
    <x v="0"/>
    <n v="1"/>
    <x v="1"/>
  </r>
  <r>
    <x v="8"/>
    <n v="5"/>
    <n v="1015.5"/>
    <n v="1003.5"/>
    <n v="12"/>
    <x v="2"/>
    <n v="0"/>
    <x v="0"/>
  </r>
  <r>
    <x v="8"/>
    <n v="6"/>
    <n v="1015.5"/>
    <n v="997.6"/>
    <n v="17.899999999999977"/>
    <x v="2"/>
    <n v="1"/>
    <x v="1"/>
  </r>
  <r>
    <x v="8"/>
    <n v="7"/>
    <n v="1015.5"/>
    <n v="1010"/>
    <n v="5.5"/>
    <x v="2"/>
    <n v="0"/>
    <x v="0"/>
  </r>
  <r>
    <x v="8"/>
    <n v="8"/>
    <n v="1015.5"/>
    <n v="991.6"/>
    <n v="23.899999999999977"/>
    <x v="2"/>
    <n v="-1"/>
    <x v="2"/>
  </r>
  <r>
    <x v="8"/>
    <n v="9"/>
    <n v="1015.5"/>
    <n v="1015.5"/>
    <n v="0"/>
    <x v="0"/>
    <s v="x"/>
    <x v="0"/>
  </r>
  <r>
    <x v="8"/>
    <n v="10"/>
    <n v="1015.5"/>
    <n v="979.6"/>
    <n v="35.899999999999977"/>
    <x v="2"/>
    <n v="0"/>
    <x v="0"/>
  </r>
  <r>
    <x v="9"/>
    <n v="1"/>
    <n v="979.6"/>
    <n v="990.6"/>
    <n v="-11"/>
    <x v="1"/>
    <n v="1"/>
    <x v="1"/>
  </r>
  <r>
    <x v="9"/>
    <n v="2"/>
    <n v="979.6"/>
    <n v="998.6"/>
    <n v="-19"/>
    <x v="1"/>
    <n v="0"/>
    <x v="0"/>
  </r>
  <r>
    <x v="9"/>
    <n v="3"/>
    <n v="979.6"/>
    <n v="997.6"/>
    <n v="-18"/>
    <x v="1"/>
    <n v="1"/>
    <x v="1"/>
  </r>
  <r>
    <x v="9"/>
    <n v="4"/>
    <n v="979.6"/>
    <n v="1015.5"/>
    <n v="-35.899999999999977"/>
    <x v="1"/>
    <n v="0"/>
    <x v="0"/>
  </r>
  <r>
    <x v="9"/>
    <n v="5"/>
    <n v="979.6"/>
    <n v="1003.5"/>
    <n v="-23.899999999999977"/>
    <x v="1"/>
    <n v="-1"/>
    <x v="2"/>
  </r>
  <r>
    <x v="9"/>
    <n v="6"/>
    <n v="979.6"/>
    <n v="997.6"/>
    <n v="-18"/>
    <x v="1"/>
    <n v="0"/>
    <x v="0"/>
  </r>
  <r>
    <x v="9"/>
    <n v="7"/>
    <n v="979.6"/>
    <n v="1010"/>
    <n v="-30.399999999999977"/>
    <x v="1"/>
    <n v="1"/>
    <x v="1"/>
  </r>
  <r>
    <x v="9"/>
    <n v="8"/>
    <n v="979.6"/>
    <n v="991.6"/>
    <n v="-12"/>
    <x v="1"/>
    <n v="1"/>
    <x v="1"/>
  </r>
  <r>
    <x v="9"/>
    <n v="9"/>
    <n v="979.6"/>
    <n v="1015.5"/>
    <n v="-35.899999999999977"/>
    <x v="1"/>
    <n v="0"/>
    <x v="0"/>
  </r>
  <r>
    <x v="9"/>
    <n v="10"/>
    <n v="979.6"/>
    <n v="979.6"/>
    <n v="0"/>
    <x v="0"/>
    <s v="x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DFB465-585B-43DD-8B46-BA235BB09A71}" name="Kimutatás2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J25:W38" firstHeaderRow="1" firstDataRow="3" firstDataCol="1"/>
  <pivotFields count="8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x="0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7"/>
    <field x="5"/>
  </colFields>
  <colItems count="13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 t="grand">
      <x/>
    </i>
  </colItems>
  <dataFields count="1">
    <dataField name="Átlag / delta_A_B" fld="4" subtotal="average" baseField="0" baseItem="0" numFmtId="164"/>
  </dataFields>
  <formats count="18">
    <format dxfId="67">
      <pivotArea dataOnly="0" fieldPosition="0">
        <references count="1">
          <reference field="0" count="1">
            <x v="3"/>
          </reference>
        </references>
      </pivotArea>
    </format>
    <format dxfId="66">
      <pivotArea dataOnly="0" fieldPosition="0">
        <references count="1">
          <reference field="0" count="1">
            <x v="8"/>
          </reference>
        </references>
      </pivotArea>
    </format>
    <format dxfId="65">
      <pivotArea collapsedLevelsAreSubtotals="1" fieldPosition="0">
        <references count="3">
          <reference field="0" count="1">
            <x v="0"/>
          </reference>
          <reference field="5" count="1" selected="0">
            <x v="2"/>
          </reference>
          <reference field="7" count="1" selected="0">
            <x v="2"/>
          </reference>
        </references>
      </pivotArea>
    </format>
    <format dxfId="64">
      <pivotArea collapsedLevelsAreSubtotals="1" fieldPosition="0">
        <references count="3">
          <reference field="0" count="1">
            <x v="0"/>
          </reference>
          <reference field="5" count="1" selected="0">
            <x v="0"/>
          </reference>
          <reference field="7" count="1" selected="0">
            <x v="2"/>
          </reference>
        </references>
      </pivotArea>
    </format>
    <format dxfId="63">
      <pivotArea collapsedLevelsAreSubtotals="1" fieldPosition="0">
        <references count="3">
          <reference field="0" count="1">
            <x v="2"/>
          </reference>
          <reference field="5" count="1" selected="0">
            <x v="0"/>
          </reference>
          <reference field="7" count="1" selected="0">
            <x v="1"/>
          </reference>
        </references>
      </pivotArea>
    </format>
    <format dxfId="62">
      <pivotArea outline="0" collapsedLevelsAreSubtotals="1" fieldPosition="0">
        <references count="1">
          <reference field="7" count="1" selected="0" defaultSubtotal="1">
            <x v="0"/>
          </reference>
        </references>
      </pivotArea>
    </format>
    <format dxfId="61">
      <pivotArea type="topRight" dataOnly="0" labelOnly="1" outline="0" offset="B1" fieldPosition="0"/>
    </format>
    <format dxfId="60">
      <pivotArea dataOnly="0" labelOnly="1" fieldPosition="0">
        <references count="1">
          <reference field="7" count="1" defaultSubtotal="1">
            <x v="0"/>
          </reference>
        </references>
      </pivotArea>
    </format>
    <format dxfId="59">
      <pivotArea outline="0" collapsedLevelsAreSubtotals="1" fieldPosition="0">
        <references count="1">
          <reference field="7" count="1" selected="0" defaultSubtotal="1">
            <x v="1"/>
          </reference>
        </references>
      </pivotArea>
    </format>
    <format dxfId="58">
      <pivotArea type="topRight" dataOnly="0" labelOnly="1" outline="0" offset="F1" fieldPosition="0"/>
    </format>
    <format dxfId="57">
      <pivotArea dataOnly="0" labelOnly="1" fieldPosition="0">
        <references count="1">
          <reference field="7" count="1" defaultSubtotal="1">
            <x v="1"/>
          </reference>
        </references>
      </pivotArea>
    </format>
    <format dxfId="56">
      <pivotArea outline="0" collapsedLevelsAreSubtotals="1" fieldPosition="0">
        <references count="1">
          <reference field="7" count="1" selected="0" defaultSubtotal="1">
            <x v="2"/>
          </reference>
        </references>
      </pivotArea>
    </format>
    <format dxfId="55">
      <pivotArea grandCol="1" outline="0" collapsedLevelsAreSubtotals="1" fieldPosition="0"/>
    </format>
    <format dxfId="54">
      <pivotArea type="topRight" dataOnly="0" labelOnly="1" outline="0" offset="J1:K1" fieldPosition="0"/>
    </format>
    <format dxfId="53">
      <pivotArea dataOnly="0" labelOnly="1" fieldPosition="0">
        <references count="1">
          <reference field="7" count="1" defaultSubtotal="1">
            <x v="2"/>
          </reference>
        </references>
      </pivotArea>
    </format>
    <format dxfId="52">
      <pivotArea dataOnly="0" labelOnly="1" grandCol="1" outline="0" fieldPosition="0"/>
    </format>
    <format dxfId="51">
      <pivotArea outline="0" collapsedLevelsAreSubtotals="1" fieldPosition="0"/>
    </format>
    <format dxfId="50">
      <pivotArea type="origin" dataOnly="0" labelOnly="1" outline="0" offset="A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9F6B94-6F49-456D-8432-F5B8AA6350E3}" name="Kimutatás1" cacheId="0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BA25:BD37" firstHeaderRow="1" firstDataRow="2" firstDataCol="1"/>
  <pivotFields count="6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h="1"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5"/>
  </colFields>
  <colItems count="3">
    <i>
      <x/>
    </i>
    <i>
      <x v="2"/>
    </i>
    <i t="grand">
      <x/>
    </i>
  </colItems>
  <dataFields count="1">
    <dataField name="Összeg / delta_A_B" fld="4" baseField="0" baseItem="0" numFmtId="164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D55DAB-FBC7-4503-A1FC-2C3D638BAA9D}" name="Kimutatás2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J25:W38" firstHeaderRow="1" firstDataRow="3" firstDataCol="1"/>
  <pivotFields count="8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x="0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7"/>
    <field x="5"/>
  </colFields>
  <colItems count="13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 t="grand">
      <x/>
    </i>
  </colItems>
  <dataFields count="1">
    <dataField name="Összeg / delta_A_B" fld="4" baseField="0" baseItem="0"/>
  </dataFields>
  <formats count="2">
    <format dxfId="8">
      <pivotArea dataOnly="0" fieldPosition="0">
        <references count="1">
          <reference field="0" count="1">
            <x v="3"/>
          </reference>
        </references>
      </pivotArea>
    </format>
    <format dxfId="7">
      <pivotArea dataOnly="0" fieldPosition="0">
        <references count="1">
          <reference field="0" count="1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91F09E-FAEC-440C-BCDE-F6376411F0C1}" name="Kimutatás3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J40:W53" firstHeaderRow="1" firstDataRow="3" firstDataCol="1"/>
  <pivotFields count="8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x="0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7"/>
    <field x="5"/>
  </colFields>
  <colItems count="13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 t="grand">
      <x/>
    </i>
  </colItems>
  <dataFields count="1">
    <dataField name="Mennyiség / delta_A_B" fld="4" subtotal="count" baseField="0" baseItem="0"/>
  </dataFields>
  <formats count="15">
    <format dxfId="82">
      <pivotArea dataOnly="0" fieldPosition="0">
        <references count="1">
          <reference field="0" count="1">
            <x v="8"/>
          </reference>
        </references>
      </pivotArea>
    </format>
    <format dxfId="81">
      <pivotArea dataOnly="0" fieldPosition="0">
        <references count="1">
          <reference field="0" count="1">
            <x v="3"/>
          </reference>
        </references>
      </pivotArea>
    </format>
    <format dxfId="80">
      <pivotArea collapsedLevelsAreSubtotals="1" fieldPosition="0">
        <references count="3">
          <reference field="0" count="1">
            <x v="8"/>
          </reference>
          <reference field="5" count="1" selected="0">
            <x v="1"/>
          </reference>
          <reference field="7" count="1" selected="0">
            <x v="0"/>
          </reference>
        </references>
      </pivotArea>
    </format>
    <format dxfId="79">
      <pivotArea collapsedLevelsAreSubtotals="1" fieldPosition="0">
        <references count="3">
          <reference field="0" count="1">
            <x v="3"/>
          </reference>
          <reference field="5" count="1" selected="0">
            <x v="1"/>
          </reference>
          <reference field="7" count="1" selected="0">
            <x v="2"/>
          </reference>
        </references>
      </pivotArea>
    </format>
    <format dxfId="78">
      <pivotArea outline="0" collapsedLevelsAreSubtotals="1" fieldPosition="0">
        <references count="1">
          <reference field="7" count="1" selected="0" defaultSubtotal="1">
            <x v="0"/>
          </reference>
        </references>
      </pivotArea>
    </format>
    <format dxfId="77">
      <pivotArea type="topRight" dataOnly="0" labelOnly="1" outline="0" offset="B1" fieldPosition="0"/>
    </format>
    <format dxfId="76">
      <pivotArea dataOnly="0" labelOnly="1" fieldPosition="0">
        <references count="1">
          <reference field="7" count="1" defaultSubtotal="1">
            <x v="0"/>
          </reference>
        </references>
      </pivotArea>
    </format>
    <format dxfId="75">
      <pivotArea outline="0" collapsedLevelsAreSubtotals="1" fieldPosition="0">
        <references count="1">
          <reference field="7" count="1" selected="0" defaultSubtotal="1">
            <x v="1"/>
          </reference>
        </references>
      </pivotArea>
    </format>
    <format dxfId="74">
      <pivotArea type="topRight" dataOnly="0" labelOnly="1" outline="0" offset="F1" fieldPosition="0"/>
    </format>
    <format dxfId="73">
      <pivotArea dataOnly="0" labelOnly="1" fieldPosition="0">
        <references count="1">
          <reference field="7" count="1" defaultSubtotal="1">
            <x v="1"/>
          </reference>
        </references>
      </pivotArea>
    </format>
    <format dxfId="72">
      <pivotArea outline="0" collapsedLevelsAreSubtotals="1" fieldPosition="0">
        <references count="1">
          <reference field="7" count="1" selected="0" defaultSubtotal="1">
            <x v="2"/>
          </reference>
        </references>
      </pivotArea>
    </format>
    <format dxfId="71">
      <pivotArea grandCol="1" outline="0" collapsedLevelsAreSubtotals="1" fieldPosition="0"/>
    </format>
    <format dxfId="70">
      <pivotArea type="topRight" dataOnly="0" labelOnly="1" outline="0" offset="J1:K1" fieldPosition="0"/>
    </format>
    <format dxfId="69">
      <pivotArea dataOnly="0" labelOnly="1" fieldPosition="0">
        <references count="1">
          <reference field="7" count="1" defaultSubtotal="1">
            <x v="2"/>
          </reference>
        </references>
      </pivotArea>
    </format>
    <format dxfId="6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C7DAB5-4801-4BA6-8E36-6DE27D133D5A}" name="Kimutatás3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J40:W53" firstHeaderRow="1" firstDataRow="3" firstDataCol="1"/>
  <pivotFields count="8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x="0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7"/>
    <field x="5"/>
  </colFields>
  <colItems count="13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 t="grand">
      <x/>
    </i>
  </colItems>
  <dataFields count="1">
    <dataField name="Mennyiség / delta_A_B" fld="4" subtotal="count" baseField="0" baseItem="0"/>
  </dataFields>
  <formats count="15">
    <format dxfId="32">
      <pivotArea dataOnly="0" fieldPosition="0">
        <references count="1">
          <reference field="0" count="1">
            <x v="8"/>
          </reference>
        </references>
      </pivotArea>
    </format>
    <format dxfId="31">
      <pivotArea dataOnly="0" fieldPosition="0">
        <references count="1">
          <reference field="0" count="1">
            <x v="3"/>
          </reference>
        </references>
      </pivotArea>
    </format>
    <format dxfId="30">
      <pivotArea collapsedLevelsAreSubtotals="1" fieldPosition="0">
        <references count="3">
          <reference field="0" count="1">
            <x v="8"/>
          </reference>
          <reference field="5" count="1" selected="0">
            <x v="1"/>
          </reference>
          <reference field="7" count="1" selected="0">
            <x v="0"/>
          </reference>
        </references>
      </pivotArea>
    </format>
    <format dxfId="29">
      <pivotArea collapsedLevelsAreSubtotals="1" fieldPosition="0">
        <references count="3">
          <reference field="0" count="1">
            <x v="3"/>
          </reference>
          <reference field="5" count="1" selected="0">
            <x v="1"/>
          </reference>
          <reference field="7" count="1" selected="0">
            <x v="2"/>
          </reference>
        </references>
      </pivotArea>
    </format>
    <format dxfId="28">
      <pivotArea outline="0" collapsedLevelsAreSubtotals="1" fieldPosition="0">
        <references count="1">
          <reference field="7" count="1" selected="0" defaultSubtotal="1">
            <x v="0"/>
          </reference>
        </references>
      </pivotArea>
    </format>
    <format dxfId="27">
      <pivotArea type="topRight" dataOnly="0" labelOnly="1" outline="0" offset="B1" fieldPosition="0"/>
    </format>
    <format dxfId="26">
      <pivotArea dataOnly="0" labelOnly="1" fieldPosition="0">
        <references count="1">
          <reference field="7" count="1" defaultSubtotal="1">
            <x v="0"/>
          </reference>
        </references>
      </pivotArea>
    </format>
    <format dxfId="25">
      <pivotArea outline="0" collapsedLevelsAreSubtotals="1" fieldPosition="0">
        <references count="1">
          <reference field="7" count="1" selected="0" defaultSubtotal="1">
            <x v="1"/>
          </reference>
        </references>
      </pivotArea>
    </format>
    <format dxfId="24">
      <pivotArea type="topRight" dataOnly="0" labelOnly="1" outline="0" offset="F1" fieldPosition="0"/>
    </format>
    <format dxfId="23">
      <pivotArea dataOnly="0" labelOnly="1" fieldPosition="0">
        <references count="1">
          <reference field="7" count="1" defaultSubtotal="1">
            <x v="1"/>
          </reference>
        </references>
      </pivotArea>
    </format>
    <format dxfId="22">
      <pivotArea outline="0" collapsedLevelsAreSubtotals="1" fieldPosition="0">
        <references count="1">
          <reference field="7" count="1" selected="0" defaultSubtotal="1">
            <x v="2"/>
          </reference>
        </references>
      </pivotArea>
    </format>
    <format dxfId="21">
      <pivotArea grandCol="1" outline="0" collapsedLevelsAreSubtotals="1" fieldPosition="0"/>
    </format>
    <format dxfId="20">
      <pivotArea type="topRight" dataOnly="0" labelOnly="1" outline="0" offset="J1:K1" fieldPosition="0"/>
    </format>
    <format dxfId="19">
      <pivotArea dataOnly="0" labelOnly="1" fieldPosition="0">
        <references count="1">
          <reference field="7" count="1" defaultSubtotal="1">
            <x v="2"/>
          </reference>
        </references>
      </pivotArea>
    </format>
    <format dxfId="1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8F29D6-FE14-4DA1-89D9-DFE1AE58490F}" name="Kimutatás2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J25:W38" firstHeaderRow="1" firstDataRow="3" firstDataCol="1"/>
  <pivotFields count="8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x="0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7"/>
    <field x="5"/>
  </colFields>
  <colItems count="13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 t="grand">
      <x/>
    </i>
  </colItems>
  <dataFields count="1">
    <dataField name="Összeg / delta_A_B" fld="4" baseField="0" baseItem="0"/>
  </dataFields>
  <formats count="16">
    <format dxfId="48">
      <pivotArea dataOnly="0" fieldPosition="0">
        <references count="1">
          <reference field="0" count="1">
            <x v="3"/>
          </reference>
        </references>
      </pivotArea>
    </format>
    <format dxfId="47">
      <pivotArea dataOnly="0" fieldPosition="0">
        <references count="1">
          <reference field="0" count="1">
            <x v="8"/>
          </reference>
        </references>
      </pivotArea>
    </format>
    <format dxfId="46">
      <pivotArea collapsedLevelsAreSubtotals="1" fieldPosition="0">
        <references count="3">
          <reference field="0" count="1">
            <x v="0"/>
          </reference>
          <reference field="5" count="1" selected="0">
            <x v="2"/>
          </reference>
          <reference field="7" count="1" selected="0">
            <x v="2"/>
          </reference>
        </references>
      </pivotArea>
    </format>
    <format dxfId="45">
      <pivotArea collapsedLevelsAreSubtotals="1" fieldPosition="0">
        <references count="3">
          <reference field="0" count="1">
            <x v="0"/>
          </reference>
          <reference field="5" count="1" selected="0">
            <x v="0"/>
          </reference>
          <reference field="7" count="1" selected="0">
            <x v="2"/>
          </reference>
        </references>
      </pivotArea>
    </format>
    <format dxfId="44">
      <pivotArea collapsedLevelsAreSubtotals="1" fieldPosition="0">
        <references count="3">
          <reference field="0" count="1">
            <x v="2"/>
          </reference>
          <reference field="5" count="1" selected="0">
            <x v="0"/>
          </reference>
          <reference field="7" count="1" selected="0">
            <x v="1"/>
          </reference>
        </references>
      </pivotArea>
    </format>
    <format dxfId="43">
      <pivotArea outline="0" collapsedLevelsAreSubtotals="1" fieldPosition="0">
        <references count="1">
          <reference field="7" count="1" selected="0" defaultSubtotal="1">
            <x v="0"/>
          </reference>
        </references>
      </pivotArea>
    </format>
    <format dxfId="42">
      <pivotArea type="topRight" dataOnly="0" labelOnly="1" outline="0" offset="B1" fieldPosition="0"/>
    </format>
    <format dxfId="41">
      <pivotArea dataOnly="0" labelOnly="1" fieldPosition="0">
        <references count="1">
          <reference field="7" count="1" defaultSubtotal="1">
            <x v="0"/>
          </reference>
        </references>
      </pivotArea>
    </format>
    <format dxfId="40">
      <pivotArea outline="0" collapsedLevelsAreSubtotals="1" fieldPosition="0">
        <references count="1">
          <reference field="7" count="1" selected="0" defaultSubtotal="1">
            <x v="1"/>
          </reference>
        </references>
      </pivotArea>
    </format>
    <format dxfId="39">
      <pivotArea type="topRight" dataOnly="0" labelOnly="1" outline="0" offset="F1" fieldPosition="0"/>
    </format>
    <format dxfId="38">
      <pivotArea dataOnly="0" labelOnly="1" fieldPosition="0">
        <references count="1">
          <reference field="7" count="1" defaultSubtotal="1">
            <x v="1"/>
          </reference>
        </references>
      </pivotArea>
    </format>
    <format dxfId="37">
      <pivotArea outline="0" collapsedLevelsAreSubtotals="1" fieldPosition="0">
        <references count="1">
          <reference field="7" count="1" selected="0" defaultSubtotal="1">
            <x v="2"/>
          </reference>
        </references>
      </pivotArea>
    </format>
    <format dxfId="36">
      <pivotArea grandCol="1" outline="0" collapsedLevelsAreSubtotals="1" fieldPosition="0"/>
    </format>
    <format dxfId="35">
      <pivotArea type="topRight" dataOnly="0" labelOnly="1" outline="0" offset="J1:K1" fieldPosition="0"/>
    </format>
    <format dxfId="34">
      <pivotArea dataOnly="0" labelOnly="1" fieldPosition="0">
        <references count="1">
          <reference field="7" count="1" defaultSubtotal="1">
            <x v="2"/>
          </reference>
        </references>
      </pivotArea>
    </format>
    <format dxfId="3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A69765-F25E-4226-9C6F-C7773DDED296}" name="Kimutatás1" cacheId="0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BA25:BD37" firstHeaderRow="1" firstDataRow="2" firstDataCol="1"/>
  <pivotFields count="6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h="1"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5"/>
  </colFields>
  <colItems count="3">
    <i>
      <x/>
    </i>
    <i>
      <x v="2"/>
    </i>
    <i t="grand">
      <x/>
    </i>
  </colItems>
  <dataFields count="1">
    <dataField name="Összeg / delta_A_B" fld="4" baseField="0" baseItem="0" numFmtId="164"/>
  </dataFields>
  <formats count="1">
    <format dxfId="4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DA14E0-8EB7-41B7-972E-15865468D2FC}" name="Kimutatás2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J25:W38" firstHeaderRow="1" firstDataRow="3" firstDataCol="1"/>
  <pivotFields count="8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x="0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7"/>
    <field x="5"/>
  </colFields>
  <colItems count="13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 t="grand">
      <x/>
    </i>
  </colItems>
  <dataFields count="1">
    <dataField name="Összeg / delta_A_B" fld="4" baseField="0" baseItem="0"/>
  </dataFields>
  <formats count="2">
    <format dxfId="10">
      <pivotArea dataOnly="0" fieldPosition="0">
        <references count="1">
          <reference field="0" count="1">
            <x v="3"/>
          </reference>
        </references>
      </pivotArea>
    </format>
    <format dxfId="9">
      <pivotArea dataOnly="0" fieldPosition="0">
        <references count="1">
          <reference field="0" count="1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F6FE5C-59D4-4FA7-9607-260AEF3D7378}" name="Kimutatás1" cacheId="0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BA25:BD37" firstHeaderRow="1" firstDataRow="2" firstDataCol="1"/>
  <pivotFields count="6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h="1"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5"/>
  </colFields>
  <colItems count="3">
    <i>
      <x/>
    </i>
    <i>
      <x v="2"/>
    </i>
    <i t="grand">
      <x/>
    </i>
  </colItems>
  <dataFields count="1">
    <dataField name="Összeg / delta_A_B" fld="4" baseField="0" baseItem="0" numFmtId="164"/>
  </dataFields>
  <formats count="1">
    <format dxfId="1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C94D59-711F-4AB7-8500-651257E9F1E7}" name="Kimutatás3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J40:W53" firstHeaderRow="1" firstDataRow="3" firstDataCol="1"/>
  <pivotFields count="8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x="0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7"/>
    <field x="5"/>
  </colFields>
  <colItems count="13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 t="grand">
      <x/>
    </i>
  </colItems>
  <dataFields count="1">
    <dataField name="Mennyiség / delta_A_B" fld="4" subtotal="count" baseField="0" baseItem="0"/>
  </dataFields>
  <formats count="6">
    <format dxfId="17">
      <pivotArea dataOnly="0" fieldPosition="0">
        <references count="1">
          <reference field="0" count="1">
            <x v="8"/>
          </reference>
        </references>
      </pivotArea>
    </format>
    <format dxfId="16">
      <pivotArea dataOnly="0" fieldPosition="0">
        <references count="1">
          <reference field="0" count="1">
            <x v="3"/>
          </reference>
        </references>
      </pivotArea>
    </format>
    <format dxfId="15">
      <pivotArea collapsedLevelsAreSubtotals="1" fieldPosition="0">
        <references count="3">
          <reference field="0" count="1">
            <x v="8"/>
          </reference>
          <reference field="5" count="1" selected="0">
            <x v="1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3">
          <reference field="0" count="1">
            <x v="3"/>
          </reference>
          <reference field="5" count="1" selected="0">
            <x v="1"/>
          </reference>
          <reference field="7" count="1" selected="0">
            <x v="2"/>
          </reference>
        </references>
      </pivotArea>
    </format>
    <format dxfId="13">
      <pivotArea collapsedLevelsAreSubtotals="1" fieldPosition="0">
        <references count="3">
          <reference field="0" count="0"/>
          <reference field="5" count="1" selected="0">
            <x v="1"/>
          </reference>
          <reference field="7" count="1" selected="0">
            <x v="1"/>
          </reference>
        </references>
      </pivotArea>
    </format>
    <format dxfId="12">
      <pivotArea dataOnly="0" labelOnly="1" fieldPosition="0">
        <references count="2">
          <reference field="5" count="1">
            <x v="1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CC0641-D3E5-402D-B186-726DA2660E07}" name="Kimutatás3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J40:W53" firstHeaderRow="1" firstDataRow="3" firstDataCol="1"/>
  <pivotFields count="8"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dataField="1" showAll="0"/>
    <pivotField axis="axisCol" showAll="0">
      <items count="4">
        <item x="1"/>
        <item x="0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7"/>
    <field x="5"/>
  </colFields>
  <colItems count="13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 t="grand">
      <x/>
    </i>
  </colItems>
  <dataFields count="1">
    <dataField name="Mennyiség / delta_A_B" fld="4" subtotal="count" baseField="0" baseItem="0"/>
  </dataFields>
  <formats count="6">
    <format dxfId="5">
      <pivotArea dataOnly="0" fieldPosition="0">
        <references count="1">
          <reference field="0" count="1">
            <x v="8"/>
          </reference>
        </references>
      </pivotArea>
    </format>
    <format dxfId="4">
      <pivotArea dataOnly="0" fieldPosition="0">
        <references count="1">
          <reference field="0" count="1">
            <x v="3"/>
          </reference>
        </references>
      </pivotArea>
    </format>
    <format dxfId="3">
      <pivotArea collapsedLevelsAreSubtotals="1" fieldPosition="0">
        <references count="3">
          <reference field="0" count="1">
            <x v="8"/>
          </reference>
          <reference field="5" count="1" selected="0">
            <x v="1"/>
          </reference>
          <reference field="7" count="1" selected="0">
            <x v="0"/>
          </reference>
        </references>
      </pivotArea>
    </format>
    <format dxfId="2">
      <pivotArea collapsedLevelsAreSubtotals="1" fieldPosition="0">
        <references count="3">
          <reference field="0" count="1">
            <x v="3"/>
          </reference>
          <reference field="5" count="1" selected="0">
            <x v="1"/>
          </reference>
          <reference field="7" count="1" selected="0">
            <x v="2"/>
          </reference>
        </references>
      </pivotArea>
    </format>
    <format dxfId="1">
      <pivotArea collapsedLevelsAreSubtotals="1" fieldPosition="0">
        <references count="3">
          <reference field="0" count="0"/>
          <reference field="5" count="1" selected="0">
            <x v="1"/>
          </reference>
          <reference field="7" count="1" selected="0">
            <x v="1"/>
          </reference>
        </references>
      </pivotArea>
    </format>
    <format dxfId="0">
      <pivotArea dataOnly="0" labelOnly="1" fieldPosition="0">
        <references count="2">
          <reference field="5" count="1">
            <x v="1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miau.my-x.hu/myx-free/coco/test/357731920260209092251.html" TargetMode="External"/><Relationship Id="rId2" Type="http://schemas.openxmlformats.org/officeDocument/2006/relationships/hyperlink" Target="https://miau.my-x.hu/myx-free/coco/test/216361920260209091519.html" TargetMode="External"/><Relationship Id="rId1" Type="http://schemas.openxmlformats.org/officeDocument/2006/relationships/hyperlink" Target="https://miau.my-x.hu/myx-free/coco/test/259406320260209091352.html" TargetMode="External"/><Relationship Id="rId4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https://miau.my-x.hu/myx-free/coco/test/495481420260209093124.html" TargetMode="External"/><Relationship Id="rId1" Type="http://schemas.openxmlformats.org/officeDocument/2006/relationships/hyperlink" Target="https://miau.my-x.hu/myx-free/coco/test/914400820260209092939.html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https://miau.my-x.hu/myx-free/coco/test/322695320260209095048.html" TargetMode="External"/><Relationship Id="rId1" Type="http://schemas.openxmlformats.org/officeDocument/2006/relationships/hyperlink" Target="https://miau.my-x.hu/myx-free/coco/test/980370520260209094755.htm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5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8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1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miau.my-x.hu/myx-free/coco/test/662813720260209080431.html" TargetMode="External"/><Relationship Id="rId1" Type="http://schemas.openxmlformats.org/officeDocument/2006/relationships/hyperlink" Target="https://miau.my-x.hu/myx-free/coco/test/254406320260209080404.htm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677058420260209084620.html" TargetMode="External"/><Relationship Id="rId1" Type="http://schemas.openxmlformats.org/officeDocument/2006/relationships/hyperlink" Target="https://miau.my-x.hu/myx-free/coco/test/643948720260209084304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5CFCC-FEE6-4FA6-A399-FA3F68864944}">
  <dimension ref="A1:B18"/>
  <sheetViews>
    <sheetView tabSelected="1" workbookViewId="0"/>
  </sheetViews>
  <sheetFormatPr defaultRowHeight="14.5" x14ac:dyDescent="0.35"/>
  <cols>
    <col min="1" max="1" width="9.453125" bestFit="1" customWidth="1"/>
    <col min="2" max="2" width="73.81640625" customWidth="1"/>
  </cols>
  <sheetData>
    <row r="1" spans="1:2" x14ac:dyDescent="0.35">
      <c r="A1" s="25" t="s">
        <v>529</v>
      </c>
      <c r="B1" s="25" t="s">
        <v>530</v>
      </c>
    </row>
    <row r="2" spans="1:2" x14ac:dyDescent="0.35">
      <c r="A2" s="25" t="s">
        <v>531</v>
      </c>
      <c r="B2" t="s">
        <v>639</v>
      </c>
    </row>
    <row r="3" spans="1:2" x14ac:dyDescent="0.35">
      <c r="A3" s="25" t="s">
        <v>532</v>
      </c>
      <c r="B3" t="s">
        <v>541</v>
      </c>
    </row>
    <row r="4" spans="1:2" ht="29" x14ac:dyDescent="0.35">
      <c r="A4" s="25" t="s">
        <v>533</v>
      </c>
      <c r="B4" s="88" t="s">
        <v>540</v>
      </c>
    </row>
    <row r="5" spans="1:2" x14ac:dyDescent="0.35">
      <c r="A5" s="25" t="s">
        <v>534</v>
      </c>
      <c r="B5" t="s">
        <v>539</v>
      </c>
    </row>
    <row r="6" spans="1:2" ht="29" x14ac:dyDescent="0.35">
      <c r="A6" s="25" t="s">
        <v>535</v>
      </c>
      <c r="B6" s="88" t="s">
        <v>538</v>
      </c>
    </row>
    <row r="7" spans="1:2" x14ac:dyDescent="0.35">
      <c r="A7" s="25" t="s">
        <v>536</v>
      </c>
      <c r="B7" t="s">
        <v>537</v>
      </c>
    </row>
    <row r="8" spans="1:2" x14ac:dyDescent="0.35">
      <c r="A8" s="25" t="s">
        <v>542</v>
      </c>
      <c r="B8" s="88" t="s">
        <v>547</v>
      </c>
    </row>
    <row r="9" spans="1:2" x14ac:dyDescent="0.35">
      <c r="A9" s="25" t="s">
        <v>543</v>
      </c>
      <c r="B9" t="s">
        <v>548</v>
      </c>
    </row>
    <row r="10" spans="1:2" x14ac:dyDescent="0.35">
      <c r="A10" s="25" t="s">
        <v>544</v>
      </c>
      <c r="B10" t="s">
        <v>550</v>
      </c>
    </row>
    <row r="11" spans="1:2" x14ac:dyDescent="0.35">
      <c r="A11" s="25" t="s">
        <v>545</v>
      </c>
      <c r="B11" t="s">
        <v>551</v>
      </c>
    </row>
    <row r="12" spans="1:2" x14ac:dyDescent="0.35">
      <c r="A12" s="25" t="s">
        <v>546</v>
      </c>
      <c r="B12" t="s">
        <v>549</v>
      </c>
    </row>
    <row r="15" spans="1:2" x14ac:dyDescent="0.35">
      <c r="B15" t="s">
        <v>552</v>
      </c>
    </row>
    <row r="16" spans="1:2" x14ac:dyDescent="0.35">
      <c r="B16" t="s">
        <v>553</v>
      </c>
    </row>
    <row r="17" spans="2:2" x14ac:dyDescent="0.35">
      <c r="B17" t="s">
        <v>555</v>
      </c>
    </row>
    <row r="18" spans="2:2" ht="29" x14ac:dyDescent="0.35">
      <c r="B18" s="88" t="s">
        <v>556</v>
      </c>
    </row>
  </sheetData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1B4B1-C024-4E73-B5FE-91BDBC93269B}">
  <dimension ref="A1:BI67"/>
  <sheetViews>
    <sheetView topLeftCell="O1" zoomScale="56" workbookViewId="0">
      <selection activeCell="AB43" sqref="AB43"/>
    </sheetView>
  </sheetViews>
  <sheetFormatPr defaultRowHeight="14.5" x14ac:dyDescent="0.35"/>
  <cols>
    <col min="4" max="5" width="8.7265625" style="25"/>
    <col min="7" max="7" width="8.7265625" style="25"/>
    <col min="9" max="9" width="8.7265625" style="25"/>
    <col min="11" max="14" width="8.7265625" style="25"/>
  </cols>
  <sheetData>
    <row r="1" spans="1:60" ht="18" x14ac:dyDescent="0.35">
      <c r="A1" s="11"/>
      <c r="AB1" s="11"/>
      <c r="AW1" s="11"/>
    </row>
    <row r="2" spans="1:60" x14ac:dyDescent="0.35">
      <c r="A2" s="12"/>
      <c r="AB2" s="12"/>
      <c r="AW2" s="12"/>
    </row>
    <row r="5" spans="1:60" ht="15" x14ac:dyDescent="0.35">
      <c r="A5" s="13" t="s">
        <v>31</v>
      </c>
      <c r="B5" s="14">
        <v>2594063</v>
      </c>
      <c r="C5" s="13" t="s">
        <v>32</v>
      </c>
      <c r="D5" s="49">
        <v>10</v>
      </c>
      <c r="E5" s="50" t="s">
        <v>33</v>
      </c>
      <c r="F5" s="14">
        <v>13</v>
      </c>
      <c r="G5" s="50" t="s">
        <v>34</v>
      </c>
      <c r="H5" s="14">
        <v>10</v>
      </c>
      <c r="I5" s="50" t="s">
        <v>35</v>
      </c>
      <c r="J5" s="14">
        <v>0</v>
      </c>
      <c r="K5" s="50" t="s">
        <v>36</v>
      </c>
      <c r="L5" s="49" t="s">
        <v>267</v>
      </c>
      <c r="AB5" s="13" t="s">
        <v>31</v>
      </c>
      <c r="AC5" s="14">
        <v>2163619</v>
      </c>
      <c r="AD5" s="13" t="s">
        <v>32</v>
      </c>
      <c r="AE5" s="14">
        <v>10</v>
      </c>
      <c r="AF5" s="13" t="s">
        <v>33</v>
      </c>
      <c r="AG5" s="14">
        <v>8</v>
      </c>
      <c r="AH5" s="13" t="s">
        <v>34</v>
      </c>
      <c r="AI5" s="14">
        <v>10</v>
      </c>
      <c r="AJ5" s="13" t="s">
        <v>35</v>
      </c>
      <c r="AK5" s="14">
        <v>0</v>
      </c>
      <c r="AL5" s="13" t="s">
        <v>36</v>
      </c>
      <c r="AM5" s="14" t="s">
        <v>298</v>
      </c>
      <c r="AW5" s="13" t="s">
        <v>31</v>
      </c>
      <c r="AX5" s="14">
        <v>3577319</v>
      </c>
      <c r="AY5" s="13" t="s">
        <v>32</v>
      </c>
      <c r="AZ5" s="14">
        <v>10</v>
      </c>
      <c r="BA5" s="13" t="s">
        <v>33</v>
      </c>
      <c r="BB5" s="14">
        <v>8</v>
      </c>
      <c r="BC5" s="13" t="s">
        <v>34</v>
      </c>
      <c r="BD5" s="14">
        <v>10</v>
      </c>
      <c r="BE5" s="13" t="s">
        <v>35</v>
      </c>
      <c r="BF5" s="14">
        <v>0</v>
      </c>
      <c r="BG5" s="13" t="s">
        <v>36</v>
      </c>
      <c r="BH5" s="14" t="s">
        <v>322</v>
      </c>
    </row>
    <row r="6" spans="1:60" ht="18.5" thickBot="1" x14ac:dyDescent="0.4">
      <c r="A6" s="11"/>
      <c r="AB6" s="11"/>
      <c r="AW6" s="11"/>
    </row>
    <row r="7" spans="1:60" ht="15" thickBot="1" x14ac:dyDescent="0.4">
      <c r="A7" s="53" t="s">
        <v>37</v>
      </c>
      <c r="B7" s="53" t="s">
        <v>38</v>
      </c>
      <c r="C7" s="53" t="s">
        <v>39</v>
      </c>
      <c r="D7" s="54" t="s">
        <v>40</v>
      </c>
      <c r="E7" s="54" t="s">
        <v>41</v>
      </c>
      <c r="F7" s="53" t="s">
        <v>42</v>
      </c>
      <c r="G7" s="54" t="s">
        <v>43</v>
      </c>
      <c r="H7" s="53" t="s">
        <v>200</v>
      </c>
      <c r="I7" s="54" t="s">
        <v>201</v>
      </c>
      <c r="J7" s="53" t="s">
        <v>202</v>
      </c>
      <c r="K7" s="54" t="s">
        <v>203</v>
      </c>
      <c r="L7" s="54" t="s">
        <v>204</v>
      </c>
      <c r="M7" s="54" t="s">
        <v>205</v>
      </c>
      <c r="N7" s="54" t="s">
        <v>206</v>
      </c>
      <c r="O7" s="53" t="s">
        <v>207</v>
      </c>
      <c r="Q7" s="53" t="s">
        <v>37</v>
      </c>
      <c r="R7" s="54" t="s">
        <v>40</v>
      </c>
      <c r="S7" s="54" t="s">
        <v>41</v>
      </c>
      <c r="T7" s="54" t="s">
        <v>43</v>
      </c>
      <c r="U7" s="54" t="s">
        <v>201</v>
      </c>
      <c r="V7" s="54" t="s">
        <v>203</v>
      </c>
      <c r="W7" s="54" t="s">
        <v>204</v>
      </c>
      <c r="X7" s="54" t="s">
        <v>205</v>
      </c>
      <c r="Y7" s="54" t="s">
        <v>206</v>
      </c>
      <c r="Z7" s="53" t="s">
        <v>207</v>
      </c>
      <c r="AB7" s="15" t="s">
        <v>37</v>
      </c>
      <c r="AC7" s="15" t="s">
        <v>38</v>
      </c>
      <c r="AD7" s="15" t="s">
        <v>39</v>
      </c>
      <c r="AE7" s="15" t="s">
        <v>40</v>
      </c>
      <c r="AF7" s="15" t="s">
        <v>41</v>
      </c>
      <c r="AG7" s="15" t="s">
        <v>42</v>
      </c>
      <c r="AH7" s="15" t="s">
        <v>43</v>
      </c>
      <c r="AI7" s="15" t="s">
        <v>200</v>
      </c>
      <c r="AJ7" s="15" t="s">
        <v>201</v>
      </c>
      <c r="AK7" s="15" t="s">
        <v>299</v>
      </c>
      <c r="AW7" s="15" t="s">
        <v>37</v>
      </c>
      <c r="AX7" s="15" t="s">
        <v>38</v>
      </c>
      <c r="AY7" s="15" t="s">
        <v>39</v>
      </c>
      <c r="AZ7" s="15" t="s">
        <v>40</v>
      </c>
      <c r="BA7" s="15" t="s">
        <v>41</v>
      </c>
      <c r="BB7" s="15" t="s">
        <v>42</v>
      </c>
      <c r="BC7" s="15" t="s">
        <v>43</v>
      </c>
      <c r="BD7" s="15" t="s">
        <v>200</v>
      </c>
      <c r="BE7" s="15" t="s">
        <v>201</v>
      </c>
      <c r="BF7" s="15" t="s">
        <v>299</v>
      </c>
    </row>
    <row r="8" spans="1:60" ht="15" thickBot="1" x14ac:dyDescent="0.4">
      <c r="A8" s="53" t="s">
        <v>45</v>
      </c>
      <c r="B8" s="55">
        <v>7</v>
      </c>
      <c r="C8" s="55">
        <v>1</v>
      </c>
      <c r="D8" s="56">
        <v>1</v>
      </c>
      <c r="E8" s="56">
        <v>1</v>
      </c>
      <c r="F8" s="55">
        <v>2</v>
      </c>
      <c r="G8" s="56">
        <v>1</v>
      </c>
      <c r="H8" s="55">
        <v>7</v>
      </c>
      <c r="I8" s="56">
        <v>1</v>
      </c>
      <c r="J8" s="55">
        <v>2</v>
      </c>
      <c r="K8" s="56">
        <v>2</v>
      </c>
      <c r="L8" s="56">
        <v>7</v>
      </c>
      <c r="M8" s="56">
        <v>1</v>
      </c>
      <c r="N8" s="56">
        <v>1</v>
      </c>
      <c r="O8" s="55">
        <v>1000</v>
      </c>
      <c r="Q8" s="53" t="s">
        <v>45</v>
      </c>
      <c r="R8" s="56">
        <v>1</v>
      </c>
      <c r="S8" s="56">
        <v>1</v>
      </c>
      <c r="T8" s="56">
        <v>1</v>
      </c>
      <c r="U8" s="56">
        <v>1</v>
      </c>
      <c r="V8" s="56">
        <v>2</v>
      </c>
      <c r="W8" s="56">
        <v>7</v>
      </c>
      <c r="X8" s="56">
        <v>1</v>
      </c>
      <c r="Y8" s="56">
        <v>1</v>
      </c>
      <c r="Z8" s="55">
        <v>1000</v>
      </c>
      <c r="AB8" s="15" t="s">
        <v>45</v>
      </c>
      <c r="AC8" s="16">
        <v>1</v>
      </c>
      <c r="AD8" s="16">
        <v>1</v>
      </c>
      <c r="AE8" s="16">
        <v>1</v>
      </c>
      <c r="AF8" s="16">
        <v>1</v>
      </c>
      <c r="AG8" s="16">
        <v>2</v>
      </c>
      <c r="AH8" s="16">
        <v>7</v>
      </c>
      <c r="AI8" s="16">
        <v>1</v>
      </c>
      <c r="AJ8" s="16">
        <v>1</v>
      </c>
      <c r="AK8" s="16">
        <v>1000</v>
      </c>
      <c r="AM8">
        <f>11-AC8</f>
        <v>10</v>
      </c>
      <c r="AN8">
        <f t="shared" ref="AN8:AN17" si="0">11-AD8</f>
        <v>10</v>
      </c>
      <c r="AO8">
        <f t="shared" ref="AO8:AO17" si="1">11-AE8</f>
        <v>10</v>
      </c>
      <c r="AP8">
        <f t="shared" ref="AP8:AP17" si="2">11-AF8</f>
        <v>10</v>
      </c>
      <c r="AQ8">
        <f t="shared" ref="AQ8:AQ17" si="3">11-AG8</f>
        <v>9</v>
      </c>
      <c r="AR8">
        <f t="shared" ref="AR8:AR17" si="4">11-AH8</f>
        <v>4</v>
      </c>
      <c r="AS8">
        <f t="shared" ref="AS8:AS17" si="5">11-AI8</f>
        <v>10</v>
      </c>
      <c r="AT8">
        <f t="shared" ref="AT8:AT17" si="6">11-AJ8</f>
        <v>10</v>
      </c>
      <c r="AU8">
        <v>1000</v>
      </c>
      <c r="AW8" s="15" t="s">
        <v>45</v>
      </c>
      <c r="AX8" s="16">
        <v>10</v>
      </c>
      <c r="AY8" s="16">
        <v>10</v>
      </c>
      <c r="AZ8" s="16">
        <v>10</v>
      </c>
      <c r="BA8" s="16">
        <v>10</v>
      </c>
      <c r="BB8" s="16">
        <v>9</v>
      </c>
      <c r="BC8" s="16">
        <v>4</v>
      </c>
      <c r="BD8" s="16">
        <v>10</v>
      </c>
      <c r="BE8" s="16">
        <v>10</v>
      </c>
      <c r="BF8" s="16">
        <v>1000</v>
      </c>
    </row>
    <row r="9" spans="1:60" ht="15" thickBot="1" x14ac:dyDescent="0.4">
      <c r="A9" s="53" t="s">
        <v>46</v>
      </c>
      <c r="B9" s="55">
        <v>8</v>
      </c>
      <c r="C9" s="55">
        <v>1</v>
      </c>
      <c r="D9" s="56">
        <v>1</v>
      </c>
      <c r="E9" s="56">
        <v>1</v>
      </c>
      <c r="F9" s="55">
        <v>7</v>
      </c>
      <c r="G9" s="56">
        <v>1</v>
      </c>
      <c r="H9" s="55">
        <v>4</v>
      </c>
      <c r="I9" s="56">
        <v>1</v>
      </c>
      <c r="J9" s="55">
        <v>7</v>
      </c>
      <c r="K9" s="56">
        <v>2</v>
      </c>
      <c r="L9" s="56">
        <v>8</v>
      </c>
      <c r="M9" s="56">
        <v>1</v>
      </c>
      <c r="N9" s="56">
        <v>1</v>
      </c>
      <c r="O9" s="55">
        <v>1000</v>
      </c>
      <c r="Q9" s="53" t="s">
        <v>46</v>
      </c>
      <c r="R9" s="56">
        <v>1</v>
      </c>
      <c r="S9" s="56">
        <v>1</v>
      </c>
      <c r="T9" s="56">
        <v>1</v>
      </c>
      <c r="U9" s="56">
        <v>1</v>
      </c>
      <c r="V9" s="56">
        <v>2</v>
      </c>
      <c r="W9" s="56">
        <v>8</v>
      </c>
      <c r="X9" s="56">
        <v>1</v>
      </c>
      <c r="Y9" s="56">
        <v>1</v>
      </c>
      <c r="Z9" s="55">
        <v>1000</v>
      </c>
      <c r="AB9" s="15" t="s">
        <v>46</v>
      </c>
      <c r="AC9" s="16">
        <v>1</v>
      </c>
      <c r="AD9" s="16">
        <v>1</v>
      </c>
      <c r="AE9" s="16">
        <v>1</v>
      </c>
      <c r="AF9" s="16">
        <v>1</v>
      </c>
      <c r="AG9" s="16">
        <v>2</v>
      </c>
      <c r="AH9" s="16">
        <v>8</v>
      </c>
      <c r="AI9" s="16">
        <v>1</v>
      </c>
      <c r="AJ9" s="16">
        <v>1</v>
      </c>
      <c r="AK9" s="16">
        <v>1000</v>
      </c>
      <c r="AM9">
        <f t="shared" ref="AM9:AM17" si="7">11-AC9</f>
        <v>10</v>
      </c>
      <c r="AN9">
        <f t="shared" si="0"/>
        <v>10</v>
      </c>
      <c r="AO9">
        <f t="shared" si="1"/>
        <v>10</v>
      </c>
      <c r="AP9">
        <f t="shared" si="2"/>
        <v>10</v>
      </c>
      <c r="AQ9">
        <f t="shared" si="3"/>
        <v>9</v>
      </c>
      <c r="AR9">
        <f t="shared" si="4"/>
        <v>3</v>
      </c>
      <c r="AS9">
        <f t="shared" si="5"/>
        <v>10</v>
      </c>
      <c r="AT9">
        <f t="shared" si="6"/>
        <v>10</v>
      </c>
      <c r="AU9">
        <v>1000</v>
      </c>
      <c r="AW9" s="15" t="s">
        <v>46</v>
      </c>
      <c r="AX9" s="16">
        <v>10</v>
      </c>
      <c r="AY9" s="16">
        <v>10</v>
      </c>
      <c r="AZ9" s="16">
        <v>10</v>
      </c>
      <c r="BA9" s="16">
        <v>10</v>
      </c>
      <c r="BB9" s="16">
        <v>9</v>
      </c>
      <c r="BC9" s="16">
        <v>3</v>
      </c>
      <c r="BD9" s="16">
        <v>10</v>
      </c>
      <c r="BE9" s="16">
        <v>10</v>
      </c>
      <c r="BF9" s="16">
        <v>1000</v>
      </c>
    </row>
    <row r="10" spans="1:60" ht="15" thickBot="1" x14ac:dyDescent="0.4">
      <c r="A10" s="53" t="s">
        <v>47</v>
      </c>
      <c r="B10" s="55">
        <v>6</v>
      </c>
      <c r="C10" s="55">
        <v>1</v>
      </c>
      <c r="D10" s="56">
        <v>1</v>
      </c>
      <c r="E10" s="56">
        <v>1</v>
      </c>
      <c r="F10" s="55">
        <v>3</v>
      </c>
      <c r="G10" s="56">
        <v>1</v>
      </c>
      <c r="H10" s="55">
        <v>7</v>
      </c>
      <c r="I10" s="56">
        <v>1</v>
      </c>
      <c r="J10" s="55">
        <v>5</v>
      </c>
      <c r="K10" s="56">
        <v>2</v>
      </c>
      <c r="L10" s="56">
        <v>4</v>
      </c>
      <c r="M10" s="56">
        <v>1</v>
      </c>
      <c r="N10" s="56">
        <v>1</v>
      </c>
      <c r="O10" s="55">
        <v>1000</v>
      </c>
      <c r="Q10" s="53" t="s">
        <v>47</v>
      </c>
      <c r="R10" s="56">
        <v>1</v>
      </c>
      <c r="S10" s="56">
        <v>1</v>
      </c>
      <c r="T10" s="56">
        <v>1</v>
      </c>
      <c r="U10" s="56">
        <v>1</v>
      </c>
      <c r="V10" s="56">
        <v>2</v>
      </c>
      <c r="W10" s="56">
        <v>4</v>
      </c>
      <c r="X10" s="56">
        <v>1</v>
      </c>
      <c r="Y10" s="56">
        <v>1</v>
      </c>
      <c r="Z10" s="55">
        <v>1000</v>
      </c>
      <c r="AB10" s="15" t="s">
        <v>47</v>
      </c>
      <c r="AC10" s="16">
        <v>1</v>
      </c>
      <c r="AD10" s="16">
        <v>1</v>
      </c>
      <c r="AE10" s="16">
        <v>1</v>
      </c>
      <c r="AF10" s="16">
        <v>1</v>
      </c>
      <c r="AG10" s="16">
        <v>2</v>
      </c>
      <c r="AH10" s="16">
        <v>4</v>
      </c>
      <c r="AI10" s="16">
        <v>1</v>
      </c>
      <c r="AJ10" s="16">
        <v>1</v>
      </c>
      <c r="AK10" s="16">
        <v>1000</v>
      </c>
      <c r="AM10">
        <f t="shared" si="7"/>
        <v>10</v>
      </c>
      <c r="AN10">
        <f t="shared" si="0"/>
        <v>10</v>
      </c>
      <c r="AO10">
        <f t="shared" si="1"/>
        <v>10</v>
      </c>
      <c r="AP10">
        <f t="shared" si="2"/>
        <v>10</v>
      </c>
      <c r="AQ10">
        <f t="shared" si="3"/>
        <v>9</v>
      </c>
      <c r="AR10">
        <f t="shared" si="4"/>
        <v>7</v>
      </c>
      <c r="AS10">
        <f t="shared" si="5"/>
        <v>10</v>
      </c>
      <c r="AT10">
        <f t="shared" si="6"/>
        <v>10</v>
      </c>
      <c r="AU10">
        <v>1000</v>
      </c>
      <c r="AW10" s="15" t="s">
        <v>47</v>
      </c>
      <c r="AX10" s="16">
        <v>10</v>
      </c>
      <c r="AY10" s="16">
        <v>10</v>
      </c>
      <c r="AZ10" s="16">
        <v>10</v>
      </c>
      <c r="BA10" s="16">
        <v>10</v>
      </c>
      <c r="BB10" s="16">
        <v>9</v>
      </c>
      <c r="BC10" s="16">
        <v>7</v>
      </c>
      <c r="BD10" s="16">
        <v>10</v>
      </c>
      <c r="BE10" s="16">
        <v>10</v>
      </c>
      <c r="BF10" s="16">
        <v>1000</v>
      </c>
    </row>
    <row r="11" spans="1:60" ht="15" thickBot="1" x14ac:dyDescent="0.4">
      <c r="A11" s="53" t="s">
        <v>48</v>
      </c>
      <c r="B11" s="55">
        <v>1</v>
      </c>
      <c r="C11" s="55">
        <v>1</v>
      </c>
      <c r="D11" s="56">
        <v>10</v>
      </c>
      <c r="E11" s="56">
        <v>1</v>
      </c>
      <c r="F11" s="55">
        <v>7</v>
      </c>
      <c r="G11" s="56">
        <v>1</v>
      </c>
      <c r="H11" s="55">
        <v>1</v>
      </c>
      <c r="I11" s="56">
        <v>1</v>
      </c>
      <c r="J11" s="55">
        <v>8</v>
      </c>
      <c r="K11" s="56">
        <v>1</v>
      </c>
      <c r="L11" s="56">
        <v>3</v>
      </c>
      <c r="M11" s="56">
        <v>1</v>
      </c>
      <c r="N11" s="56">
        <v>1</v>
      </c>
      <c r="O11" s="55">
        <v>1000</v>
      </c>
      <c r="Q11" s="53" t="s">
        <v>48</v>
      </c>
      <c r="R11" s="56">
        <v>10</v>
      </c>
      <c r="S11" s="56">
        <v>1</v>
      </c>
      <c r="T11" s="56">
        <v>1</v>
      </c>
      <c r="U11" s="56">
        <v>1</v>
      </c>
      <c r="V11" s="56">
        <v>1</v>
      </c>
      <c r="W11" s="56">
        <v>3</v>
      </c>
      <c r="X11" s="56">
        <v>1</v>
      </c>
      <c r="Y11" s="56">
        <v>1</v>
      </c>
      <c r="Z11" s="55">
        <v>1000</v>
      </c>
      <c r="AB11" s="57" t="s">
        <v>48</v>
      </c>
      <c r="AC11" s="58">
        <v>10</v>
      </c>
      <c r="AD11" s="58">
        <v>1</v>
      </c>
      <c r="AE11" s="58">
        <v>1</v>
      </c>
      <c r="AF11" s="58">
        <v>1</v>
      </c>
      <c r="AG11" s="58">
        <v>1</v>
      </c>
      <c r="AH11" s="58">
        <v>3</v>
      </c>
      <c r="AI11" s="58">
        <v>1</v>
      </c>
      <c r="AJ11" s="58">
        <v>1</v>
      </c>
      <c r="AK11" s="58">
        <v>1000</v>
      </c>
      <c r="AM11">
        <f t="shared" si="7"/>
        <v>1</v>
      </c>
      <c r="AN11">
        <f t="shared" si="0"/>
        <v>10</v>
      </c>
      <c r="AO11">
        <f t="shared" si="1"/>
        <v>10</v>
      </c>
      <c r="AP11">
        <f t="shared" si="2"/>
        <v>10</v>
      </c>
      <c r="AQ11">
        <f t="shared" si="3"/>
        <v>10</v>
      </c>
      <c r="AR11">
        <f t="shared" si="4"/>
        <v>8</v>
      </c>
      <c r="AS11">
        <f t="shared" si="5"/>
        <v>10</v>
      </c>
      <c r="AT11">
        <f t="shared" si="6"/>
        <v>10</v>
      </c>
      <c r="AU11">
        <v>1000</v>
      </c>
      <c r="AW11" s="15" t="s">
        <v>48</v>
      </c>
      <c r="AX11" s="16">
        <v>1</v>
      </c>
      <c r="AY11" s="16">
        <v>10</v>
      </c>
      <c r="AZ11" s="16">
        <v>10</v>
      </c>
      <c r="BA11" s="16">
        <v>10</v>
      </c>
      <c r="BB11" s="16">
        <v>10</v>
      </c>
      <c r="BC11" s="16">
        <v>8</v>
      </c>
      <c r="BD11" s="16">
        <v>10</v>
      </c>
      <c r="BE11" s="16">
        <v>10</v>
      </c>
      <c r="BF11" s="16">
        <v>1000</v>
      </c>
    </row>
    <row r="12" spans="1:60" ht="15" thickBot="1" x14ac:dyDescent="0.4">
      <c r="A12" s="53" t="s">
        <v>49</v>
      </c>
      <c r="B12" s="55">
        <v>4</v>
      </c>
      <c r="C12" s="55">
        <v>1</v>
      </c>
      <c r="D12" s="56">
        <v>9</v>
      </c>
      <c r="E12" s="56">
        <v>1</v>
      </c>
      <c r="F12" s="55">
        <v>5</v>
      </c>
      <c r="G12" s="56">
        <v>1</v>
      </c>
      <c r="H12" s="55">
        <v>7</v>
      </c>
      <c r="I12" s="56">
        <v>1</v>
      </c>
      <c r="J12" s="55">
        <v>6</v>
      </c>
      <c r="K12" s="56">
        <v>2</v>
      </c>
      <c r="L12" s="56">
        <v>5</v>
      </c>
      <c r="M12" s="56">
        <v>1</v>
      </c>
      <c r="N12" s="56">
        <v>1</v>
      </c>
      <c r="O12" s="55">
        <v>1000</v>
      </c>
      <c r="Q12" s="53" t="s">
        <v>49</v>
      </c>
      <c r="R12" s="56">
        <v>9</v>
      </c>
      <c r="S12" s="56">
        <v>1</v>
      </c>
      <c r="T12" s="56">
        <v>1</v>
      </c>
      <c r="U12" s="56">
        <v>1</v>
      </c>
      <c r="V12" s="56">
        <v>2</v>
      </c>
      <c r="W12" s="56">
        <v>5</v>
      </c>
      <c r="X12" s="56">
        <v>1</v>
      </c>
      <c r="Y12" s="56">
        <v>1</v>
      </c>
      <c r="Z12" s="55">
        <v>1000</v>
      </c>
      <c r="AB12" s="15" t="s">
        <v>49</v>
      </c>
      <c r="AC12" s="16">
        <v>9</v>
      </c>
      <c r="AD12" s="16">
        <v>1</v>
      </c>
      <c r="AE12" s="16">
        <v>1</v>
      </c>
      <c r="AF12" s="16">
        <v>1</v>
      </c>
      <c r="AG12" s="16">
        <v>2</v>
      </c>
      <c r="AH12" s="16">
        <v>5</v>
      </c>
      <c r="AI12" s="16">
        <v>1</v>
      </c>
      <c r="AJ12" s="16">
        <v>1</v>
      </c>
      <c r="AK12" s="16">
        <v>1000</v>
      </c>
      <c r="AM12">
        <f t="shared" si="7"/>
        <v>2</v>
      </c>
      <c r="AN12">
        <f t="shared" si="0"/>
        <v>10</v>
      </c>
      <c r="AO12">
        <f t="shared" si="1"/>
        <v>10</v>
      </c>
      <c r="AP12">
        <f t="shared" si="2"/>
        <v>10</v>
      </c>
      <c r="AQ12">
        <f t="shared" si="3"/>
        <v>9</v>
      </c>
      <c r="AR12">
        <f t="shared" si="4"/>
        <v>6</v>
      </c>
      <c r="AS12">
        <f t="shared" si="5"/>
        <v>10</v>
      </c>
      <c r="AT12">
        <f t="shared" si="6"/>
        <v>10</v>
      </c>
      <c r="AU12">
        <v>1000</v>
      </c>
      <c r="AW12" s="15" t="s">
        <v>49</v>
      </c>
      <c r="AX12" s="16">
        <v>2</v>
      </c>
      <c r="AY12" s="16">
        <v>10</v>
      </c>
      <c r="AZ12" s="16">
        <v>10</v>
      </c>
      <c r="BA12" s="16">
        <v>10</v>
      </c>
      <c r="BB12" s="16">
        <v>9</v>
      </c>
      <c r="BC12" s="16">
        <v>6</v>
      </c>
      <c r="BD12" s="16">
        <v>10</v>
      </c>
      <c r="BE12" s="16">
        <v>10</v>
      </c>
      <c r="BF12" s="16">
        <v>1000</v>
      </c>
    </row>
    <row r="13" spans="1:60" ht="15" thickBot="1" x14ac:dyDescent="0.4">
      <c r="A13" s="53" t="s">
        <v>50</v>
      </c>
      <c r="B13" s="55">
        <v>5</v>
      </c>
      <c r="C13" s="55">
        <v>1</v>
      </c>
      <c r="D13" s="56">
        <v>1</v>
      </c>
      <c r="E13" s="56">
        <v>1</v>
      </c>
      <c r="F13" s="55">
        <v>4</v>
      </c>
      <c r="G13" s="56">
        <v>1</v>
      </c>
      <c r="H13" s="55">
        <v>5</v>
      </c>
      <c r="I13" s="56">
        <v>1</v>
      </c>
      <c r="J13" s="55">
        <v>4</v>
      </c>
      <c r="K13" s="56">
        <v>2</v>
      </c>
      <c r="L13" s="56">
        <v>9</v>
      </c>
      <c r="M13" s="56">
        <v>1</v>
      </c>
      <c r="N13" s="56">
        <v>1</v>
      </c>
      <c r="O13" s="55">
        <v>1000</v>
      </c>
      <c r="Q13" s="53" t="s">
        <v>50</v>
      </c>
      <c r="R13" s="56">
        <v>1</v>
      </c>
      <c r="S13" s="56">
        <v>1</v>
      </c>
      <c r="T13" s="56">
        <v>1</v>
      </c>
      <c r="U13" s="56">
        <v>1</v>
      </c>
      <c r="V13" s="56">
        <v>2</v>
      </c>
      <c r="W13" s="56">
        <v>9</v>
      </c>
      <c r="X13" s="56">
        <v>1</v>
      </c>
      <c r="Y13" s="56">
        <v>1</v>
      </c>
      <c r="Z13" s="55">
        <v>1000</v>
      </c>
      <c r="AB13" s="15" t="s">
        <v>50</v>
      </c>
      <c r="AC13" s="16">
        <v>1</v>
      </c>
      <c r="AD13" s="16">
        <v>1</v>
      </c>
      <c r="AE13" s="16">
        <v>1</v>
      </c>
      <c r="AF13" s="16">
        <v>1</v>
      </c>
      <c r="AG13" s="16">
        <v>2</v>
      </c>
      <c r="AH13" s="16">
        <v>9</v>
      </c>
      <c r="AI13" s="16">
        <v>1</v>
      </c>
      <c r="AJ13" s="16">
        <v>1</v>
      </c>
      <c r="AK13" s="16">
        <v>1000</v>
      </c>
      <c r="AM13">
        <f t="shared" si="7"/>
        <v>10</v>
      </c>
      <c r="AN13">
        <f t="shared" si="0"/>
        <v>10</v>
      </c>
      <c r="AO13">
        <f t="shared" si="1"/>
        <v>10</v>
      </c>
      <c r="AP13">
        <f t="shared" si="2"/>
        <v>10</v>
      </c>
      <c r="AQ13">
        <f t="shared" si="3"/>
        <v>9</v>
      </c>
      <c r="AR13">
        <f t="shared" si="4"/>
        <v>2</v>
      </c>
      <c r="AS13">
        <f t="shared" si="5"/>
        <v>10</v>
      </c>
      <c r="AT13">
        <f t="shared" si="6"/>
        <v>10</v>
      </c>
      <c r="AU13">
        <v>1000</v>
      </c>
      <c r="AW13" s="15" t="s">
        <v>50</v>
      </c>
      <c r="AX13" s="16">
        <v>10</v>
      </c>
      <c r="AY13" s="16">
        <v>10</v>
      </c>
      <c r="AZ13" s="16">
        <v>10</v>
      </c>
      <c r="BA13" s="16">
        <v>10</v>
      </c>
      <c r="BB13" s="16">
        <v>9</v>
      </c>
      <c r="BC13" s="16">
        <v>2</v>
      </c>
      <c r="BD13" s="16">
        <v>10</v>
      </c>
      <c r="BE13" s="16">
        <v>10</v>
      </c>
      <c r="BF13" s="16">
        <v>1000</v>
      </c>
    </row>
    <row r="14" spans="1:60" ht="15" thickBot="1" x14ac:dyDescent="0.4">
      <c r="A14" s="53" t="s">
        <v>51</v>
      </c>
      <c r="B14" s="55">
        <v>1</v>
      </c>
      <c r="C14" s="55">
        <v>1</v>
      </c>
      <c r="D14" s="56">
        <v>8</v>
      </c>
      <c r="E14" s="56">
        <v>1</v>
      </c>
      <c r="F14" s="55">
        <v>6</v>
      </c>
      <c r="G14" s="56">
        <v>1</v>
      </c>
      <c r="H14" s="55">
        <v>3</v>
      </c>
      <c r="I14" s="56">
        <v>1</v>
      </c>
      <c r="J14" s="55">
        <v>8</v>
      </c>
      <c r="K14" s="56">
        <v>2</v>
      </c>
      <c r="L14" s="56">
        <v>2</v>
      </c>
      <c r="M14" s="56">
        <v>1</v>
      </c>
      <c r="N14" s="56">
        <v>1</v>
      </c>
      <c r="O14" s="55">
        <v>1000</v>
      </c>
      <c r="Q14" s="53" t="s">
        <v>51</v>
      </c>
      <c r="R14" s="56">
        <v>8</v>
      </c>
      <c r="S14" s="56">
        <v>1</v>
      </c>
      <c r="T14" s="56">
        <v>1</v>
      </c>
      <c r="U14" s="56">
        <v>1</v>
      </c>
      <c r="V14" s="56">
        <v>2</v>
      </c>
      <c r="W14" s="56">
        <v>2</v>
      </c>
      <c r="X14" s="56">
        <v>1</v>
      </c>
      <c r="Y14" s="56">
        <v>1</v>
      </c>
      <c r="Z14" s="55">
        <v>1000</v>
      </c>
      <c r="AB14" s="15" t="s">
        <v>51</v>
      </c>
      <c r="AC14" s="16">
        <v>8</v>
      </c>
      <c r="AD14" s="16">
        <v>1</v>
      </c>
      <c r="AE14" s="16">
        <v>1</v>
      </c>
      <c r="AF14" s="16">
        <v>1</v>
      </c>
      <c r="AG14" s="16">
        <v>2</v>
      </c>
      <c r="AH14" s="16">
        <v>2</v>
      </c>
      <c r="AI14" s="16">
        <v>1</v>
      </c>
      <c r="AJ14" s="16">
        <v>1</v>
      </c>
      <c r="AK14" s="16">
        <v>1000</v>
      </c>
      <c r="AM14">
        <f t="shared" si="7"/>
        <v>3</v>
      </c>
      <c r="AN14">
        <f t="shared" si="0"/>
        <v>10</v>
      </c>
      <c r="AO14">
        <f t="shared" si="1"/>
        <v>10</v>
      </c>
      <c r="AP14">
        <f t="shared" si="2"/>
        <v>10</v>
      </c>
      <c r="AQ14">
        <f t="shared" si="3"/>
        <v>9</v>
      </c>
      <c r="AR14">
        <f t="shared" si="4"/>
        <v>9</v>
      </c>
      <c r="AS14">
        <f t="shared" si="5"/>
        <v>10</v>
      </c>
      <c r="AT14">
        <f t="shared" si="6"/>
        <v>10</v>
      </c>
      <c r="AU14">
        <v>1000</v>
      </c>
      <c r="AW14" s="15" t="s">
        <v>51</v>
      </c>
      <c r="AX14" s="16">
        <v>3</v>
      </c>
      <c r="AY14" s="16">
        <v>10</v>
      </c>
      <c r="AZ14" s="16">
        <v>10</v>
      </c>
      <c r="BA14" s="16">
        <v>10</v>
      </c>
      <c r="BB14" s="16">
        <v>9</v>
      </c>
      <c r="BC14" s="16">
        <v>9</v>
      </c>
      <c r="BD14" s="16">
        <v>10</v>
      </c>
      <c r="BE14" s="16">
        <v>10</v>
      </c>
      <c r="BF14" s="16">
        <v>1000</v>
      </c>
    </row>
    <row r="15" spans="1:60" ht="15" thickBot="1" x14ac:dyDescent="0.4">
      <c r="A15" s="53" t="s">
        <v>52</v>
      </c>
      <c r="B15" s="55">
        <v>9</v>
      </c>
      <c r="C15" s="55">
        <v>1</v>
      </c>
      <c r="D15" s="56">
        <v>1</v>
      </c>
      <c r="E15" s="56">
        <v>1</v>
      </c>
      <c r="F15" s="55">
        <v>7</v>
      </c>
      <c r="G15" s="56">
        <v>1</v>
      </c>
      <c r="H15" s="55">
        <v>6</v>
      </c>
      <c r="I15" s="56">
        <v>1</v>
      </c>
      <c r="J15" s="55">
        <v>1</v>
      </c>
      <c r="K15" s="56">
        <v>2</v>
      </c>
      <c r="L15" s="56">
        <v>6</v>
      </c>
      <c r="M15" s="56">
        <v>1</v>
      </c>
      <c r="N15" s="56">
        <v>1</v>
      </c>
      <c r="O15" s="55">
        <v>1000</v>
      </c>
      <c r="Q15" s="53" t="s">
        <v>52</v>
      </c>
      <c r="R15" s="56">
        <v>1</v>
      </c>
      <c r="S15" s="56">
        <v>1</v>
      </c>
      <c r="T15" s="56">
        <v>1</v>
      </c>
      <c r="U15" s="56">
        <v>1</v>
      </c>
      <c r="V15" s="56">
        <v>2</v>
      </c>
      <c r="W15" s="56">
        <v>6</v>
      </c>
      <c r="X15" s="56">
        <v>1</v>
      </c>
      <c r="Y15" s="56">
        <v>1</v>
      </c>
      <c r="Z15" s="55">
        <v>1000</v>
      </c>
      <c r="AB15" s="15" t="s">
        <v>52</v>
      </c>
      <c r="AC15" s="16">
        <v>1</v>
      </c>
      <c r="AD15" s="16">
        <v>1</v>
      </c>
      <c r="AE15" s="16">
        <v>1</v>
      </c>
      <c r="AF15" s="16">
        <v>1</v>
      </c>
      <c r="AG15" s="16">
        <v>2</v>
      </c>
      <c r="AH15" s="16">
        <v>6</v>
      </c>
      <c r="AI15" s="16">
        <v>1</v>
      </c>
      <c r="AJ15" s="16">
        <v>1</v>
      </c>
      <c r="AK15" s="16">
        <v>1000</v>
      </c>
      <c r="AM15">
        <f t="shared" si="7"/>
        <v>10</v>
      </c>
      <c r="AN15">
        <f t="shared" si="0"/>
        <v>10</v>
      </c>
      <c r="AO15">
        <f t="shared" si="1"/>
        <v>10</v>
      </c>
      <c r="AP15">
        <f t="shared" si="2"/>
        <v>10</v>
      </c>
      <c r="AQ15">
        <f t="shared" si="3"/>
        <v>9</v>
      </c>
      <c r="AR15">
        <f t="shared" si="4"/>
        <v>5</v>
      </c>
      <c r="AS15">
        <f t="shared" si="5"/>
        <v>10</v>
      </c>
      <c r="AT15">
        <f t="shared" si="6"/>
        <v>10</v>
      </c>
      <c r="AU15">
        <v>1000</v>
      </c>
      <c r="AW15" s="15" t="s">
        <v>52</v>
      </c>
      <c r="AX15" s="16">
        <v>10</v>
      </c>
      <c r="AY15" s="16">
        <v>10</v>
      </c>
      <c r="AZ15" s="16">
        <v>10</v>
      </c>
      <c r="BA15" s="16">
        <v>10</v>
      </c>
      <c r="BB15" s="16">
        <v>9</v>
      </c>
      <c r="BC15" s="16">
        <v>5</v>
      </c>
      <c r="BD15" s="16">
        <v>10</v>
      </c>
      <c r="BE15" s="16">
        <v>10</v>
      </c>
      <c r="BF15" s="16">
        <v>1000</v>
      </c>
    </row>
    <row r="16" spans="1:60" ht="15" thickBot="1" x14ac:dyDescent="0.4">
      <c r="A16" s="53" t="s">
        <v>53</v>
      </c>
      <c r="B16" s="55">
        <v>1</v>
      </c>
      <c r="C16" s="55">
        <v>2</v>
      </c>
      <c r="D16" s="56">
        <v>7</v>
      </c>
      <c r="E16" s="56">
        <v>1</v>
      </c>
      <c r="F16" s="55">
        <v>7</v>
      </c>
      <c r="G16" s="56">
        <v>1</v>
      </c>
      <c r="H16" s="55">
        <v>2</v>
      </c>
      <c r="I16" s="56">
        <v>1</v>
      </c>
      <c r="J16" s="55">
        <v>8</v>
      </c>
      <c r="K16" s="56">
        <v>2</v>
      </c>
      <c r="L16" s="56">
        <v>1</v>
      </c>
      <c r="M16" s="56">
        <v>1</v>
      </c>
      <c r="N16" s="56">
        <v>1</v>
      </c>
      <c r="O16" s="55">
        <v>1000</v>
      </c>
      <c r="Q16" s="53" t="s">
        <v>53</v>
      </c>
      <c r="R16" s="56">
        <v>7</v>
      </c>
      <c r="S16" s="56">
        <v>1</v>
      </c>
      <c r="T16" s="56">
        <v>1</v>
      </c>
      <c r="U16" s="56">
        <v>1</v>
      </c>
      <c r="V16" s="56">
        <v>2</v>
      </c>
      <c r="W16" s="56">
        <v>1</v>
      </c>
      <c r="X16" s="56">
        <v>1</v>
      </c>
      <c r="Y16" s="56">
        <v>1</v>
      </c>
      <c r="Z16" s="55">
        <v>1000</v>
      </c>
      <c r="AB16" s="57" t="s">
        <v>53</v>
      </c>
      <c r="AC16" s="58">
        <v>7</v>
      </c>
      <c r="AD16" s="58">
        <v>1</v>
      </c>
      <c r="AE16" s="58">
        <v>1</v>
      </c>
      <c r="AF16" s="58">
        <v>1</v>
      </c>
      <c r="AG16" s="58">
        <v>2</v>
      </c>
      <c r="AH16" s="58">
        <v>1</v>
      </c>
      <c r="AI16" s="58">
        <v>1</v>
      </c>
      <c r="AJ16" s="58">
        <v>1</v>
      </c>
      <c r="AK16" s="58">
        <v>1000</v>
      </c>
      <c r="AM16">
        <f t="shared" si="7"/>
        <v>4</v>
      </c>
      <c r="AN16">
        <f t="shared" si="0"/>
        <v>10</v>
      </c>
      <c r="AO16">
        <f t="shared" si="1"/>
        <v>10</v>
      </c>
      <c r="AP16">
        <f t="shared" si="2"/>
        <v>10</v>
      </c>
      <c r="AQ16">
        <f t="shared" si="3"/>
        <v>9</v>
      </c>
      <c r="AR16">
        <f t="shared" si="4"/>
        <v>10</v>
      </c>
      <c r="AS16">
        <f t="shared" si="5"/>
        <v>10</v>
      </c>
      <c r="AT16">
        <f t="shared" si="6"/>
        <v>10</v>
      </c>
      <c r="AU16">
        <v>1000</v>
      </c>
      <c r="AW16" s="15" t="s">
        <v>53</v>
      </c>
      <c r="AX16" s="16">
        <v>4</v>
      </c>
      <c r="AY16" s="16">
        <v>10</v>
      </c>
      <c r="AZ16" s="16">
        <v>10</v>
      </c>
      <c r="BA16" s="16">
        <v>10</v>
      </c>
      <c r="BB16" s="16">
        <v>9</v>
      </c>
      <c r="BC16" s="16">
        <v>10</v>
      </c>
      <c r="BD16" s="16">
        <v>10</v>
      </c>
      <c r="BE16" s="16">
        <v>10</v>
      </c>
      <c r="BF16" s="16">
        <v>1000</v>
      </c>
    </row>
    <row r="17" spans="1:58" ht="15" thickBot="1" x14ac:dyDescent="0.4">
      <c r="A17" s="53" t="s">
        <v>54</v>
      </c>
      <c r="B17" s="55">
        <v>10</v>
      </c>
      <c r="C17" s="55">
        <v>1</v>
      </c>
      <c r="D17" s="56">
        <v>1</v>
      </c>
      <c r="E17" s="56">
        <v>1</v>
      </c>
      <c r="F17" s="55">
        <v>1</v>
      </c>
      <c r="G17" s="56">
        <v>1</v>
      </c>
      <c r="H17" s="55">
        <v>7</v>
      </c>
      <c r="I17" s="56">
        <v>1</v>
      </c>
      <c r="J17" s="55">
        <v>3</v>
      </c>
      <c r="K17" s="56">
        <v>2</v>
      </c>
      <c r="L17" s="56">
        <v>10</v>
      </c>
      <c r="M17" s="56">
        <v>1</v>
      </c>
      <c r="N17" s="56">
        <v>1</v>
      </c>
      <c r="O17" s="55">
        <v>1000</v>
      </c>
      <c r="Q17" s="53" t="s">
        <v>54</v>
      </c>
      <c r="R17" s="56">
        <v>1</v>
      </c>
      <c r="S17" s="56">
        <v>1</v>
      </c>
      <c r="T17" s="56">
        <v>1</v>
      </c>
      <c r="U17" s="56">
        <v>1</v>
      </c>
      <c r="V17" s="56">
        <v>2</v>
      </c>
      <c r="W17" s="56">
        <v>10</v>
      </c>
      <c r="X17" s="56">
        <v>1</v>
      </c>
      <c r="Y17" s="56">
        <v>1</v>
      </c>
      <c r="Z17" s="55">
        <v>1000</v>
      </c>
      <c r="AB17" s="15" t="s">
        <v>54</v>
      </c>
      <c r="AC17" s="16">
        <v>1</v>
      </c>
      <c r="AD17" s="16">
        <v>1</v>
      </c>
      <c r="AE17" s="16">
        <v>1</v>
      </c>
      <c r="AF17" s="16">
        <v>1</v>
      </c>
      <c r="AG17" s="16">
        <v>2</v>
      </c>
      <c r="AH17" s="16">
        <v>10</v>
      </c>
      <c r="AI17" s="16">
        <v>1</v>
      </c>
      <c r="AJ17" s="16">
        <v>1</v>
      </c>
      <c r="AK17" s="16">
        <v>1000</v>
      </c>
      <c r="AM17">
        <f t="shared" si="7"/>
        <v>10</v>
      </c>
      <c r="AN17">
        <f t="shared" si="0"/>
        <v>10</v>
      </c>
      <c r="AO17">
        <f t="shared" si="1"/>
        <v>10</v>
      </c>
      <c r="AP17">
        <f t="shared" si="2"/>
        <v>10</v>
      </c>
      <c r="AQ17">
        <f t="shared" si="3"/>
        <v>9</v>
      </c>
      <c r="AR17">
        <f t="shared" si="4"/>
        <v>1</v>
      </c>
      <c r="AS17">
        <f t="shared" si="5"/>
        <v>10</v>
      </c>
      <c r="AT17">
        <f t="shared" si="6"/>
        <v>10</v>
      </c>
      <c r="AU17">
        <v>1000</v>
      </c>
      <c r="AW17" s="15" t="s">
        <v>54</v>
      </c>
      <c r="AX17" s="16">
        <v>10</v>
      </c>
      <c r="AY17" s="16">
        <v>10</v>
      </c>
      <c r="AZ17" s="16">
        <v>10</v>
      </c>
      <c r="BA17" s="16">
        <v>10</v>
      </c>
      <c r="BB17" s="16">
        <v>9</v>
      </c>
      <c r="BC17" s="16">
        <v>1</v>
      </c>
      <c r="BD17" s="16">
        <v>10</v>
      </c>
      <c r="BE17" s="16">
        <v>10</v>
      </c>
      <c r="BF17" s="16">
        <v>1000</v>
      </c>
    </row>
    <row r="18" spans="1:58" ht="18.5" thickBot="1" x14ac:dyDescent="0.4">
      <c r="A18" s="11"/>
      <c r="AB18" s="11"/>
      <c r="AW18" s="11"/>
    </row>
    <row r="19" spans="1:58" ht="15" thickBot="1" x14ac:dyDescent="0.4">
      <c r="A19" s="15" t="s">
        <v>55</v>
      </c>
      <c r="B19" s="15" t="s">
        <v>38</v>
      </c>
      <c r="C19" s="15" t="s">
        <v>39</v>
      </c>
      <c r="D19" s="51" t="s">
        <v>40</v>
      </c>
      <c r="E19" s="51" t="s">
        <v>41</v>
      </c>
      <c r="F19" s="15" t="s">
        <v>42</v>
      </c>
      <c r="G19" s="51" t="s">
        <v>43</v>
      </c>
      <c r="H19" s="15" t="s">
        <v>200</v>
      </c>
      <c r="I19" s="51" t="s">
        <v>201</v>
      </c>
      <c r="J19" s="15" t="s">
        <v>202</v>
      </c>
      <c r="K19" s="51" t="s">
        <v>203</v>
      </c>
      <c r="L19" s="51" t="s">
        <v>204</v>
      </c>
      <c r="M19" s="51" t="s">
        <v>205</v>
      </c>
      <c r="N19" s="51" t="s">
        <v>206</v>
      </c>
      <c r="AB19" s="15" t="s">
        <v>55</v>
      </c>
      <c r="AC19" s="15" t="s">
        <v>38</v>
      </c>
      <c r="AD19" s="15" t="s">
        <v>39</v>
      </c>
      <c r="AE19" s="15" t="s">
        <v>40</v>
      </c>
      <c r="AF19" s="15" t="s">
        <v>41</v>
      </c>
      <c r="AG19" s="15" t="s">
        <v>42</v>
      </c>
      <c r="AH19" s="15" t="s">
        <v>43</v>
      </c>
      <c r="AI19" s="15" t="s">
        <v>200</v>
      </c>
      <c r="AJ19" s="15" t="s">
        <v>201</v>
      </c>
      <c r="AW19" s="15" t="s">
        <v>55</v>
      </c>
      <c r="AX19" s="15" t="s">
        <v>38</v>
      </c>
      <c r="AY19" s="15" t="s">
        <v>39</v>
      </c>
      <c r="AZ19" s="15" t="s">
        <v>40</v>
      </c>
      <c r="BA19" s="15" t="s">
        <v>41</v>
      </c>
      <c r="BB19" s="15" t="s">
        <v>42</v>
      </c>
      <c r="BC19" s="15" t="s">
        <v>43</v>
      </c>
      <c r="BD19" s="15" t="s">
        <v>200</v>
      </c>
      <c r="BE19" s="15" t="s">
        <v>201</v>
      </c>
    </row>
    <row r="20" spans="1:58" ht="15" thickBot="1" x14ac:dyDescent="0.4">
      <c r="A20" s="15" t="s">
        <v>56</v>
      </c>
      <c r="B20" s="16" t="s">
        <v>268</v>
      </c>
      <c r="C20" s="16" t="s">
        <v>269</v>
      </c>
      <c r="D20" s="52" t="s">
        <v>270</v>
      </c>
      <c r="E20" s="52" t="s">
        <v>270</v>
      </c>
      <c r="F20" s="16" t="s">
        <v>271</v>
      </c>
      <c r="G20" s="52" t="s">
        <v>270</v>
      </c>
      <c r="H20" s="16" t="s">
        <v>272</v>
      </c>
      <c r="I20" s="52" t="s">
        <v>270</v>
      </c>
      <c r="J20" s="16" t="s">
        <v>273</v>
      </c>
      <c r="K20" s="52" t="s">
        <v>270</v>
      </c>
      <c r="L20" s="52" t="s">
        <v>270</v>
      </c>
      <c r="M20" s="52" t="s">
        <v>270</v>
      </c>
      <c r="N20" s="52" t="s">
        <v>270</v>
      </c>
      <c r="AB20" s="15" t="s">
        <v>56</v>
      </c>
      <c r="AC20" s="16" t="s">
        <v>300</v>
      </c>
      <c r="AD20" s="16" t="s">
        <v>57</v>
      </c>
      <c r="AE20" s="16" t="s">
        <v>57</v>
      </c>
      <c r="AF20" s="16" t="s">
        <v>57</v>
      </c>
      <c r="AG20" s="16" t="s">
        <v>211</v>
      </c>
      <c r="AH20" s="16" t="s">
        <v>301</v>
      </c>
      <c r="AI20" s="16" t="s">
        <v>57</v>
      </c>
      <c r="AJ20" s="16" t="s">
        <v>57</v>
      </c>
      <c r="AW20" s="15" t="s">
        <v>56</v>
      </c>
      <c r="AX20" s="16" t="s">
        <v>323</v>
      </c>
      <c r="AY20" s="16" t="s">
        <v>57</v>
      </c>
      <c r="AZ20" s="16" t="s">
        <v>57</v>
      </c>
      <c r="BA20" s="16" t="s">
        <v>57</v>
      </c>
      <c r="BB20" s="16" t="s">
        <v>240</v>
      </c>
      <c r="BC20" s="16" t="s">
        <v>324</v>
      </c>
      <c r="BD20" s="16" t="s">
        <v>57</v>
      </c>
      <c r="BE20" s="16" t="s">
        <v>57</v>
      </c>
    </row>
    <row r="21" spans="1:58" ht="15" thickBot="1" x14ac:dyDescent="0.4">
      <c r="A21" s="15" t="s">
        <v>58</v>
      </c>
      <c r="B21" s="16" t="s">
        <v>274</v>
      </c>
      <c r="C21" s="16" t="s">
        <v>275</v>
      </c>
      <c r="D21" s="52" t="s">
        <v>275</v>
      </c>
      <c r="E21" s="52" t="s">
        <v>275</v>
      </c>
      <c r="F21" s="16" t="s">
        <v>276</v>
      </c>
      <c r="G21" s="52" t="s">
        <v>275</v>
      </c>
      <c r="H21" s="16" t="s">
        <v>277</v>
      </c>
      <c r="I21" s="52" t="s">
        <v>275</v>
      </c>
      <c r="J21" s="16" t="s">
        <v>278</v>
      </c>
      <c r="K21" s="52" t="s">
        <v>275</v>
      </c>
      <c r="L21" s="52" t="s">
        <v>275</v>
      </c>
      <c r="M21" s="52" t="s">
        <v>275</v>
      </c>
      <c r="N21" s="52" t="s">
        <v>275</v>
      </c>
      <c r="AB21" s="15" t="s">
        <v>58</v>
      </c>
      <c r="AC21" s="16" t="s">
        <v>302</v>
      </c>
      <c r="AD21" s="16" t="s">
        <v>59</v>
      </c>
      <c r="AE21" s="16" t="s">
        <v>59</v>
      </c>
      <c r="AF21" s="16" t="s">
        <v>59</v>
      </c>
      <c r="AG21" s="16" t="s">
        <v>59</v>
      </c>
      <c r="AH21" s="16" t="s">
        <v>303</v>
      </c>
      <c r="AI21" s="16" t="s">
        <v>59</v>
      </c>
      <c r="AJ21" s="16" t="s">
        <v>59</v>
      </c>
      <c r="AW21" s="15" t="s">
        <v>58</v>
      </c>
      <c r="AX21" s="16" t="s">
        <v>59</v>
      </c>
      <c r="AY21" s="16" t="s">
        <v>59</v>
      </c>
      <c r="AZ21" s="16" t="s">
        <v>59</v>
      </c>
      <c r="BA21" s="16" t="s">
        <v>59</v>
      </c>
      <c r="BB21" s="16" t="s">
        <v>243</v>
      </c>
      <c r="BC21" s="16" t="s">
        <v>325</v>
      </c>
      <c r="BD21" s="16" t="s">
        <v>59</v>
      </c>
      <c r="BE21" s="16" t="s">
        <v>59</v>
      </c>
    </row>
    <row r="22" spans="1:58" ht="15" thickBot="1" x14ac:dyDescent="0.4">
      <c r="A22" s="15" t="s">
        <v>60</v>
      </c>
      <c r="B22" s="16" t="s">
        <v>279</v>
      </c>
      <c r="C22" s="16" t="s">
        <v>280</v>
      </c>
      <c r="D22" s="52" t="s">
        <v>280</v>
      </c>
      <c r="E22" s="52" t="s">
        <v>280</v>
      </c>
      <c r="F22" s="16" t="s">
        <v>281</v>
      </c>
      <c r="G22" s="52" t="s">
        <v>280</v>
      </c>
      <c r="H22" s="16" t="s">
        <v>282</v>
      </c>
      <c r="I22" s="52" t="s">
        <v>280</v>
      </c>
      <c r="J22" s="16" t="s">
        <v>283</v>
      </c>
      <c r="K22" s="52" t="s">
        <v>280</v>
      </c>
      <c r="L22" s="52" t="s">
        <v>280</v>
      </c>
      <c r="M22" s="52" t="s">
        <v>280</v>
      </c>
      <c r="N22" s="52" t="s">
        <v>280</v>
      </c>
      <c r="AB22" s="15" t="s">
        <v>60</v>
      </c>
      <c r="AC22" s="16" t="s">
        <v>304</v>
      </c>
      <c r="AD22" s="16" t="s">
        <v>61</v>
      </c>
      <c r="AE22" s="16" t="s">
        <v>61</v>
      </c>
      <c r="AF22" s="16" t="s">
        <v>61</v>
      </c>
      <c r="AG22" s="16" t="s">
        <v>61</v>
      </c>
      <c r="AH22" s="16" t="s">
        <v>305</v>
      </c>
      <c r="AI22" s="16" t="s">
        <v>61</v>
      </c>
      <c r="AJ22" s="16" t="s">
        <v>61</v>
      </c>
      <c r="AW22" s="15" t="s">
        <v>60</v>
      </c>
      <c r="AX22" s="16" t="s">
        <v>61</v>
      </c>
      <c r="AY22" s="16" t="s">
        <v>61</v>
      </c>
      <c r="AZ22" s="16" t="s">
        <v>61</v>
      </c>
      <c r="BA22" s="16" t="s">
        <v>61</v>
      </c>
      <c r="BB22" s="16" t="s">
        <v>246</v>
      </c>
      <c r="BC22" s="16" t="s">
        <v>326</v>
      </c>
      <c r="BD22" s="16" t="s">
        <v>61</v>
      </c>
      <c r="BE22" s="16" t="s">
        <v>61</v>
      </c>
    </row>
    <row r="23" spans="1:58" ht="15" thickBot="1" x14ac:dyDescent="0.4">
      <c r="A23" s="15" t="s">
        <v>62</v>
      </c>
      <c r="B23" s="16" t="s">
        <v>284</v>
      </c>
      <c r="C23" s="16" t="s">
        <v>285</v>
      </c>
      <c r="D23" s="52" t="s">
        <v>285</v>
      </c>
      <c r="E23" s="52" t="s">
        <v>285</v>
      </c>
      <c r="F23" s="16" t="s">
        <v>286</v>
      </c>
      <c r="G23" s="52" t="s">
        <v>285</v>
      </c>
      <c r="H23" s="16" t="s">
        <v>271</v>
      </c>
      <c r="I23" s="52" t="s">
        <v>285</v>
      </c>
      <c r="J23" s="16" t="s">
        <v>287</v>
      </c>
      <c r="K23" s="52" t="s">
        <v>285</v>
      </c>
      <c r="L23" s="52" t="s">
        <v>285</v>
      </c>
      <c r="M23" s="52" t="s">
        <v>285</v>
      </c>
      <c r="N23" s="52" t="s">
        <v>285</v>
      </c>
      <c r="AB23" s="15" t="s">
        <v>62</v>
      </c>
      <c r="AC23" s="16" t="s">
        <v>306</v>
      </c>
      <c r="AD23" s="16" t="s">
        <v>63</v>
      </c>
      <c r="AE23" s="16" t="s">
        <v>63</v>
      </c>
      <c r="AF23" s="16" t="s">
        <v>63</v>
      </c>
      <c r="AG23" s="16" t="s">
        <v>63</v>
      </c>
      <c r="AH23" s="16" t="s">
        <v>307</v>
      </c>
      <c r="AI23" s="16" t="s">
        <v>63</v>
      </c>
      <c r="AJ23" s="16" t="s">
        <v>63</v>
      </c>
      <c r="AW23" s="15" t="s">
        <v>62</v>
      </c>
      <c r="AX23" s="16" t="s">
        <v>63</v>
      </c>
      <c r="AY23" s="16" t="s">
        <v>63</v>
      </c>
      <c r="AZ23" s="16" t="s">
        <v>63</v>
      </c>
      <c r="BA23" s="16" t="s">
        <v>63</v>
      </c>
      <c r="BB23" s="16" t="s">
        <v>249</v>
      </c>
      <c r="BC23" s="16" t="s">
        <v>327</v>
      </c>
      <c r="BD23" s="16" t="s">
        <v>63</v>
      </c>
      <c r="BE23" s="16" t="s">
        <v>63</v>
      </c>
    </row>
    <row r="24" spans="1:58" ht="15" thickBot="1" x14ac:dyDescent="0.4">
      <c r="A24" s="15" t="s">
        <v>64</v>
      </c>
      <c r="B24" s="16" t="s">
        <v>280</v>
      </c>
      <c r="C24" s="16" t="s">
        <v>288</v>
      </c>
      <c r="D24" s="52" t="s">
        <v>288</v>
      </c>
      <c r="E24" s="52" t="s">
        <v>288</v>
      </c>
      <c r="F24" s="16" t="s">
        <v>289</v>
      </c>
      <c r="G24" s="52" t="s">
        <v>288</v>
      </c>
      <c r="H24" s="16" t="s">
        <v>288</v>
      </c>
      <c r="I24" s="52" t="s">
        <v>288</v>
      </c>
      <c r="J24" s="16" t="s">
        <v>290</v>
      </c>
      <c r="K24" s="52" t="s">
        <v>288</v>
      </c>
      <c r="L24" s="52" t="s">
        <v>288</v>
      </c>
      <c r="M24" s="52" t="s">
        <v>288</v>
      </c>
      <c r="N24" s="52" t="s">
        <v>288</v>
      </c>
      <c r="AB24" s="15" t="s">
        <v>64</v>
      </c>
      <c r="AC24" s="16" t="s">
        <v>308</v>
      </c>
      <c r="AD24" s="16" t="s">
        <v>65</v>
      </c>
      <c r="AE24" s="16" t="s">
        <v>65</v>
      </c>
      <c r="AF24" s="16" t="s">
        <v>65</v>
      </c>
      <c r="AG24" s="16" t="s">
        <v>65</v>
      </c>
      <c r="AH24" s="16" t="s">
        <v>309</v>
      </c>
      <c r="AI24" s="16" t="s">
        <v>65</v>
      </c>
      <c r="AJ24" s="16" t="s">
        <v>65</v>
      </c>
      <c r="AW24" s="15" t="s">
        <v>64</v>
      </c>
      <c r="AX24" s="16" t="s">
        <v>65</v>
      </c>
      <c r="AY24" s="16" t="s">
        <v>65</v>
      </c>
      <c r="AZ24" s="16" t="s">
        <v>65</v>
      </c>
      <c r="BA24" s="16" t="s">
        <v>65</v>
      </c>
      <c r="BB24" s="16" t="s">
        <v>66</v>
      </c>
      <c r="BC24" s="16" t="s">
        <v>328</v>
      </c>
      <c r="BD24" s="16" t="s">
        <v>65</v>
      </c>
      <c r="BE24" s="16" t="s">
        <v>65</v>
      </c>
    </row>
    <row r="25" spans="1:58" ht="15" thickBot="1" x14ac:dyDescent="0.4">
      <c r="A25" s="15" t="s">
        <v>67</v>
      </c>
      <c r="B25" s="16" t="s">
        <v>291</v>
      </c>
      <c r="C25" s="16" t="s">
        <v>291</v>
      </c>
      <c r="D25" s="52" t="s">
        <v>291</v>
      </c>
      <c r="E25" s="52" t="s">
        <v>291</v>
      </c>
      <c r="F25" s="16" t="s">
        <v>291</v>
      </c>
      <c r="G25" s="52" t="s">
        <v>291</v>
      </c>
      <c r="H25" s="16" t="s">
        <v>291</v>
      </c>
      <c r="I25" s="52" t="s">
        <v>291</v>
      </c>
      <c r="J25" s="16" t="s">
        <v>292</v>
      </c>
      <c r="K25" s="52" t="s">
        <v>291</v>
      </c>
      <c r="L25" s="52" t="s">
        <v>291</v>
      </c>
      <c r="M25" s="52" t="s">
        <v>291</v>
      </c>
      <c r="N25" s="52" t="s">
        <v>291</v>
      </c>
      <c r="AB25" s="15" t="s">
        <v>67</v>
      </c>
      <c r="AC25" s="16" t="s">
        <v>310</v>
      </c>
      <c r="AD25" s="16" t="s">
        <v>68</v>
      </c>
      <c r="AE25" s="16" t="s">
        <v>68</v>
      </c>
      <c r="AF25" s="16" t="s">
        <v>68</v>
      </c>
      <c r="AG25" s="16" t="s">
        <v>68</v>
      </c>
      <c r="AH25" s="16" t="s">
        <v>311</v>
      </c>
      <c r="AI25" s="16" t="s">
        <v>68</v>
      </c>
      <c r="AJ25" s="16" t="s">
        <v>68</v>
      </c>
      <c r="AW25" s="15" t="s">
        <v>67</v>
      </c>
      <c r="AX25" s="16" t="s">
        <v>68</v>
      </c>
      <c r="AY25" s="16" t="s">
        <v>68</v>
      </c>
      <c r="AZ25" s="16" t="s">
        <v>68</v>
      </c>
      <c r="BA25" s="16" t="s">
        <v>68</v>
      </c>
      <c r="BB25" s="16" t="s">
        <v>69</v>
      </c>
      <c r="BC25" s="16" t="s">
        <v>329</v>
      </c>
      <c r="BD25" s="16" t="s">
        <v>68</v>
      </c>
      <c r="BE25" s="16" t="s">
        <v>68</v>
      </c>
    </row>
    <row r="26" spans="1:58" ht="15" thickBot="1" x14ac:dyDescent="0.4">
      <c r="A26" s="15" t="s">
        <v>70</v>
      </c>
      <c r="B26" s="16" t="s">
        <v>293</v>
      </c>
      <c r="C26" s="16" t="s">
        <v>293</v>
      </c>
      <c r="D26" s="52" t="s">
        <v>293</v>
      </c>
      <c r="E26" s="52" t="s">
        <v>293</v>
      </c>
      <c r="F26" s="16" t="s">
        <v>293</v>
      </c>
      <c r="G26" s="52" t="s">
        <v>293</v>
      </c>
      <c r="H26" s="16" t="s">
        <v>293</v>
      </c>
      <c r="I26" s="52" t="s">
        <v>293</v>
      </c>
      <c r="J26" s="16" t="s">
        <v>294</v>
      </c>
      <c r="K26" s="52" t="s">
        <v>293</v>
      </c>
      <c r="L26" s="52" t="s">
        <v>293</v>
      </c>
      <c r="M26" s="52" t="s">
        <v>293</v>
      </c>
      <c r="N26" s="52" t="s">
        <v>293</v>
      </c>
      <c r="AB26" s="15" t="s">
        <v>70</v>
      </c>
      <c r="AC26" s="16" t="s">
        <v>312</v>
      </c>
      <c r="AD26" s="16" t="s">
        <v>71</v>
      </c>
      <c r="AE26" s="16" t="s">
        <v>71</v>
      </c>
      <c r="AF26" s="16" t="s">
        <v>71</v>
      </c>
      <c r="AG26" s="16" t="s">
        <v>71</v>
      </c>
      <c r="AH26" s="16" t="s">
        <v>313</v>
      </c>
      <c r="AI26" s="16" t="s">
        <v>71</v>
      </c>
      <c r="AJ26" s="16" t="s">
        <v>71</v>
      </c>
      <c r="AW26" s="15" t="s">
        <v>70</v>
      </c>
      <c r="AX26" s="16" t="s">
        <v>71</v>
      </c>
      <c r="AY26" s="16" t="s">
        <v>71</v>
      </c>
      <c r="AZ26" s="16" t="s">
        <v>71</v>
      </c>
      <c r="BA26" s="16" t="s">
        <v>71</v>
      </c>
      <c r="BB26" s="16" t="s">
        <v>256</v>
      </c>
      <c r="BC26" s="16" t="s">
        <v>330</v>
      </c>
      <c r="BD26" s="16" t="s">
        <v>71</v>
      </c>
      <c r="BE26" s="16" t="s">
        <v>71</v>
      </c>
    </row>
    <row r="27" spans="1:58" ht="15" thickBot="1" x14ac:dyDescent="0.4">
      <c r="A27" s="15" t="s">
        <v>72</v>
      </c>
      <c r="B27" s="16" t="s">
        <v>295</v>
      </c>
      <c r="C27" s="16" t="s">
        <v>295</v>
      </c>
      <c r="D27" s="52" t="s">
        <v>295</v>
      </c>
      <c r="E27" s="52" t="s">
        <v>295</v>
      </c>
      <c r="F27" s="16" t="s">
        <v>295</v>
      </c>
      <c r="G27" s="52" t="s">
        <v>295</v>
      </c>
      <c r="H27" s="16" t="s">
        <v>295</v>
      </c>
      <c r="I27" s="52" t="s">
        <v>295</v>
      </c>
      <c r="J27" s="16" t="s">
        <v>295</v>
      </c>
      <c r="K27" s="52" t="s">
        <v>295</v>
      </c>
      <c r="L27" s="52" t="s">
        <v>295</v>
      </c>
      <c r="M27" s="52" t="s">
        <v>295</v>
      </c>
      <c r="N27" s="52" t="s">
        <v>295</v>
      </c>
      <c r="AB27" s="15" t="s">
        <v>72</v>
      </c>
      <c r="AC27" s="16" t="s">
        <v>314</v>
      </c>
      <c r="AD27" s="16" t="s">
        <v>73</v>
      </c>
      <c r="AE27" s="16" t="s">
        <v>73</v>
      </c>
      <c r="AF27" s="16" t="s">
        <v>73</v>
      </c>
      <c r="AG27" s="16" t="s">
        <v>73</v>
      </c>
      <c r="AH27" s="16" t="s">
        <v>315</v>
      </c>
      <c r="AI27" s="16" t="s">
        <v>73</v>
      </c>
      <c r="AJ27" s="16" t="s">
        <v>73</v>
      </c>
      <c r="AW27" s="15" t="s">
        <v>72</v>
      </c>
      <c r="AX27" s="16" t="s">
        <v>73</v>
      </c>
      <c r="AY27" s="16" t="s">
        <v>73</v>
      </c>
      <c r="AZ27" s="16" t="s">
        <v>73</v>
      </c>
      <c r="BA27" s="16" t="s">
        <v>73</v>
      </c>
      <c r="BB27" s="16" t="s">
        <v>259</v>
      </c>
      <c r="BC27" s="16" t="s">
        <v>331</v>
      </c>
      <c r="BD27" s="16" t="s">
        <v>73</v>
      </c>
      <c r="BE27" s="16" t="s">
        <v>73</v>
      </c>
    </row>
    <row r="28" spans="1:58" ht="15" thickBot="1" x14ac:dyDescent="0.4">
      <c r="A28" s="15" t="s">
        <v>74</v>
      </c>
      <c r="B28" s="16" t="s">
        <v>296</v>
      </c>
      <c r="C28" s="16" t="s">
        <v>296</v>
      </c>
      <c r="D28" s="52" t="s">
        <v>296</v>
      </c>
      <c r="E28" s="52" t="s">
        <v>296</v>
      </c>
      <c r="F28" s="16" t="s">
        <v>296</v>
      </c>
      <c r="G28" s="52" t="s">
        <v>296</v>
      </c>
      <c r="H28" s="16" t="s">
        <v>296</v>
      </c>
      <c r="I28" s="52" t="s">
        <v>296</v>
      </c>
      <c r="J28" s="16" t="s">
        <v>296</v>
      </c>
      <c r="K28" s="52" t="s">
        <v>296</v>
      </c>
      <c r="L28" s="52" t="s">
        <v>296</v>
      </c>
      <c r="M28" s="52" t="s">
        <v>296</v>
      </c>
      <c r="N28" s="52" t="s">
        <v>296</v>
      </c>
      <c r="AB28" s="15" t="s">
        <v>74</v>
      </c>
      <c r="AC28" s="16" t="s">
        <v>316</v>
      </c>
      <c r="AD28" s="16" t="s">
        <v>75</v>
      </c>
      <c r="AE28" s="16" t="s">
        <v>75</v>
      </c>
      <c r="AF28" s="16" t="s">
        <v>75</v>
      </c>
      <c r="AG28" s="16" t="s">
        <v>75</v>
      </c>
      <c r="AH28" s="16" t="s">
        <v>317</v>
      </c>
      <c r="AI28" s="16" t="s">
        <v>75</v>
      </c>
      <c r="AJ28" s="16" t="s">
        <v>75</v>
      </c>
      <c r="AW28" s="15" t="s">
        <v>74</v>
      </c>
      <c r="AX28" s="16" t="s">
        <v>75</v>
      </c>
      <c r="AY28" s="16" t="s">
        <v>75</v>
      </c>
      <c r="AZ28" s="16" t="s">
        <v>75</v>
      </c>
      <c r="BA28" s="16" t="s">
        <v>75</v>
      </c>
      <c r="BB28" s="16" t="s">
        <v>332</v>
      </c>
      <c r="BC28" s="16" t="s">
        <v>333</v>
      </c>
      <c r="BD28" s="16" t="s">
        <v>75</v>
      </c>
      <c r="BE28" s="16" t="s">
        <v>75</v>
      </c>
    </row>
    <row r="29" spans="1:58" ht="15" thickBot="1" x14ac:dyDescent="0.4">
      <c r="A29" s="15" t="s">
        <v>76</v>
      </c>
      <c r="B29" s="16" t="s">
        <v>297</v>
      </c>
      <c r="C29" s="16" t="s">
        <v>297</v>
      </c>
      <c r="D29" s="52" t="s">
        <v>297</v>
      </c>
      <c r="E29" s="52" t="s">
        <v>297</v>
      </c>
      <c r="F29" s="16" t="s">
        <v>297</v>
      </c>
      <c r="G29" s="52" t="s">
        <v>297</v>
      </c>
      <c r="H29" s="16" t="s">
        <v>297</v>
      </c>
      <c r="I29" s="52" t="s">
        <v>297</v>
      </c>
      <c r="J29" s="16" t="s">
        <v>297</v>
      </c>
      <c r="K29" s="52" t="s">
        <v>297</v>
      </c>
      <c r="L29" s="52" t="s">
        <v>297</v>
      </c>
      <c r="M29" s="52" t="s">
        <v>297</v>
      </c>
      <c r="N29" s="52" t="s">
        <v>297</v>
      </c>
      <c r="AB29" s="15" t="s">
        <v>76</v>
      </c>
      <c r="AC29" s="16" t="s">
        <v>318</v>
      </c>
      <c r="AD29" s="16" t="s">
        <v>77</v>
      </c>
      <c r="AE29" s="16" t="s">
        <v>77</v>
      </c>
      <c r="AF29" s="16" t="s">
        <v>77</v>
      </c>
      <c r="AG29" s="16" t="s">
        <v>77</v>
      </c>
      <c r="AH29" s="16" t="s">
        <v>319</v>
      </c>
      <c r="AI29" s="16" t="s">
        <v>77</v>
      </c>
      <c r="AJ29" s="16" t="s">
        <v>77</v>
      </c>
      <c r="AW29" s="15" t="s">
        <v>76</v>
      </c>
      <c r="AX29" s="16" t="s">
        <v>77</v>
      </c>
      <c r="AY29" s="16" t="s">
        <v>77</v>
      </c>
      <c r="AZ29" s="16" t="s">
        <v>77</v>
      </c>
      <c r="BA29" s="16" t="s">
        <v>77</v>
      </c>
      <c r="BB29" s="16" t="s">
        <v>77</v>
      </c>
      <c r="BC29" s="16" t="s">
        <v>334</v>
      </c>
      <c r="BD29" s="16" t="s">
        <v>77</v>
      </c>
      <c r="BE29" s="16" t="s">
        <v>77</v>
      </c>
    </row>
    <row r="30" spans="1:58" ht="18.5" thickBot="1" x14ac:dyDescent="0.4">
      <c r="A30" s="11"/>
      <c r="AB30" s="11"/>
      <c r="AW30" s="11"/>
    </row>
    <row r="31" spans="1:58" ht="15" thickBot="1" x14ac:dyDescent="0.4">
      <c r="A31" s="15" t="s">
        <v>78</v>
      </c>
      <c r="B31" s="15" t="s">
        <v>38</v>
      </c>
      <c r="C31" s="15" t="s">
        <v>39</v>
      </c>
      <c r="D31" s="51" t="s">
        <v>40</v>
      </c>
      <c r="E31" s="51" t="s">
        <v>41</v>
      </c>
      <c r="F31" s="15" t="s">
        <v>42</v>
      </c>
      <c r="G31" s="51" t="s">
        <v>43</v>
      </c>
      <c r="H31" s="15" t="s">
        <v>200</v>
      </c>
      <c r="I31" s="51" t="s">
        <v>201</v>
      </c>
      <c r="J31" s="15" t="s">
        <v>202</v>
      </c>
      <c r="K31" s="51" t="s">
        <v>203</v>
      </c>
      <c r="L31" s="51" t="s">
        <v>204</v>
      </c>
      <c r="M31" s="51" t="s">
        <v>205</v>
      </c>
      <c r="N31" s="51" t="s">
        <v>206</v>
      </c>
      <c r="AB31" s="15" t="s">
        <v>78</v>
      </c>
      <c r="AC31" s="15" t="s">
        <v>38</v>
      </c>
      <c r="AD31" s="15" t="s">
        <v>39</v>
      </c>
      <c r="AE31" s="15" t="s">
        <v>40</v>
      </c>
      <c r="AF31" s="15" t="s">
        <v>41</v>
      </c>
      <c r="AG31" s="15" t="s">
        <v>42</v>
      </c>
      <c r="AH31" s="15" t="s">
        <v>43</v>
      </c>
      <c r="AI31" s="15" t="s">
        <v>200</v>
      </c>
      <c r="AJ31" s="15" t="s">
        <v>201</v>
      </c>
      <c r="AW31" s="15" t="s">
        <v>78</v>
      </c>
      <c r="AX31" s="15" t="s">
        <v>38</v>
      </c>
      <c r="AY31" s="15" t="s">
        <v>39</v>
      </c>
      <c r="AZ31" s="15" t="s">
        <v>40</v>
      </c>
      <c r="BA31" s="15" t="s">
        <v>41</v>
      </c>
      <c r="BB31" s="15" t="s">
        <v>42</v>
      </c>
      <c r="BC31" s="15" t="s">
        <v>43</v>
      </c>
      <c r="BD31" s="15" t="s">
        <v>200</v>
      </c>
      <c r="BE31" s="15" t="s">
        <v>201</v>
      </c>
    </row>
    <row r="32" spans="1:58" ht="15" thickBot="1" x14ac:dyDescent="0.4">
      <c r="A32" s="15" t="s">
        <v>56</v>
      </c>
      <c r="B32" s="16">
        <v>19</v>
      </c>
      <c r="C32" s="16">
        <v>10</v>
      </c>
      <c r="D32" s="52">
        <v>9</v>
      </c>
      <c r="E32" s="52">
        <v>9</v>
      </c>
      <c r="F32" s="16">
        <v>901</v>
      </c>
      <c r="G32" s="52">
        <v>9</v>
      </c>
      <c r="H32" s="16">
        <v>905</v>
      </c>
      <c r="I32" s="52">
        <v>9</v>
      </c>
      <c r="J32" s="16">
        <v>916</v>
      </c>
      <c r="K32" s="52">
        <v>9</v>
      </c>
      <c r="L32" s="52">
        <v>9</v>
      </c>
      <c r="M32" s="52">
        <v>9</v>
      </c>
      <c r="N32" s="52">
        <v>9</v>
      </c>
      <c r="AB32" s="15" t="s">
        <v>56</v>
      </c>
      <c r="AC32" s="16">
        <v>476</v>
      </c>
      <c r="AD32" s="16">
        <v>9</v>
      </c>
      <c r="AE32" s="16">
        <v>9</v>
      </c>
      <c r="AF32" s="16">
        <v>9</v>
      </c>
      <c r="AG32" s="16">
        <v>11</v>
      </c>
      <c r="AH32" s="16">
        <v>480</v>
      </c>
      <c r="AI32" s="16">
        <v>9</v>
      </c>
      <c r="AJ32" s="16">
        <v>9</v>
      </c>
      <c r="AW32" s="15" t="s">
        <v>56</v>
      </c>
      <c r="AX32" s="16">
        <v>10</v>
      </c>
      <c r="AY32" s="16">
        <v>9</v>
      </c>
      <c r="AZ32" s="16">
        <v>9</v>
      </c>
      <c r="BA32" s="16">
        <v>9</v>
      </c>
      <c r="BB32" s="16">
        <v>11</v>
      </c>
      <c r="BC32" s="16">
        <v>999.9</v>
      </c>
      <c r="BD32" s="16">
        <v>9</v>
      </c>
      <c r="BE32" s="16">
        <v>9</v>
      </c>
    </row>
    <row r="33" spans="1:61" ht="15" thickBot="1" x14ac:dyDescent="0.4">
      <c r="A33" s="15" t="s">
        <v>58</v>
      </c>
      <c r="B33" s="16">
        <v>18</v>
      </c>
      <c r="C33" s="16">
        <v>8</v>
      </c>
      <c r="D33" s="52">
        <v>8</v>
      </c>
      <c r="E33" s="52">
        <v>8</v>
      </c>
      <c r="F33" s="16">
        <v>894</v>
      </c>
      <c r="G33" s="52">
        <v>8</v>
      </c>
      <c r="H33" s="16">
        <v>903</v>
      </c>
      <c r="I33" s="52">
        <v>8</v>
      </c>
      <c r="J33" s="16">
        <v>25</v>
      </c>
      <c r="K33" s="52">
        <v>8</v>
      </c>
      <c r="L33" s="52">
        <v>8</v>
      </c>
      <c r="M33" s="52">
        <v>8</v>
      </c>
      <c r="N33" s="52">
        <v>8</v>
      </c>
      <c r="AB33" s="15" t="s">
        <v>58</v>
      </c>
      <c r="AC33" s="16">
        <v>475</v>
      </c>
      <c r="AD33" s="16">
        <v>8</v>
      </c>
      <c r="AE33" s="16">
        <v>8</v>
      </c>
      <c r="AF33" s="16">
        <v>8</v>
      </c>
      <c r="AG33" s="16">
        <v>8</v>
      </c>
      <c r="AH33" s="16">
        <v>479</v>
      </c>
      <c r="AI33" s="16">
        <v>8</v>
      </c>
      <c r="AJ33" s="16">
        <v>8</v>
      </c>
      <c r="AW33" s="15" t="s">
        <v>58</v>
      </c>
      <c r="AX33" s="16">
        <v>8</v>
      </c>
      <c r="AY33" s="16">
        <v>8</v>
      </c>
      <c r="AZ33" s="16">
        <v>8</v>
      </c>
      <c r="BA33" s="16">
        <v>8</v>
      </c>
      <c r="BB33" s="16">
        <v>10</v>
      </c>
      <c r="BC33" s="16">
        <v>998.9</v>
      </c>
      <c r="BD33" s="16">
        <v>8</v>
      </c>
      <c r="BE33" s="16">
        <v>8</v>
      </c>
    </row>
    <row r="34" spans="1:61" ht="15" thickBot="1" x14ac:dyDescent="0.4">
      <c r="A34" s="15" t="s">
        <v>60</v>
      </c>
      <c r="B34" s="16">
        <v>17</v>
      </c>
      <c r="C34" s="16">
        <v>7</v>
      </c>
      <c r="D34" s="52">
        <v>7</v>
      </c>
      <c r="E34" s="52">
        <v>7</v>
      </c>
      <c r="F34" s="16">
        <v>893</v>
      </c>
      <c r="G34" s="52">
        <v>7</v>
      </c>
      <c r="H34" s="16">
        <v>902</v>
      </c>
      <c r="I34" s="52">
        <v>7</v>
      </c>
      <c r="J34" s="16">
        <v>24</v>
      </c>
      <c r="K34" s="52">
        <v>7</v>
      </c>
      <c r="L34" s="52">
        <v>7</v>
      </c>
      <c r="M34" s="52">
        <v>7</v>
      </c>
      <c r="N34" s="52">
        <v>7</v>
      </c>
      <c r="AB34" s="15" t="s">
        <v>60</v>
      </c>
      <c r="AC34" s="16">
        <v>474</v>
      </c>
      <c r="AD34" s="16">
        <v>7</v>
      </c>
      <c r="AE34" s="16">
        <v>7</v>
      </c>
      <c r="AF34" s="16">
        <v>7</v>
      </c>
      <c r="AG34" s="16">
        <v>7</v>
      </c>
      <c r="AH34" s="16">
        <v>478</v>
      </c>
      <c r="AI34" s="16">
        <v>7</v>
      </c>
      <c r="AJ34" s="16">
        <v>7</v>
      </c>
      <c r="AW34" s="15" t="s">
        <v>60</v>
      </c>
      <c r="AX34" s="16">
        <v>7</v>
      </c>
      <c r="AY34" s="16">
        <v>7</v>
      </c>
      <c r="AZ34" s="16">
        <v>7</v>
      </c>
      <c r="BA34" s="16">
        <v>7</v>
      </c>
      <c r="BB34" s="16">
        <v>9</v>
      </c>
      <c r="BC34" s="16">
        <v>997.9</v>
      </c>
      <c r="BD34" s="16">
        <v>7</v>
      </c>
      <c r="BE34" s="16">
        <v>7</v>
      </c>
    </row>
    <row r="35" spans="1:61" ht="15" thickBot="1" x14ac:dyDescent="0.4">
      <c r="A35" s="15" t="s">
        <v>62</v>
      </c>
      <c r="B35" s="16">
        <v>16</v>
      </c>
      <c r="C35" s="16">
        <v>6</v>
      </c>
      <c r="D35" s="52">
        <v>6</v>
      </c>
      <c r="E35" s="52">
        <v>6</v>
      </c>
      <c r="F35" s="16">
        <v>892</v>
      </c>
      <c r="G35" s="52">
        <v>6</v>
      </c>
      <c r="H35" s="16">
        <v>901</v>
      </c>
      <c r="I35" s="52">
        <v>6</v>
      </c>
      <c r="J35" s="16">
        <v>23</v>
      </c>
      <c r="K35" s="52">
        <v>6</v>
      </c>
      <c r="L35" s="52">
        <v>6</v>
      </c>
      <c r="M35" s="52">
        <v>6</v>
      </c>
      <c r="N35" s="52">
        <v>6</v>
      </c>
      <c r="AB35" s="15" t="s">
        <v>62</v>
      </c>
      <c r="AC35" s="16">
        <v>473</v>
      </c>
      <c r="AD35" s="16">
        <v>6</v>
      </c>
      <c r="AE35" s="16">
        <v>6</v>
      </c>
      <c r="AF35" s="16">
        <v>6</v>
      </c>
      <c r="AG35" s="16">
        <v>6</v>
      </c>
      <c r="AH35" s="16">
        <v>475.5</v>
      </c>
      <c r="AI35" s="16">
        <v>6</v>
      </c>
      <c r="AJ35" s="16">
        <v>6</v>
      </c>
      <c r="AW35" s="15" t="s">
        <v>62</v>
      </c>
      <c r="AX35" s="16">
        <v>6</v>
      </c>
      <c r="AY35" s="16">
        <v>6</v>
      </c>
      <c r="AZ35" s="16">
        <v>6</v>
      </c>
      <c r="BA35" s="16">
        <v>6</v>
      </c>
      <c r="BB35" s="16">
        <v>8</v>
      </c>
      <c r="BC35" s="16">
        <v>996.9</v>
      </c>
      <c r="BD35" s="16">
        <v>6</v>
      </c>
      <c r="BE35" s="16">
        <v>6</v>
      </c>
    </row>
    <row r="36" spans="1:61" ht="15" thickBot="1" x14ac:dyDescent="0.4">
      <c r="A36" s="15" t="s">
        <v>64</v>
      </c>
      <c r="B36" s="16">
        <v>7</v>
      </c>
      <c r="C36" s="16">
        <v>5</v>
      </c>
      <c r="D36" s="52">
        <v>5</v>
      </c>
      <c r="E36" s="52">
        <v>5</v>
      </c>
      <c r="F36" s="16">
        <v>891</v>
      </c>
      <c r="G36" s="52">
        <v>5</v>
      </c>
      <c r="H36" s="16">
        <v>5</v>
      </c>
      <c r="I36" s="52">
        <v>5</v>
      </c>
      <c r="J36" s="16">
        <v>22</v>
      </c>
      <c r="K36" s="52">
        <v>5</v>
      </c>
      <c r="L36" s="52">
        <v>5</v>
      </c>
      <c r="M36" s="52">
        <v>5</v>
      </c>
      <c r="N36" s="52">
        <v>5</v>
      </c>
      <c r="AB36" s="15" t="s">
        <v>64</v>
      </c>
      <c r="AC36" s="16">
        <v>472</v>
      </c>
      <c r="AD36" s="16">
        <v>5</v>
      </c>
      <c r="AE36" s="16">
        <v>5</v>
      </c>
      <c r="AF36" s="16">
        <v>5</v>
      </c>
      <c r="AG36" s="16">
        <v>5</v>
      </c>
      <c r="AH36" s="16">
        <v>474.5</v>
      </c>
      <c r="AI36" s="16">
        <v>5</v>
      </c>
      <c r="AJ36" s="16">
        <v>5</v>
      </c>
      <c r="AW36" s="15" t="s">
        <v>64</v>
      </c>
      <c r="AX36" s="16">
        <v>5</v>
      </c>
      <c r="AY36" s="16">
        <v>5</v>
      </c>
      <c r="AZ36" s="16">
        <v>5</v>
      </c>
      <c r="BA36" s="16">
        <v>5</v>
      </c>
      <c r="BB36" s="16">
        <v>7</v>
      </c>
      <c r="BC36" s="16">
        <v>995.9</v>
      </c>
      <c r="BD36" s="16">
        <v>5</v>
      </c>
      <c r="BE36" s="16">
        <v>5</v>
      </c>
    </row>
    <row r="37" spans="1:61" ht="15" thickBot="1" x14ac:dyDescent="0.4">
      <c r="A37" s="15" t="s">
        <v>67</v>
      </c>
      <c r="B37" s="16">
        <v>4</v>
      </c>
      <c r="C37" s="16">
        <v>4</v>
      </c>
      <c r="D37" s="52">
        <v>4</v>
      </c>
      <c r="E37" s="52">
        <v>4</v>
      </c>
      <c r="F37" s="16">
        <v>4</v>
      </c>
      <c r="G37" s="52">
        <v>4</v>
      </c>
      <c r="H37" s="16">
        <v>4</v>
      </c>
      <c r="I37" s="52">
        <v>4</v>
      </c>
      <c r="J37" s="16">
        <v>21</v>
      </c>
      <c r="K37" s="52">
        <v>4</v>
      </c>
      <c r="L37" s="52">
        <v>4</v>
      </c>
      <c r="M37" s="52">
        <v>4</v>
      </c>
      <c r="N37" s="52">
        <v>4</v>
      </c>
      <c r="AB37" s="15" t="s">
        <v>67</v>
      </c>
      <c r="AC37" s="16">
        <v>471</v>
      </c>
      <c r="AD37" s="16">
        <v>4</v>
      </c>
      <c r="AE37" s="16">
        <v>4</v>
      </c>
      <c r="AF37" s="16">
        <v>4</v>
      </c>
      <c r="AG37" s="16">
        <v>4</v>
      </c>
      <c r="AH37" s="16">
        <v>472</v>
      </c>
      <c r="AI37" s="16">
        <v>4</v>
      </c>
      <c r="AJ37" s="16">
        <v>4</v>
      </c>
      <c r="AW37" s="15" t="s">
        <v>67</v>
      </c>
      <c r="AX37" s="16">
        <v>4</v>
      </c>
      <c r="AY37" s="16">
        <v>4</v>
      </c>
      <c r="AZ37" s="16">
        <v>4</v>
      </c>
      <c r="BA37" s="16">
        <v>4</v>
      </c>
      <c r="BB37" s="16">
        <v>6</v>
      </c>
      <c r="BC37" s="16">
        <v>993.4</v>
      </c>
      <c r="BD37" s="16">
        <v>4</v>
      </c>
      <c r="BE37" s="16">
        <v>4</v>
      </c>
    </row>
    <row r="38" spans="1:61" ht="15" thickBot="1" x14ac:dyDescent="0.4">
      <c r="A38" s="15" t="s">
        <v>70</v>
      </c>
      <c r="B38" s="16">
        <v>3</v>
      </c>
      <c r="C38" s="16">
        <v>3</v>
      </c>
      <c r="D38" s="52">
        <v>3</v>
      </c>
      <c r="E38" s="52">
        <v>3</v>
      </c>
      <c r="F38" s="16">
        <v>3</v>
      </c>
      <c r="G38" s="52">
        <v>3</v>
      </c>
      <c r="H38" s="16">
        <v>3</v>
      </c>
      <c r="I38" s="52">
        <v>3</v>
      </c>
      <c r="J38" s="16">
        <v>20</v>
      </c>
      <c r="K38" s="52">
        <v>3</v>
      </c>
      <c r="L38" s="52">
        <v>3</v>
      </c>
      <c r="M38" s="52">
        <v>3</v>
      </c>
      <c r="N38" s="52">
        <v>3</v>
      </c>
      <c r="AB38" s="15" t="s">
        <v>70</v>
      </c>
      <c r="AC38" s="16">
        <v>470</v>
      </c>
      <c r="AD38" s="16">
        <v>3</v>
      </c>
      <c r="AE38" s="16">
        <v>3</v>
      </c>
      <c r="AF38" s="16">
        <v>3</v>
      </c>
      <c r="AG38" s="16">
        <v>3</v>
      </c>
      <c r="AH38" s="16">
        <v>471</v>
      </c>
      <c r="AI38" s="16">
        <v>3</v>
      </c>
      <c r="AJ38" s="16">
        <v>3</v>
      </c>
      <c r="AW38" s="15" t="s">
        <v>70</v>
      </c>
      <c r="AX38" s="16">
        <v>3</v>
      </c>
      <c r="AY38" s="16">
        <v>3</v>
      </c>
      <c r="AZ38" s="16">
        <v>3</v>
      </c>
      <c r="BA38" s="16">
        <v>3</v>
      </c>
      <c r="BB38" s="16">
        <v>5</v>
      </c>
      <c r="BC38" s="16">
        <v>992.4</v>
      </c>
      <c r="BD38" s="16">
        <v>3</v>
      </c>
      <c r="BE38" s="16">
        <v>3</v>
      </c>
    </row>
    <row r="39" spans="1:61" ht="15" thickBot="1" x14ac:dyDescent="0.4">
      <c r="A39" s="15" t="s">
        <v>72</v>
      </c>
      <c r="B39" s="16">
        <v>2</v>
      </c>
      <c r="C39" s="16">
        <v>2</v>
      </c>
      <c r="D39" s="52">
        <v>2</v>
      </c>
      <c r="E39" s="52">
        <v>2</v>
      </c>
      <c r="F39" s="16">
        <v>2</v>
      </c>
      <c r="G39" s="52">
        <v>2</v>
      </c>
      <c r="H39" s="16">
        <v>2</v>
      </c>
      <c r="I39" s="52">
        <v>2</v>
      </c>
      <c r="J39" s="16">
        <v>2</v>
      </c>
      <c r="K39" s="52">
        <v>2</v>
      </c>
      <c r="L39" s="52">
        <v>2</v>
      </c>
      <c r="M39" s="52">
        <v>2</v>
      </c>
      <c r="N39" s="52">
        <v>2</v>
      </c>
      <c r="AB39" s="15" t="s">
        <v>72</v>
      </c>
      <c r="AC39" s="16">
        <v>469</v>
      </c>
      <c r="AD39" s="16">
        <v>2</v>
      </c>
      <c r="AE39" s="16">
        <v>2</v>
      </c>
      <c r="AF39" s="16">
        <v>2</v>
      </c>
      <c r="AG39" s="16">
        <v>2</v>
      </c>
      <c r="AH39" s="16">
        <v>470</v>
      </c>
      <c r="AI39" s="16">
        <v>2</v>
      </c>
      <c r="AJ39" s="16">
        <v>2</v>
      </c>
      <c r="AW39" s="15" t="s">
        <v>72</v>
      </c>
      <c r="AX39" s="16">
        <v>2</v>
      </c>
      <c r="AY39" s="16">
        <v>2</v>
      </c>
      <c r="AZ39" s="16">
        <v>2</v>
      </c>
      <c r="BA39" s="16">
        <v>2</v>
      </c>
      <c r="BB39" s="16">
        <v>4</v>
      </c>
      <c r="BC39" s="16">
        <v>989.9</v>
      </c>
      <c r="BD39" s="16">
        <v>2</v>
      </c>
      <c r="BE39" s="16">
        <v>2</v>
      </c>
    </row>
    <row r="40" spans="1:61" ht="15" thickBot="1" x14ac:dyDescent="0.4">
      <c r="A40" s="15" t="s">
        <v>74</v>
      </c>
      <c r="B40" s="16">
        <v>1</v>
      </c>
      <c r="C40" s="16">
        <v>1</v>
      </c>
      <c r="D40" s="52">
        <v>1</v>
      </c>
      <c r="E40" s="52">
        <v>1</v>
      </c>
      <c r="F40" s="16">
        <v>1</v>
      </c>
      <c r="G40" s="52">
        <v>1</v>
      </c>
      <c r="H40" s="16">
        <v>1</v>
      </c>
      <c r="I40" s="52">
        <v>1</v>
      </c>
      <c r="J40" s="16">
        <v>1</v>
      </c>
      <c r="K40" s="52">
        <v>1</v>
      </c>
      <c r="L40" s="52">
        <v>1</v>
      </c>
      <c r="M40" s="52">
        <v>1</v>
      </c>
      <c r="N40" s="52">
        <v>1</v>
      </c>
      <c r="AB40" s="15" t="s">
        <v>74</v>
      </c>
      <c r="AC40" s="16">
        <v>468</v>
      </c>
      <c r="AD40" s="16">
        <v>1</v>
      </c>
      <c r="AE40" s="16">
        <v>1</v>
      </c>
      <c r="AF40" s="16">
        <v>1</v>
      </c>
      <c r="AG40" s="16">
        <v>1</v>
      </c>
      <c r="AH40" s="16">
        <v>469</v>
      </c>
      <c r="AI40" s="16">
        <v>1</v>
      </c>
      <c r="AJ40" s="16">
        <v>1</v>
      </c>
      <c r="AW40" s="15" t="s">
        <v>74</v>
      </c>
      <c r="AX40" s="16">
        <v>1</v>
      </c>
      <c r="AY40" s="16">
        <v>1</v>
      </c>
      <c r="AZ40" s="16">
        <v>1</v>
      </c>
      <c r="BA40" s="16">
        <v>1</v>
      </c>
      <c r="BB40" s="16">
        <v>3</v>
      </c>
      <c r="BC40" s="16">
        <v>988.9</v>
      </c>
      <c r="BD40" s="16">
        <v>1</v>
      </c>
      <c r="BE40" s="16">
        <v>1</v>
      </c>
    </row>
    <row r="41" spans="1:61" ht="15" thickBot="1" x14ac:dyDescent="0.4">
      <c r="A41" s="15" t="s">
        <v>76</v>
      </c>
      <c r="B41" s="16">
        <v>0</v>
      </c>
      <c r="C41" s="16">
        <v>0</v>
      </c>
      <c r="D41" s="52">
        <v>0</v>
      </c>
      <c r="E41" s="52">
        <v>0</v>
      </c>
      <c r="F41" s="16">
        <v>0</v>
      </c>
      <c r="G41" s="52">
        <v>0</v>
      </c>
      <c r="H41" s="16">
        <v>0</v>
      </c>
      <c r="I41" s="52">
        <v>0</v>
      </c>
      <c r="J41" s="16">
        <v>0</v>
      </c>
      <c r="K41" s="52">
        <v>0</v>
      </c>
      <c r="L41" s="52">
        <v>0</v>
      </c>
      <c r="M41" s="52">
        <v>0</v>
      </c>
      <c r="N41" s="52">
        <v>0</v>
      </c>
      <c r="AB41" s="15" t="s">
        <v>76</v>
      </c>
      <c r="AC41" s="16">
        <v>466</v>
      </c>
      <c r="AD41" s="16">
        <v>0</v>
      </c>
      <c r="AE41" s="16">
        <v>0</v>
      </c>
      <c r="AF41" s="16">
        <v>0</v>
      </c>
      <c r="AG41" s="16">
        <v>0</v>
      </c>
      <c r="AH41" s="16">
        <v>468</v>
      </c>
      <c r="AI41" s="16">
        <v>0</v>
      </c>
      <c r="AJ41" s="16">
        <v>0</v>
      </c>
      <c r="AW41" s="15" t="s">
        <v>76</v>
      </c>
      <c r="AX41" s="16">
        <v>0</v>
      </c>
      <c r="AY41" s="16">
        <v>0</v>
      </c>
      <c r="AZ41" s="16">
        <v>0</v>
      </c>
      <c r="BA41" s="16">
        <v>0</v>
      </c>
      <c r="BB41" s="16">
        <v>0</v>
      </c>
      <c r="BC41" s="16">
        <v>987.9</v>
      </c>
      <c r="BD41" s="16">
        <v>0</v>
      </c>
      <c r="BE41" s="16">
        <v>0</v>
      </c>
    </row>
    <row r="42" spans="1:61" ht="18.5" thickBot="1" x14ac:dyDescent="0.4">
      <c r="A42" s="11"/>
      <c r="AB42" s="11"/>
      <c r="AW42" s="11"/>
    </row>
    <row r="43" spans="1:61" ht="15" thickBot="1" x14ac:dyDescent="0.4">
      <c r="A43" s="15" t="s">
        <v>79</v>
      </c>
      <c r="B43" s="15" t="s">
        <v>38</v>
      </c>
      <c r="C43" s="15" t="s">
        <v>39</v>
      </c>
      <c r="D43" s="51" t="s">
        <v>40</v>
      </c>
      <c r="E43" s="51" t="s">
        <v>41</v>
      </c>
      <c r="F43" s="15" t="s">
        <v>42</v>
      </c>
      <c r="G43" s="51" t="s">
        <v>43</v>
      </c>
      <c r="H43" s="15" t="s">
        <v>200</v>
      </c>
      <c r="I43" s="51" t="s">
        <v>201</v>
      </c>
      <c r="J43" s="15" t="s">
        <v>202</v>
      </c>
      <c r="K43" s="51" t="s">
        <v>203</v>
      </c>
      <c r="L43" s="51" t="s">
        <v>204</v>
      </c>
      <c r="M43" s="51" t="s">
        <v>205</v>
      </c>
      <c r="N43" s="51" t="s">
        <v>206</v>
      </c>
      <c r="O43" s="15" t="s">
        <v>80</v>
      </c>
      <c r="P43" s="15" t="s">
        <v>81</v>
      </c>
      <c r="Q43" s="15" t="s">
        <v>82</v>
      </c>
      <c r="AB43" s="15" t="s">
        <v>79</v>
      </c>
      <c r="AC43" s="15" t="s">
        <v>38</v>
      </c>
      <c r="AD43" s="15" t="s">
        <v>39</v>
      </c>
      <c r="AE43" s="15" t="s">
        <v>40</v>
      </c>
      <c r="AF43" s="15" t="s">
        <v>41</v>
      </c>
      <c r="AG43" s="15" t="s">
        <v>42</v>
      </c>
      <c r="AH43" s="15" t="s">
        <v>43</v>
      </c>
      <c r="AI43" s="15" t="s">
        <v>200</v>
      </c>
      <c r="AJ43" s="15" t="s">
        <v>201</v>
      </c>
      <c r="AK43" s="15" t="s">
        <v>80</v>
      </c>
      <c r="AL43" s="15" t="s">
        <v>81</v>
      </c>
      <c r="AM43" s="15" t="s">
        <v>82</v>
      </c>
      <c r="AN43" s="15" t="s">
        <v>83</v>
      </c>
      <c r="AW43" s="15" t="s">
        <v>79</v>
      </c>
      <c r="AX43" s="15" t="s">
        <v>38</v>
      </c>
      <c r="AY43" s="15" t="s">
        <v>39</v>
      </c>
      <c r="AZ43" s="15" t="s">
        <v>40</v>
      </c>
      <c r="BA43" s="15" t="s">
        <v>41</v>
      </c>
      <c r="BB43" s="15" t="s">
        <v>42</v>
      </c>
      <c r="BC43" s="15" t="s">
        <v>43</v>
      </c>
      <c r="BD43" s="15" t="s">
        <v>200</v>
      </c>
      <c r="BE43" s="15" t="s">
        <v>201</v>
      </c>
      <c r="BF43" s="15" t="s">
        <v>80</v>
      </c>
      <c r="BG43" s="15" t="s">
        <v>81</v>
      </c>
      <c r="BH43" s="15" t="s">
        <v>82</v>
      </c>
      <c r="BI43" s="15" t="s">
        <v>83</v>
      </c>
    </row>
    <row r="44" spans="1:61" ht="15" thickBot="1" x14ac:dyDescent="0.4">
      <c r="A44" s="15" t="s">
        <v>45</v>
      </c>
      <c r="B44" s="16">
        <v>3</v>
      </c>
      <c r="C44" s="16">
        <v>10</v>
      </c>
      <c r="D44" s="52">
        <v>9</v>
      </c>
      <c r="E44" s="52">
        <v>9</v>
      </c>
      <c r="F44" s="16">
        <v>894</v>
      </c>
      <c r="G44" s="52">
        <v>9</v>
      </c>
      <c r="H44" s="16">
        <v>3</v>
      </c>
      <c r="I44" s="52">
        <v>9</v>
      </c>
      <c r="J44" s="16">
        <v>25</v>
      </c>
      <c r="K44" s="52">
        <v>8</v>
      </c>
      <c r="L44" s="52">
        <v>3</v>
      </c>
      <c r="M44" s="52">
        <v>9</v>
      </c>
      <c r="N44" s="52">
        <v>9</v>
      </c>
      <c r="O44" s="16">
        <v>1000</v>
      </c>
      <c r="P44" s="16">
        <v>1000</v>
      </c>
      <c r="Q44" s="16">
        <v>0</v>
      </c>
      <c r="AB44" s="15" t="s">
        <v>45</v>
      </c>
      <c r="AC44" s="16">
        <v>476</v>
      </c>
      <c r="AD44" s="16">
        <v>9</v>
      </c>
      <c r="AE44" s="16">
        <v>9</v>
      </c>
      <c r="AF44" s="16">
        <v>9</v>
      </c>
      <c r="AG44" s="16">
        <v>8</v>
      </c>
      <c r="AH44" s="16">
        <v>471</v>
      </c>
      <c r="AI44" s="16">
        <v>9</v>
      </c>
      <c r="AJ44" s="16">
        <v>9</v>
      </c>
      <c r="AK44" s="16">
        <v>1000.1</v>
      </c>
      <c r="AL44" s="16">
        <v>1000</v>
      </c>
      <c r="AM44" s="16">
        <v>-0.1</v>
      </c>
      <c r="AN44" s="16">
        <v>-0.01</v>
      </c>
      <c r="AW44" s="15" t="s">
        <v>45</v>
      </c>
      <c r="AX44" s="16">
        <v>0</v>
      </c>
      <c r="AY44" s="16">
        <v>0</v>
      </c>
      <c r="AZ44" s="16">
        <v>0</v>
      </c>
      <c r="BA44" s="16">
        <v>0</v>
      </c>
      <c r="BB44" s="16">
        <v>3</v>
      </c>
      <c r="BC44" s="16">
        <v>996.9</v>
      </c>
      <c r="BD44" s="16">
        <v>0</v>
      </c>
      <c r="BE44" s="16">
        <v>0</v>
      </c>
      <c r="BF44" s="16">
        <v>999.9</v>
      </c>
      <c r="BG44" s="16">
        <v>1000</v>
      </c>
      <c r="BH44" s="16">
        <v>0.1</v>
      </c>
      <c r="BI44" s="16">
        <v>0.01</v>
      </c>
    </row>
    <row r="45" spans="1:61" ht="15" thickBot="1" x14ac:dyDescent="0.4">
      <c r="A45" s="15" t="s">
        <v>46</v>
      </c>
      <c r="B45" s="16">
        <v>2</v>
      </c>
      <c r="C45" s="16">
        <v>10</v>
      </c>
      <c r="D45" s="52">
        <v>9</v>
      </c>
      <c r="E45" s="52">
        <v>9</v>
      </c>
      <c r="F45" s="16">
        <v>3</v>
      </c>
      <c r="G45" s="52">
        <v>9</v>
      </c>
      <c r="H45" s="16">
        <v>901</v>
      </c>
      <c r="I45" s="52">
        <v>9</v>
      </c>
      <c r="J45" s="16">
        <v>20</v>
      </c>
      <c r="K45" s="52">
        <v>8</v>
      </c>
      <c r="L45" s="52">
        <v>2</v>
      </c>
      <c r="M45" s="52">
        <v>9</v>
      </c>
      <c r="N45" s="52">
        <v>9</v>
      </c>
      <c r="O45" s="16">
        <v>1000</v>
      </c>
      <c r="P45" s="16">
        <v>1000</v>
      </c>
      <c r="Q45" s="16">
        <v>0</v>
      </c>
      <c r="AB45" s="15" t="s">
        <v>46</v>
      </c>
      <c r="AC45" s="16">
        <v>476</v>
      </c>
      <c r="AD45" s="16">
        <v>9</v>
      </c>
      <c r="AE45" s="16">
        <v>9</v>
      </c>
      <c r="AF45" s="16">
        <v>9</v>
      </c>
      <c r="AG45" s="16">
        <v>8</v>
      </c>
      <c r="AH45" s="16">
        <v>470</v>
      </c>
      <c r="AI45" s="16">
        <v>9</v>
      </c>
      <c r="AJ45" s="16">
        <v>9</v>
      </c>
      <c r="AK45" s="16">
        <v>999.1</v>
      </c>
      <c r="AL45" s="16">
        <v>1000</v>
      </c>
      <c r="AM45" s="16">
        <v>0.9</v>
      </c>
      <c r="AN45" s="16">
        <v>0.09</v>
      </c>
      <c r="AW45" s="15" t="s">
        <v>46</v>
      </c>
      <c r="AX45" s="16">
        <v>0</v>
      </c>
      <c r="AY45" s="16">
        <v>0</v>
      </c>
      <c r="AZ45" s="16">
        <v>0</v>
      </c>
      <c r="BA45" s="16">
        <v>0</v>
      </c>
      <c r="BB45" s="16">
        <v>3</v>
      </c>
      <c r="BC45" s="16">
        <v>997.9</v>
      </c>
      <c r="BD45" s="16">
        <v>0</v>
      </c>
      <c r="BE45" s="16">
        <v>0</v>
      </c>
      <c r="BF45" s="16">
        <v>1000.9</v>
      </c>
      <c r="BG45" s="16">
        <v>1000</v>
      </c>
      <c r="BH45" s="16">
        <v>-0.9</v>
      </c>
      <c r="BI45" s="16">
        <v>-0.09</v>
      </c>
    </row>
    <row r="46" spans="1:61" ht="15" thickBot="1" x14ac:dyDescent="0.4">
      <c r="A46" s="15" t="s">
        <v>47</v>
      </c>
      <c r="B46" s="16">
        <v>4</v>
      </c>
      <c r="C46" s="16">
        <v>10</v>
      </c>
      <c r="D46" s="52">
        <v>9</v>
      </c>
      <c r="E46" s="52">
        <v>9</v>
      </c>
      <c r="F46" s="16">
        <v>893</v>
      </c>
      <c r="G46" s="52">
        <v>9</v>
      </c>
      <c r="H46" s="16">
        <v>3</v>
      </c>
      <c r="I46" s="52">
        <v>9</v>
      </c>
      <c r="J46" s="16">
        <v>22</v>
      </c>
      <c r="K46" s="52">
        <v>8</v>
      </c>
      <c r="L46" s="52">
        <v>6</v>
      </c>
      <c r="M46" s="52">
        <v>9</v>
      </c>
      <c r="N46" s="52">
        <v>9</v>
      </c>
      <c r="O46" s="16">
        <v>1000</v>
      </c>
      <c r="P46" s="16">
        <v>1000</v>
      </c>
      <c r="Q46" s="16">
        <v>0</v>
      </c>
      <c r="AB46" s="15" t="s">
        <v>47</v>
      </c>
      <c r="AC46" s="16">
        <v>476</v>
      </c>
      <c r="AD46" s="16">
        <v>9</v>
      </c>
      <c r="AE46" s="16">
        <v>9</v>
      </c>
      <c r="AF46" s="16">
        <v>9</v>
      </c>
      <c r="AG46" s="16">
        <v>8</v>
      </c>
      <c r="AH46" s="16">
        <v>475.5</v>
      </c>
      <c r="AI46" s="16">
        <v>9</v>
      </c>
      <c r="AJ46" s="16">
        <v>9</v>
      </c>
      <c r="AK46" s="16">
        <v>1004.6</v>
      </c>
      <c r="AL46" s="16">
        <v>1000</v>
      </c>
      <c r="AM46" s="16">
        <v>-4.5999999999999996</v>
      </c>
      <c r="AN46" s="16">
        <v>-0.46</v>
      </c>
      <c r="AW46" s="15" t="s">
        <v>47</v>
      </c>
      <c r="AX46" s="16">
        <v>0</v>
      </c>
      <c r="AY46" s="16">
        <v>0</v>
      </c>
      <c r="AZ46" s="16">
        <v>0</v>
      </c>
      <c r="BA46" s="16">
        <v>0</v>
      </c>
      <c r="BB46" s="16">
        <v>3</v>
      </c>
      <c r="BC46" s="16">
        <v>992.4</v>
      </c>
      <c r="BD46" s="16">
        <v>0</v>
      </c>
      <c r="BE46" s="16">
        <v>0</v>
      </c>
      <c r="BF46" s="16">
        <v>995.4</v>
      </c>
      <c r="BG46" s="16">
        <v>1000</v>
      </c>
      <c r="BH46" s="16">
        <v>4.5999999999999996</v>
      </c>
      <c r="BI46" s="16">
        <v>0.46</v>
      </c>
    </row>
    <row r="47" spans="1:61" ht="15" thickBot="1" x14ac:dyDescent="0.4">
      <c r="A47" s="15" t="s">
        <v>48</v>
      </c>
      <c r="B47" s="16">
        <v>19</v>
      </c>
      <c r="C47" s="16">
        <v>10</v>
      </c>
      <c r="D47" s="52">
        <v>0</v>
      </c>
      <c r="E47" s="52">
        <v>9</v>
      </c>
      <c r="F47" s="16">
        <v>3</v>
      </c>
      <c r="G47" s="52">
        <v>9</v>
      </c>
      <c r="H47" s="16">
        <v>905</v>
      </c>
      <c r="I47" s="52">
        <v>9</v>
      </c>
      <c r="J47" s="16">
        <v>2</v>
      </c>
      <c r="K47" s="52">
        <v>9</v>
      </c>
      <c r="L47" s="52">
        <v>7</v>
      </c>
      <c r="M47" s="52">
        <v>9</v>
      </c>
      <c r="N47" s="52">
        <v>9</v>
      </c>
      <c r="O47" s="16">
        <v>1000</v>
      </c>
      <c r="P47" s="16">
        <v>1000</v>
      </c>
      <c r="Q47" s="16">
        <v>0</v>
      </c>
      <c r="AB47" s="15" t="s">
        <v>48</v>
      </c>
      <c r="AC47" s="16">
        <v>466</v>
      </c>
      <c r="AD47" s="16">
        <v>9</v>
      </c>
      <c r="AE47" s="16">
        <v>9</v>
      </c>
      <c r="AF47" s="16">
        <v>9</v>
      </c>
      <c r="AG47" s="16">
        <v>11</v>
      </c>
      <c r="AH47" s="16">
        <v>478</v>
      </c>
      <c r="AI47" s="16">
        <v>9</v>
      </c>
      <c r="AJ47" s="16">
        <v>9</v>
      </c>
      <c r="AK47" s="16">
        <v>1000.1</v>
      </c>
      <c r="AL47" s="16">
        <v>1000</v>
      </c>
      <c r="AM47" s="16">
        <v>-0.1</v>
      </c>
      <c r="AN47" s="16">
        <v>-0.01</v>
      </c>
      <c r="AW47" s="15" t="s">
        <v>48</v>
      </c>
      <c r="AX47" s="16">
        <v>10</v>
      </c>
      <c r="AY47" s="16">
        <v>0</v>
      </c>
      <c r="AZ47" s="16">
        <v>0</v>
      </c>
      <c r="BA47" s="16">
        <v>0</v>
      </c>
      <c r="BB47" s="16">
        <v>0</v>
      </c>
      <c r="BC47" s="16">
        <v>989.9</v>
      </c>
      <c r="BD47" s="16">
        <v>0</v>
      </c>
      <c r="BE47" s="16">
        <v>0</v>
      </c>
      <c r="BF47" s="16">
        <v>999.9</v>
      </c>
      <c r="BG47" s="16">
        <v>1000</v>
      </c>
      <c r="BH47" s="16">
        <v>0.1</v>
      </c>
      <c r="BI47" s="16">
        <v>0.01</v>
      </c>
    </row>
    <row r="48" spans="1:61" ht="15" thickBot="1" x14ac:dyDescent="0.4">
      <c r="A48" s="15" t="s">
        <v>49</v>
      </c>
      <c r="B48" s="16">
        <v>16</v>
      </c>
      <c r="C48" s="16">
        <v>10</v>
      </c>
      <c r="D48" s="52">
        <v>1</v>
      </c>
      <c r="E48" s="52">
        <v>9</v>
      </c>
      <c r="F48" s="16">
        <v>891</v>
      </c>
      <c r="G48" s="52">
        <v>9</v>
      </c>
      <c r="H48" s="16">
        <v>3</v>
      </c>
      <c r="I48" s="52">
        <v>9</v>
      </c>
      <c r="J48" s="16">
        <v>21</v>
      </c>
      <c r="K48" s="52">
        <v>8</v>
      </c>
      <c r="L48" s="52">
        <v>5</v>
      </c>
      <c r="M48" s="52">
        <v>9</v>
      </c>
      <c r="N48" s="52">
        <v>9</v>
      </c>
      <c r="O48" s="16">
        <v>1000</v>
      </c>
      <c r="P48" s="16">
        <v>1000</v>
      </c>
      <c r="Q48" s="16">
        <v>0</v>
      </c>
      <c r="AB48" s="15" t="s">
        <v>49</v>
      </c>
      <c r="AC48" s="16">
        <v>468</v>
      </c>
      <c r="AD48" s="16">
        <v>9</v>
      </c>
      <c r="AE48" s="16">
        <v>9</v>
      </c>
      <c r="AF48" s="16">
        <v>9</v>
      </c>
      <c r="AG48" s="16">
        <v>8</v>
      </c>
      <c r="AH48" s="16">
        <v>474.5</v>
      </c>
      <c r="AI48" s="16">
        <v>9</v>
      </c>
      <c r="AJ48" s="16">
        <v>9</v>
      </c>
      <c r="AK48" s="16">
        <v>995.6</v>
      </c>
      <c r="AL48" s="16">
        <v>1000</v>
      </c>
      <c r="AM48" s="16">
        <v>4.4000000000000004</v>
      </c>
      <c r="AN48" s="16">
        <v>0.44</v>
      </c>
      <c r="AW48" s="15" t="s">
        <v>49</v>
      </c>
      <c r="AX48" s="16">
        <v>8</v>
      </c>
      <c r="AY48" s="16">
        <v>0</v>
      </c>
      <c r="AZ48" s="16">
        <v>0</v>
      </c>
      <c r="BA48" s="16">
        <v>0</v>
      </c>
      <c r="BB48" s="16">
        <v>3</v>
      </c>
      <c r="BC48" s="16">
        <v>993.4</v>
      </c>
      <c r="BD48" s="16">
        <v>0</v>
      </c>
      <c r="BE48" s="16">
        <v>0</v>
      </c>
      <c r="BF48" s="16">
        <v>1004.4</v>
      </c>
      <c r="BG48" s="16">
        <v>1000</v>
      </c>
      <c r="BH48" s="16">
        <v>-4.4000000000000004</v>
      </c>
      <c r="BI48" s="16">
        <v>-0.44</v>
      </c>
    </row>
    <row r="49" spans="1:61" ht="15" thickBot="1" x14ac:dyDescent="0.4">
      <c r="A49" s="15" t="s">
        <v>50</v>
      </c>
      <c r="B49" s="16">
        <v>7</v>
      </c>
      <c r="C49" s="16">
        <v>10</v>
      </c>
      <c r="D49" s="52">
        <v>9</v>
      </c>
      <c r="E49" s="52">
        <v>9</v>
      </c>
      <c r="F49" s="16">
        <v>892</v>
      </c>
      <c r="G49" s="52">
        <v>9</v>
      </c>
      <c r="H49" s="16">
        <v>5</v>
      </c>
      <c r="I49" s="52">
        <v>9</v>
      </c>
      <c r="J49" s="16">
        <v>23</v>
      </c>
      <c r="K49" s="52">
        <v>8</v>
      </c>
      <c r="L49" s="52">
        <v>1</v>
      </c>
      <c r="M49" s="52">
        <v>9</v>
      </c>
      <c r="N49" s="52">
        <v>9</v>
      </c>
      <c r="O49" s="16">
        <v>1000</v>
      </c>
      <c r="P49" s="16">
        <v>1000</v>
      </c>
      <c r="Q49" s="16">
        <v>0</v>
      </c>
      <c r="AB49" s="15" t="s">
        <v>50</v>
      </c>
      <c r="AC49" s="16">
        <v>476</v>
      </c>
      <c r="AD49" s="16">
        <v>9</v>
      </c>
      <c r="AE49" s="16">
        <v>9</v>
      </c>
      <c r="AF49" s="16">
        <v>9</v>
      </c>
      <c r="AG49" s="16">
        <v>8</v>
      </c>
      <c r="AH49" s="16">
        <v>469</v>
      </c>
      <c r="AI49" s="16">
        <v>9</v>
      </c>
      <c r="AJ49" s="16">
        <v>9</v>
      </c>
      <c r="AK49" s="16">
        <v>998.1</v>
      </c>
      <c r="AL49" s="16">
        <v>1000</v>
      </c>
      <c r="AM49" s="16">
        <v>1.9</v>
      </c>
      <c r="AN49" s="16">
        <v>0.19</v>
      </c>
      <c r="AW49" s="15" t="s">
        <v>50</v>
      </c>
      <c r="AX49" s="16">
        <v>0</v>
      </c>
      <c r="AY49" s="16">
        <v>0</v>
      </c>
      <c r="AZ49" s="16">
        <v>0</v>
      </c>
      <c r="BA49" s="16">
        <v>0</v>
      </c>
      <c r="BB49" s="16">
        <v>3</v>
      </c>
      <c r="BC49" s="16">
        <v>998.9</v>
      </c>
      <c r="BD49" s="16">
        <v>0</v>
      </c>
      <c r="BE49" s="16">
        <v>0</v>
      </c>
      <c r="BF49" s="16">
        <v>1001.9</v>
      </c>
      <c r="BG49" s="16">
        <v>1000</v>
      </c>
      <c r="BH49" s="16">
        <v>-1.9</v>
      </c>
      <c r="BI49" s="16">
        <v>-0.19</v>
      </c>
    </row>
    <row r="50" spans="1:61" ht="15" thickBot="1" x14ac:dyDescent="0.4">
      <c r="A50" s="15" t="s">
        <v>51</v>
      </c>
      <c r="B50" s="16">
        <v>19</v>
      </c>
      <c r="C50" s="16">
        <v>10</v>
      </c>
      <c r="D50" s="52">
        <v>2</v>
      </c>
      <c r="E50" s="52">
        <v>9</v>
      </c>
      <c r="F50" s="16">
        <v>4</v>
      </c>
      <c r="G50" s="52">
        <v>9</v>
      </c>
      <c r="H50" s="16">
        <v>902</v>
      </c>
      <c r="I50" s="52">
        <v>9</v>
      </c>
      <c r="J50" s="16">
        <v>2</v>
      </c>
      <c r="K50" s="52">
        <v>8</v>
      </c>
      <c r="L50" s="52">
        <v>8</v>
      </c>
      <c r="M50" s="52">
        <v>9</v>
      </c>
      <c r="N50" s="52">
        <v>9</v>
      </c>
      <c r="O50" s="16">
        <v>1000</v>
      </c>
      <c r="P50" s="16">
        <v>1000</v>
      </c>
      <c r="Q50" s="16">
        <v>0</v>
      </c>
      <c r="AB50" s="15" t="s">
        <v>51</v>
      </c>
      <c r="AC50" s="16">
        <v>469</v>
      </c>
      <c r="AD50" s="16">
        <v>9</v>
      </c>
      <c r="AE50" s="16">
        <v>9</v>
      </c>
      <c r="AF50" s="16">
        <v>9</v>
      </c>
      <c r="AG50" s="16">
        <v>8</v>
      </c>
      <c r="AH50" s="16">
        <v>479</v>
      </c>
      <c r="AI50" s="16">
        <v>9</v>
      </c>
      <c r="AJ50" s="16">
        <v>9</v>
      </c>
      <c r="AK50" s="16">
        <v>1001.1</v>
      </c>
      <c r="AL50" s="16">
        <v>1000</v>
      </c>
      <c r="AM50" s="16">
        <v>-1.1000000000000001</v>
      </c>
      <c r="AN50" s="16">
        <v>-0.11</v>
      </c>
      <c r="AW50" s="15" t="s">
        <v>51</v>
      </c>
      <c r="AX50" s="16">
        <v>7</v>
      </c>
      <c r="AY50" s="16">
        <v>0</v>
      </c>
      <c r="AZ50" s="16">
        <v>0</v>
      </c>
      <c r="BA50" s="16">
        <v>0</v>
      </c>
      <c r="BB50" s="16">
        <v>3</v>
      </c>
      <c r="BC50" s="16">
        <v>988.9</v>
      </c>
      <c r="BD50" s="16">
        <v>0</v>
      </c>
      <c r="BE50" s="16">
        <v>0</v>
      </c>
      <c r="BF50" s="16">
        <v>998.9</v>
      </c>
      <c r="BG50" s="16">
        <v>1000</v>
      </c>
      <c r="BH50" s="16">
        <v>1.1000000000000001</v>
      </c>
      <c r="BI50" s="16">
        <v>0.11</v>
      </c>
    </row>
    <row r="51" spans="1:61" ht="15" thickBot="1" x14ac:dyDescent="0.4">
      <c r="A51" s="15" t="s">
        <v>52</v>
      </c>
      <c r="B51" s="16">
        <v>1</v>
      </c>
      <c r="C51" s="16">
        <v>10</v>
      </c>
      <c r="D51" s="52">
        <v>9</v>
      </c>
      <c r="E51" s="52">
        <v>9</v>
      </c>
      <c r="F51" s="16">
        <v>3</v>
      </c>
      <c r="G51" s="52">
        <v>9</v>
      </c>
      <c r="H51" s="16">
        <v>4</v>
      </c>
      <c r="I51" s="52">
        <v>9</v>
      </c>
      <c r="J51" s="16">
        <v>916</v>
      </c>
      <c r="K51" s="52">
        <v>8</v>
      </c>
      <c r="L51" s="52">
        <v>4</v>
      </c>
      <c r="M51" s="52">
        <v>9</v>
      </c>
      <c r="N51" s="52">
        <v>9</v>
      </c>
      <c r="O51" s="16">
        <v>1000</v>
      </c>
      <c r="P51" s="16">
        <v>1000</v>
      </c>
      <c r="Q51" s="16">
        <v>0</v>
      </c>
      <c r="AB51" s="15" t="s">
        <v>52</v>
      </c>
      <c r="AC51" s="16">
        <v>476</v>
      </c>
      <c r="AD51" s="16">
        <v>9</v>
      </c>
      <c r="AE51" s="16">
        <v>9</v>
      </c>
      <c r="AF51" s="16">
        <v>9</v>
      </c>
      <c r="AG51" s="16">
        <v>8</v>
      </c>
      <c r="AH51" s="16">
        <v>472</v>
      </c>
      <c r="AI51" s="16">
        <v>9</v>
      </c>
      <c r="AJ51" s="16">
        <v>9</v>
      </c>
      <c r="AK51" s="16">
        <v>1001.1</v>
      </c>
      <c r="AL51" s="16">
        <v>1000</v>
      </c>
      <c r="AM51" s="16">
        <v>-1.1000000000000001</v>
      </c>
      <c r="AN51" s="16">
        <v>-0.11</v>
      </c>
      <c r="AW51" s="15" t="s">
        <v>52</v>
      </c>
      <c r="AX51" s="16">
        <v>0</v>
      </c>
      <c r="AY51" s="16">
        <v>0</v>
      </c>
      <c r="AZ51" s="16">
        <v>0</v>
      </c>
      <c r="BA51" s="16">
        <v>0</v>
      </c>
      <c r="BB51" s="16">
        <v>3</v>
      </c>
      <c r="BC51" s="16">
        <v>995.9</v>
      </c>
      <c r="BD51" s="16">
        <v>0</v>
      </c>
      <c r="BE51" s="16">
        <v>0</v>
      </c>
      <c r="BF51" s="16">
        <v>998.9</v>
      </c>
      <c r="BG51" s="16">
        <v>1000</v>
      </c>
      <c r="BH51" s="16">
        <v>1.1000000000000001</v>
      </c>
      <c r="BI51" s="16">
        <v>0.11</v>
      </c>
    </row>
    <row r="52" spans="1:61" ht="15" thickBot="1" x14ac:dyDescent="0.4">
      <c r="A52" s="15" t="s">
        <v>53</v>
      </c>
      <c r="B52" s="16">
        <v>19</v>
      </c>
      <c r="C52" s="16">
        <v>8</v>
      </c>
      <c r="D52" s="52">
        <v>3</v>
      </c>
      <c r="E52" s="52">
        <v>9</v>
      </c>
      <c r="F52" s="16">
        <v>3</v>
      </c>
      <c r="G52" s="52">
        <v>9</v>
      </c>
      <c r="H52" s="16">
        <v>903</v>
      </c>
      <c r="I52" s="52">
        <v>9</v>
      </c>
      <c r="J52" s="16">
        <v>2</v>
      </c>
      <c r="K52" s="52">
        <v>8</v>
      </c>
      <c r="L52" s="52">
        <v>9</v>
      </c>
      <c r="M52" s="52">
        <v>9</v>
      </c>
      <c r="N52" s="52">
        <v>9</v>
      </c>
      <c r="O52" s="16">
        <v>1000</v>
      </c>
      <c r="P52" s="16">
        <v>1000</v>
      </c>
      <c r="Q52" s="16">
        <v>0</v>
      </c>
      <c r="AB52" s="15" t="s">
        <v>53</v>
      </c>
      <c r="AC52" s="16">
        <v>470</v>
      </c>
      <c r="AD52" s="16">
        <v>9</v>
      </c>
      <c r="AE52" s="16">
        <v>9</v>
      </c>
      <c r="AF52" s="16">
        <v>9</v>
      </c>
      <c r="AG52" s="16">
        <v>8</v>
      </c>
      <c r="AH52" s="16">
        <v>480</v>
      </c>
      <c r="AI52" s="16">
        <v>9</v>
      </c>
      <c r="AJ52" s="16">
        <v>9</v>
      </c>
      <c r="AK52" s="16">
        <v>1003.1</v>
      </c>
      <c r="AL52" s="16">
        <v>1000</v>
      </c>
      <c r="AM52" s="16">
        <v>-3.1</v>
      </c>
      <c r="AN52" s="16">
        <v>-0.31</v>
      </c>
      <c r="AW52" s="15" t="s">
        <v>53</v>
      </c>
      <c r="AX52" s="16">
        <v>6</v>
      </c>
      <c r="AY52" s="16">
        <v>0</v>
      </c>
      <c r="AZ52" s="16">
        <v>0</v>
      </c>
      <c r="BA52" s="16">
        <v>0</v>
      </c>
      <c r="BB52" s="16">
        <v>3</v>
      </c>
      <c r="BC52" s="16">
        <v>987.9</v>
      </c>
      <c r="BD52" s="16">
        <v>0</v>
      </c>
      <c r="BE52" s="16">
        <v>0</v>
      </c>
      <c r="BF52" s="16">
        <v>996.9</v>
      </c>
      <c r="BG52" s="16">
        <v>1000</v>
      </c>
      <c r="BH52" s="16">
        <v>3.1</v>
      </c>
      <c r="BI52" s="16">
        <v>0.31</v>
      </c>
    </row>
    <row r="53" spans="1:61" ht="15" thickBot="1" x14ac:dyDescent="0.4">
      <c r="A53" s="15" t="s">
        <v>54</v>
      </c>
      <c r="B53" s="16">
        <v>0</v>
      </c>
      <c r="C53" s="16">
        <v>10</v>
      </c>
      <c r="D53" s="52">
        <v>9</v>
      </c>
      <c r="E53" s="52">
        <v>9</v>
      </c>
      <c r="F53" s="16">
        <v>901</v>
      </c>
      <c r="G53" s="52">
        <v>9</v>
      </c>
      <c r="H53" s="16">
        <v>3</v>
      </c>
      <c r="I53" s="52">
        <v>9</v>
      </c>
      <c r="J53" s="16">
        <v>24</v>
      </c>
      <c r="K53" s="52">
        <v>8</v>
      </c>
      <c r="L53" s="52">
        <v>0</v>
      </c>
      <c r="M53" s="52">
        <v>9</v>
      </c>
      <c r="N53" s="52">
        <v>9</v>
      </c>
      <c r="O53" s="16">
        <v>1000</v>
      </c>
      <c r="P53" s="16">
        <v>1000</v>
      </c>
      <c r="Q53" s="16">
        <v>0</v>
      </c>
      <c r="AB53" s="15" t="s">
        <v>54</v>
      </c>
      <c r="AC53" s="16">
        <v>476</v>
      </c>
      <c r="AD53" s="16">
        <v>9</v>
      </c>
      <c r="AE53" s="16">
        <v>9</v>
      </c>
      <c r="AF53" s="16">
        <v>9</v>
      </c>
      <c r="AG53" s="16">
        <v>8</v>
      </c>
      <c r="AH53" s="16">
        <v>468</v>
      </c>
      <c r="AI53" s="16">
        <v>9</v>
      </c>
      <c r="AJ53" s="16">
        <v>9</v>
      </c>
      <c r="AK53" s="16">
        <v>997.1</v>
      </c>
      <c r="AL53" s="16">
        <v>1000</v>
      </c>
      <c r="AM53" s="16">
        <v>2.9</v>
      </c>
      <c r="AN53" s="16">
        <v>0.28999999999999998</v>
      </c>
      <c r="AW53" s="15" t="s">
        <v>54</v>
      </c>
      <c r="AX53" s="16">
        <v>0</v>
      </c>
      <c r="AY53" s="16">
        <v>0</v>
      </c>
      <c r="AZ53" s="16">
        <v>0</v>
      </c>
      <c r="BA53" s="16">
        <v>0</v>
      </c>
      <c r="BB53" s="16">
        <v>3</v>
      </c>
      <c r="BC53" s="16">
        <v>999.9</v>
      </c>
      <c r="BD53" s="16">
        <v>0</v>
      </c>
      <c r="BE53" s="16">
        <v>0</v>
      </c>
      <c r="BF53" s="16">
        <v>1002.9</v>
      </c>
      <c r="BG53" s="16">
        <v>1000</v>
      </c>
      <c r="BH53" s="16">
        <v>-2.9</v>
      </c>
      <c r="BI53" s="16">
        <v>-0.28999999999999998</v>
      </c>
    </row>
    <row r="54" spans="1:61" ht="15" thickBot="1" x14ac:dyDescent="0.4"/>
    <row r="55" spans="1:61" ht="15" thickBot="1" x14ac:dyDescent="0.4">
      <c r="A55" s="17" t="s">
        <v>84</v>
      </c>
      <c r="B55" s="18">
        <v>2823</v>
      </c>
      <c r="AB55" s="17" t="s">
        <v>84</v>
      </c>
      <c r="AC55" s="18">
        <v>1012</v>
      </c>
      <c r="AW55" s="17" t="s">
        <v>84</v>
      </c>
      <c r="AX55" s="18">
        <v>1065.9000000000001</v>
      </c>
    </row>
    <row r="56" spans="1:61" ht="15" thickBot="1" x14ac:dyDescent="0.4">
      <c r="A56" s="17" t="s">
        <v>85</v>
      </c>
      <c r="B56" s="18">
        <v>0</v>
      </c>
      <c r="AB56" s="17" t="s">
        <v>85</v>
      </c>
      <c r="AC56" s="18">
        <v>934</v>
      </c>
      <c r="AW56" s="17" t="s">
        <v>85</v>
      </c>
      <c r="AX56" s="18">
        <v>987.9</v>
      </c>
    </row>
    <row r="57" spans="1:61" ht="15" thickBot="1" x14ac:dyDescent="0.4">
      <c r="A57" s="17" t="s">
        <v>86</v>
      </c>
      <c r="B57" s="18">
        <v>10000</v>
      </c>
      <c r="AB57" s="17" t="s">
        <v>86</v>
      </c>
      <c r="AC57" s="18">
        <v>10000</v>
      </c>
      <c r="AW57" s="17" t="s">
        <v>86</v>
      </c>
      <c r="AX57" s="18">
        <v>10000</v>
      </c>
    </row>
    <row r="58" spans="1:61" ht="15" thickBot="1" x14ac:dyDescent="0.4">
      <c r="A58" s="17" t="s">
        <v>87</v>
      </c>
      <c r="B58" s="18">
        <v>10000</v>
      </c>
      <c r="AB58" s="17" t="s">
        <v>87</v>
      </c>
      <c r="AC58" s="18">
        <v>10000</v>
      </c>
      <c r="AW58" s="17" t="s">
        <v>87</v>
      </c>
      <c r="AX58" s="18">
        <v>10000</v>
      </c>
    </row>
    <row r="59" spans="1:61" ht="15" thickBot="1" x14ac:dyDescent="0.4">
      <c r="A59" s="17" t="s">
        <v>88</v>
      </c>
      <c r="B59" s="18">
        <v>0</v>
      </c>
      <c r="AB59" s="17" t="s">
        <v>88</v>
      </c>
      <c r="AC59" s="18">
        <v>0</v>
      </c>
      <c r="AW59" s="17" t="s">
        <v>88</v>
      </c>
      <c r="AX59" s="18">
        <v>0</v>
      </c>
    </row>
    <row r="60" spans="1:61" ht="20" thickBot="1" x14ac:dyDescent="0.4">
      <c r="A60" s="17" t="s">
        <v>89</v>
      </c>
      <c r="B60" s="18"/>
      <c r="AB60" s="17" t="s">
        <v>89</v>
      </c>
      <c r="AC60" s="18"/>
      <c r="AW60" s="17" t="s">
        <v>89</v>
      </c>
      <c r="AX60" s="18"/>
    </row>
    <row r="61" spans="1:61" ht="20" thickBot="1" x14ac:dyDescent="0.4">
      <c r="A61" s="17" t="s">
        <v>90</v>
      </c>
      <c r="B61" s="18"/>
      <c r="AB61" s="17" t="s">
        <v>90</v>
      </c>
      <c r="AC61" s="18"/>
      <c r="AW61" s="17" t="s">
        <v>90</v>
      </c>
      <c r="AX61" s="18"/>
    </row>
    <row r="62" spans="1:61" ht="15" thickBot="1" x14ac:dyDescent="0.4">
      <c r="A62" s="17" t="s">
        <v>91</v>
      </c>
      <c r="B62" s="18">
        <v>0</v>
      </c>
      <c r="AB62" s="17" t="s">
        <v>91</v>
      </c>
      <c r="AC62" s="18">
        <v>0</v>
      </c>
      <c r="AW62" s="17" t="s">
        <v>91</v>
      </c>
      <c r="AX62" s="18">
        <v>0</v>
      </c>
    </row>
    <row r="64" spans="1:61" x14ac:dyDescent="0.35">
      <c r="A64" s="20" t="s">
        <v>92</v>
      </c>
      <c r="AB64" s="20" t="s">
        <v>92</v>
      </c>
      <c r="AW64" s="20" t="s">
        <v>92</v>
      </c>
    </row>
    <row r="66" spans="1:49" x14ac:dyDescent="0.35">
      <c r="A66" s="19" t="s">
        <v>235</v>
      </c>
      <c r="AB66" s="19" t="s">
        <v>320</v>
      </c>
      <c r="AW66" s="19" t="s">
        <v>320</v>
      </c>
    </row>
    <row r="67" spans="1:49" x14ac:dyDescent="0.35">
      <c r="A67" s="19" t="s">
        <v>132</v>
      </c>
      <c r="AB67" s="19" t="s">
        <v>321</v>
      </c>
      <c r="AW67" s="19" t="s">
        <v>132</v>
      </c>
    </row>
  </sheetData>
  <hyperlinks>
    <hyperlink ref="A64" r:id="rId1" display="https://miau.my-x.hu/myx-free/coco/test/259406320260209091352.html" xr:uid="{3689BC64-545C-4B2D-86B1-DF2FBA422AF5}"/>
    <hyperlink ref="AB64" r:id="rId2" display="https://miau.my-x.hu/myx-free/coco/test/216361920260209091519.html" xr:uid="{5CAFC251-6851-49C1-9FA3-BF0B796BB095}"/>
    <hyperlink ref="AW64" r:id="rId3" display="https://miau.my-x.hu/myx-free/coco/test/357731920260209092251.html" xr:uid="{72E75572-32D2-485E-BAE3-906D6F6CD773}"/>
  </hyperlinks>
  <pageMargins left="0.7" right="0.7" top="0.75" bottom="0.75" header="0.3" footer="0.3"/>
  <drawing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8F003-E506-43C3-B0E9-A1431AEB5637}">
  <dimension ref="A1:AZ67"/>
  <sheetViews>
    <sheetView topLeftCell="A3" workbookViewId="0">
      <selection activeCell="N26" sqref="N1:N1048576"/>
    </sheetView>
  </sheetViews>
  <sheetFormatPr defaultRowHeight="14.5" x14ac:dyDescent="0.35"/>
  <cols>
    <col min="2" max="3" width="8.7265625" style="25"/>
    <col min="5" max="5" width="8.7265625" style="25"/>
    <col min="7" max="7" width="8.7265625" style="25"/>
    <col min="9" max="9" width="8.7265625" style="25"/>
    <col min="11" max="11" width="8.7265625" style="25"/>
    <col min="13" max="14" width="8.7265625" style="25"/>
  </cols>
  <sheetData>
    <row r="1" spans="1:49" ht="18" x14ac:dyDescent="0.35">
      <c r="A1" s="11"/>
      <c r="AI1" s="11"/>
    </row>
    <row r="2" spans="1:49" x14ac:dyDescent="0.35">
      <c r="A2" s="12"/>
      <c r="AI2" s="12"/>
    </row>
    <row r="5" spans="1:49" ht="15" x14ac:dyDescent="0.35">
      <c r="A5" s="13" t="s">
        <v>31</v>
      </c>
      <c r="B5" s="49">
        <v>9144008</v>
      </c>
      <c r="C5" s="50" t="s">
        <v>32</v>
      </c>
      <c r="D5" s="14">
        <v>10</v>
      </c>
      <c r="E5" s="50" t="s">
        <v>33</v>
      </c>
      <c r="F5" s="14">
        <v>13</v>
      </c>
      <c r="G5" s="50" t="s">
        <v>34</v>
      </c>
      <c r="H5" s="14">
        <v>10</v>
      </c>
      <c r="I5" s="50" t="s">
        <v>35</v>
      </c>
      <c r="J5" s="14">
        <v>0</v>
      </c>
      <c r="K5" s="50" t="s">
        <v>36</v>
      </c>
      <c r="L5" s="14" t="s">
        <v>336</v>
      </c>
      <c r="AI5" s="13" t="s">
        <v>31</v>
      </c>
      <c r="AJ5" s="14">
        <v>4954814</v>
      </c>
      <c r="AK5" s="13" t="s">
        <v>32</v>
      </c>
      <c r="AL5" s="14">
        <v>10</v>
      </c>
      <c r="AM5" s="13" t="s">
        <v>33</v>
      </c>
      <c r="AN5" s="14">
        <v>13</v>
      </c>
      <c r="AO5" s="13" t="s">
        <v>34</v>
      </c>
      <c r="AP5" s="14">
        <v>10</v>
      </c>
      <c r="AQ5" s="13" t="s">
        <v>35</v>
      </c>
      <c r="AR5" s="14">
        <v>0</v>
      </c>
      <c r="AS5" s="13" t="s">
        <v>36</v>
      </c>
      <c r="AT5" s="14" t="s">
        <v>370</v>
      </c>
    </row>
    <row r="6" spans="1:49" ht="18.5" thickBot="1" x14ac:dyDescent="0.4">
      <c r="A6" s="11"/>
      <c r="AI6" s="11"/>
    </row>
    <row r="7" spans="1:49" ht="15" thickBot="1" x14ac:dyDescent="0.4">
      <c r="A7" s="15" t="s">
        <v>37</v>
      </c>
      <c r="B7" s="51" t="s">
        <v>38</v>
      </c>
      <c r="C7" s="51" t="s">
        <v>39</v>
      </c>
      <c r="D7" s="15" t="s">
        <v>40</v>
      </c>
      <c r="E7" s="51" t="s">
        <v>41</v>
      </c>
      <c r="F7" s="15" t="s">
        <v>42</v>
      </c>
      <c r="G7" s="51" t="s">
        <v>43</v>
      </c>
      <c r="H7" s="15" t="s">
        <v>200</v>
      </c>
      <c r="I7" s="51" t="s">
        <v>201</v>
      </c>
      <c r="J7" s="15" t="s">
        <v>202</v>
      </c>
      <c r="K7" s="51" t="s">
        <v>203</v>
      </c>
      <c r="L7" s="15" t="s">
        <v>204</v>
      </c>
      <c r="M7" s="51" t="s">
        <v>205</v>
      </c>
      <c r="N7" s="51" t="s">
        <v>206</v>
      </c>
      <c r="O7" s="15" t="s">
        <v>207</v>
      </c>
      <c r="AI7" s="15" t="s">
        <v>37</v>
      </c>
      <c r="AJ7" s="15" t="s">
        <v>38</v>
      </c>
      <c r="AK7" s="15" t="s">
        <v>39</v>
      </c>
      <c r="AL7" s="15" t="s">
        <v>40</v>
      </c>
      <c r="AM7" s="15" t="s">
        <v>41</v>
      </c>
      <c r="AN7" s="15" t="s">
        <v>42</v>
      </c>
      <c r="AO7" s="15" t="s">
        <v>43</v>
      </c>
      <c r="AP7" s="15" t="s">
        <v>200</v>
      </c>
      <c r="AQ7" s="15" t="s">
        <v>201</v>
      </c>
      <c r="AR7" s="15" t="s">
        <v>202</v>
      </c>
      <c r="AS7" s="15" t="s">
        <v>203</v>
      </c>
      <c r="AT7" s="15" t="s">
        <v>204</v>
      </c>
      <c r="AU7" s="15" t="s">
        <v>205</v>
      </c>
      <c r="AV7" s="15" t="s">
        <v>206</v>
      </c>
      <c r="AW7" s="15" t="s">
        <v>207</v>
      </c>
    </row>
    <row r="8" spans="1:49" ht="15" thickBot="1" x14ac:dyDescent="0.4">
      <c r="A8" s="15" t="s">
        <v>45</v>
      </c>
      <c r="B8" s="52">
        <v>8</v>
      </c>
      <c r="C8" s="52">
        <v>1</v>
      </c>
      <c r="D8" s="16">
        <v>1</v>
      </c>
      <c r="E8" s="52">
        <v>1</v>
      </c>
      <c r="F8" s="16">
        <v>4</v>
      </c>
      <c r="G8" s="52">
        <v>1</v>
      </c>
      <c r="H8" s="16">
        <v>7</v>
      </c>
      <c r="I8" s="52">
        <v>1</v>
      </c>
      <c r="J8" s="16">
        <v>1</v>
      </c>
      <c r="K8" s="52">
        <v>2</v>
      </c>
      <c r="L8" s="16">
        <v>5</v>
      </c>
      <c r="M8" s="52">
        <v>1</v>
      </c>
      <c r="N8" s="52">
        <v>1</v>
      </c>
      <c r="O8" s="16">
        <v>1000</v>
      </c>
      <c r="T8">
        <f>11-B8</f>
        <v>3</v>
      </c>
      <c r="U8">
        <f t="shared" ref="U8:U17" si="0">11-C8</f>
        <v>10</v>
      </c>
      <c r="V8">
        <f t="shared" ref="V8:V17" si="1">11-D8</f>
        <v>10</v>
      </c>
      <c r="W8">
        <f t="shared" ref="W8:W17" si="2">11-E8</f>
        <v>10</v>
      </c>
      <c r="X8">
        <f t="shared" ref="X8:X17" si="3">11-F8</f>
        <v>7</v>
      </c>
      <c r="Y8">
        <f t="shared" ref="Y8:Y17" si="4">11-G8</f>
        <v>10</v>
      </c>
      <c r="Z8">
        <f t="shared" ref="Z8:Z17" si="5">11-H8</f>
        <v>4</v>
      </c>
      <c r="AA8">
        <f t="shared" ref="AA8:AA17" si="6">11-I8</f>
        <v>10</v>
      </c>
      <c r="AB8">
        <f t="shared" ref="AB8:AB17" si="7">11-J8</f>
        <v>10</v>
      </c>
      <c r="AC8">
        <f t="shared" ref="AC8:AC17" si="8">11-K8</f>
        <v>9</v>
      </c>
      <c r="AD8">
        <f t="shared" ref="AD8:AD17" si="9">11-L8</f>
        <v>6</v>
      </c>
      <c r="AE8">
        <f t="shared" ref="AE8:AE17" si="10">11-M8</f>
        <v>10</v>
      </c>
      <c r="AF8">
        <f t="shared" ref="AF8:AF17" si="11">11-N8</f>
        <v>10</v>
      </c>
      <c r="AG8">
        <v>1000</v>
      </c>
      <c r="AI8" s="15" t="s">
        <v>45</v>
      </c>
      <c r="AJ8" s="16">
        <v>3</v>
      </c>
      <c r="AK8" s="16">
        <v>10</v>
      </c>
      <c r="AL8" s="16">
        <v>10</v>
      </c>
      <c r="AM8" s="16">
        <v>10</v>
      </c>
      <c r="AN8" s="16">
        <v>7</v>
      </c>
      <c r="AO8" s="16">
        <v>10</v>
      </c>
      <c r="AP8" s="16">
        <v>4</v>
      </c>
      <c r="AQ8" s="16">
        <v>10</v>
      </c>
      <c r="AR8" s="16">
        <v>10</v>
      </c>
      <c r="AS8" s="16">
        <v>9</v>
      </c>
      <c r="AT8" s="16">
        <v>6</v>
      </c>
      <c r="AU8" s="16">
        <v>10</v>
      </c>
      <c r="AV8" s="16">
        <v>10</v>
      </c>
      <c r="AW8" s="16">
        <v>1000</v>
      </c>
    </row>
    <row r="9" spans="1:49" ht="15" thickBot="1" x14ac:dyDescent="0.4">
      <c r="A9" s="15" t="s">
        <v>46</v>
      </c>
      <c r="B9" s="52">
        <v>9</v>
      </c>
      <c r="C9" s="52">
        <v>1</v>
      </c>
      <c r="D9" s="16">
        <v>1</v>
      </c>
      <c r="E9" s="52">
        <v>1</v>
      </c>
      <c r="F9" s="16">
        <v>7</v>
      </c>
      <c r="G9" s="52">
        <v>1</v>
      </c>
      <c r="H9" s="16">
        <v>5</v>
      </c>
      <c r="I9" s="52">
        <v>1</v>
      </c>
      <c r="J9" s="16">
        <v>7</v>
      </c>
      <c r="K9" s="52">
        <v>2</v>
      </c>
      <c r="L9" s="16">
        <v>9</v>
      </c>
      <c r="M9" s="52">
        <v>1</v>
      </c>
      <c r="N9" s="52">
        <v>1</v>
      </c>
      <c r="O9" s="16">
        <v>1000</v>
      </c>
      <c r="T9">
        <f t="shared" ref="T9:T17" si="12">11-B9</f>
        <v>2</v>
      </c>
      <c r="U9">
        <f t="shared" si="0"/>
        <v>10</v>
      </c>
      <c r="V9">
        <f t="shared" si="1"/>
        <v>10</v>
      </c>
      <c r="W9">
        <f t="shared" si="2"/>
        <v>10</v>
      </c>
      <c r="X9">
        <f t="shared" si="3"/>
        <v>4</v>
      </c>
      <c r="Y9">
        <f t="shared" si="4"/>
        <v>10</v>
      </c>
      <c r="Z9">
        <f t="shared" si="5"/>
        <v>6</v>
      </c>
      <c r="AA9">
        <f t="shared" si="6"/>
        <v>10</v>
      </c>
      <c r="AB9">
        <f t="shared" si="7"/>
        <v>4</v>
      </c>
      <c r="AC9">
        <f t="shared" si="8"/>
        <v>9</v>
      </c>
      <c r="AD9">
        <f t="shared" si="9"/>
        <v>2</v>
      </c>
      <c r="AE9">
        <f t="shared" si="10"/>
        <v>10</v>
      </c>
      <c r="AF9">
        <f t="shared" si="11"/>
        <v>10</v>
      </c>
      <c r="AG9">
        <v>1000</v>
      </c>
      <c r="AI9" s="15" t="s">
        <v>46</v>
      </c>
      <c r="AJ9" s="16">
        <v>2</v>
      </c>
      <c r="AK9" s="16">
        <v>10</v>
      </c>
      <c r="AL9" s="16">
        <v>10</v>
      </c>
      <c r="AM9" s="16">
        <v>10</v>
      </c>
      <c r="AN9" s="16">
        <v>4</v>
      </c>
      <c r="AO9" s="16">
        <v>10</v>
      </c>
      <c r="AP9" s="16">
        <v>6</v>
      </c>
      <c r="AQ9" s="16">
        <v>10</v>
      </c>
      <c r="AR9" s="16">
        <v>4</v>
      </c>
      <c r="AS9" s="16">
        <v>9</v>
      </c>
      <c r="AT9" s="16">
        <v>2</v>
      </c>
      <c r="AU9" s="16">
        <v>10</v>
      </c>
      <c r="AV9" s="16">
        <v>10</v>
      </c>
      <c r="AW9" s="16">
        <v>1000</v>
      </c>
    </row>
    <row r="10" spans="1:49" ht="15" thickBot="1" x14ac:dyDescent="0.4">
      <c r="A10" s="15" t="s">
        <v>47</v>
      </c>
      <c r="B10" s="52">
        <v>4</v>
      </c>
      <c r="C10" s="52">
        <v>1</v>
      </c>
      <c r="D10" s="16">
        <v>1</v>
      </c>
      <c r="E10" s="52">
        <v>1</v>
      </c>
      <c r="F10" s="16">
        <v>2</v>
      </c>
      <c r="G10" s="52">
        <v>1</v>
      </c>
      <c r="H10" s="16">
        <v>7</v>
      </c>
      <c r="I10" s="52">
        <v>1</v>
      </c>
      <c r="J10" s="16">
        <v>5</v>
      </c>
      <c r="K10" s="52">
        <v>2</v>
      </c>
      <c r="L10" s="16">
        <v>6</v>
      </c>
      <c r="M10" s="52">
        <v>1</v>
      </c>
      <c r="N10" s="52">
        <v>1</v>
      </c>
      <c r="O10" s="16">
        <v>1000</v>
      </c>
      <c r="T10">
        <f t="shared" si="12"/>
        <v>7</v>
      </c>
      <c r="U10">
        <f t="shared" si="0"/>
        <v>10</v>
      </c>
      <c r="V10">
        <f t="shared" si="1"/>
        <v>10</v>
      </c>
      <c r="W10">
        <f t="shared" si="2"/>
        <v>10</v>
      </c>
      <c r="X10">
        <f t="shared" si="3"/>
        <v>9</v>
      </c>
      <c r="Y10">
        <f t="shared" si="4"/>
        <v>10</v>
      </c>
      <c r="Z10">
        <f t="shared" si="5"/>
        <v>4</v>
      </c>
      <c r="AA10">
        <f t="shared" si="6"/>
        <v>10</v>
      </c>
      <c r="AB10">
        <f t="shared" si="7"/>
        <v>6</v>
      </c>
      <c r="AC10">
        <f t="shared" si="8"/>
        <v>9</v>
      </c>
      <c r="AD10">
        <f t="shared" si="9"/>
        <v>5</v>
      </c>
      <c r="AE10">
        <f t="shared" si="10"/>
        <v>10</v>
      </c>
      <c r="AF10">
        <f t="shared" si="11"/>
        <v>10</v>
      </c>
      <c r="AG10">
        <v>1000</v>
      </c>
      <c r="AI10" s="15" t="s">
        <v>47</v>
      </c>
      <c r="AJ10" s="16">
        <v>7</v>
      </c>
      <c r="AK10" s="16">
        <v>10</v>
      </c>
      <c r="AL10" s="16">
        <v>10</v>
      </c>
      <c r="AM10" s="16">
        <v>10</v>
      </c>
      <c r="AN10" s="16">
        <v>9</v>
      </c>
      <c r="AO10" s="16">
        <v>10</v>
      </c>
      <c r="AP10" s="16">
        <v>4</v>
      </c>
      <c r="AQ10" s="16">
        <v>10</v>
      </c>
      <c r="AR10" s="16">
        <v>6</v>
      </c>
      <c r="AS10" s="16">
        <v>9</v>
      </c>
      <c r="AT10" s="16">
        <v>5</v>
      </c>
      <c r="AU10" s="16">
        <v>10</v>
      </c>
      <c r="AV10" s="16">
        <v>10</v>
      </c>
      <c r="AW10" s="16">
        <v>1000</v>
      </c>
    </row>
    <row r="11" spans="1:49" ht="15" thickBot="1" x14ac:dyDescent="0.4">
      <c r="A11" s="15" t="s">
        <v>48</v>
      </c>
      <c r="B11" s="52">
        <v>1</v>
      </c>
      <c r="C11" s="52">
        <v>1</v>
      </c>
      <c r="D11" s="16">
        <v>10</v>
      </c>
      <c r="E11" s="52">
        <v>1</v>
      </c>
      <c r="F11" s="16">
        <v>7</v>
      </c>
      <c r="G11" s="52">
        <v>1</v>
      </c>
      <c r="H11" s="16">
        <v>1</v>
      </c>
      <c r="I11" s="52">
        <v>1</v>
      </c>
      <c r="J11" s="16">
        <v>8</v>
      </c>
      <c r="K11" s="52">
        <v>1</v>
      </c>
      <c r="L11" s="16">
        <v>3</v>
      </c>
      <c r="M11" s="52">
        <v>1</v>
      </c>
      <c r="N11" s="52">
        <v>1</v>
      </c>
      <c r="O11" s="16">
        <v>1000</v>
      </c>
      <c r="T11">
        <f t="shared" si="12"/>
        <v>10</v>
      </c>
      <c r="U11">
        <f t="shared" si="0"/>
        <v>10</v>
      </c>
      <c r="V11">
        <f t="shared" si="1"/>
        <v>1</v>
      </c>
      <c r="W11">
        <f t="shared" si="2"/>
        <v>10</v>
      </c>
      <c r="X11">
        <f t="shared" si="3"/>
        <v>4</v>
      </c>
      <c r="Y11">
        <f t="shared" si="4"/>
        <v>10</v>
      </c>
      <c r="Z11">
        <f t="shared" si="5"/>
        <v>10</v>
      </c>
      <c r="AA11">
        <f t="shared" si="6"/>
        <v>10</v>
      </c>
      <c r="AB11">
        <f t="shared" si="7"/>
        <v>3</v>
      </c>
      <c r="AC11">
        <f t="shared" si="8"/>
        <v>10</v>
      </c>
      <c r="AD11">
        <f t="shared" si="9"/>
        <v>8</v>
      </c>
      <c r="AE11">
        <f t="shared" si="10"/>
        <v>10</v>
      </c>
      <c r="AF11">
        <f t="shared" si="11"/>
        <v>10</v>
      </c>
      <c r="AG11">
        <v>1000</v>
      </c>
      <c r="AI11" s="15" t="s">
        <v>48</v>
      </c>
      <c r="AJ11" s="16">
        <v>10</v>
      </c>
      <c r="AK11" s="16">
        <v>10</v>
      </c>
      <c r="AL11" s="16">
        <v>1</v>
      </c>
      <c r="AM11" s="16">
        <v>10</v>
      </c>
      <c r="AN11" s="16">
        <v>4</v>
      </c>
      <c r="AO11" s="16">
        <v>10</v>
      </c>
      <c r="AP11" s="16">
        <v>10</v>
      </c>
      <c r="AQ11" s="16">
        <v>10</v>
      </c>
      <c r="AR11" s="16">
        <v>3</v>
      </c>
      <c r="AS11" s="16">
        <v>10</v>
      </c>
      <c r="AT11" s="16">
        <v>8</v>
      </c>
      <c r="AU11" s="16">
        <v>10</v>
      </c>
      <c r="AV11" s="16">
        <v>10</v>
      </c>
      <c r="AW11" s="16">
        <v>1000</v>
      </c>
    </row>
    <row r="12" spans="1:49" ht="15" thickBot="1" x14ac:dyDescent="0.4">
      <c r="A12" s="15" t="s">
        <v>49</v>
      </c>
      <c r="B12" s="52">
        <v>6</v>
      </c>
      <c r="C12" s="52">
        <v>1</v>
      </c>
      <c r="D12" s="16">
        <v>8</v>
      </c>
      <c r="E12" s="52">
        <v>1</v>
      </c>
      <c r="F12" s="16">
        <v>3</v>
      </c>
      <c r="G12" s="52">
        <v>1</v>
      </c>
      <c r="H12" s="16">
        <v>7</v>
      </c>
      <c r="I12" s="52">
        <v>1</v>
      </c>
      <c r="J12" s="16">
        <v>6</v>
      </c>
      <c r="K12" s="52">
        <v>2</v>
      </c>
      <c r="L12" s="16">
        <v>7</v>
      </c>
      <c r="M12" s="52">
        <v>1</v>
      </c>
      <c r="N12" s="52">
        <v>1</v>
      </c>
      <c r="O12" s="16">
        <v>1000</v>
      </c>
      <c r="T12">
        <f t="shared" si="12"/>
        <v>5</v>
      </c>
      <c r="U12">
        <f t="shared" si="0"/>
        <v>10</v>
      </c>
      <c r="V12">
        <f t="shared" si="1"/>
        <v>3</v>
      </c>
      <c r="W12">
        <f t="shared" si="2"/>
        <v>10</v>
      </c>
      <c r="X12">
        <f t="shared" si="3"/>
        <v>8</v>
      </c>
      <c r="Y12">
        <f t="shared" si="4"/>
        <v>10</v>
      </c>
      <c r="Z12">
        <f t="shared" si="5"/>
        <v>4</v>
      </c>
      <c r="AA12">
        <f t="shared" si="6"/>
        <v>10</v>
      </c>
      <c r="AB12">
        <f t="shared" si="7"/>
        <v>5</v>
      </c>
      <c r="AC12">
        <f t="shared" si="8"/>
        <v>9</v>
      </c>
      <c r="AD12">
        <f t="shared" si="9"/>
        <v>4</v>
      </c>
      <c r="AE12">
        <f t="shared" si="10"/>
        <v>10</v>
      </c>
      <c r="AF12">
        <f t="shared" si="11"/>
        <v>10</v>
      </c>
      <c r="AG12">
        <v>1000</v>
      </c>
      <c r="AI12" s="15" t="s">
        <v>49</v>
      </c>
      <c r="AJ12" s="16">
        <v>5</v>
      </c>
      <c r="AK12" s="16">
        <v>10</v>
      </c>
      <c r="AL12" s="16">
        <v>3</v>
      </c>
      <c r="AM12" s="16">
        <v>10</v>
      </c>
      <c r="AN12" s="16">
        <v>8</v>
      </c>
      <c r="AO12" s="16">
        <v>10</v>
      </c>
      <c r="AP12" s="16">
        <v>4</v>
      </c>
      <c r="AQ12" s="16">
        <v>10</v>
      </c>
      <c r="AR12" s="16">
        <v>5</v>
      </c>
      <c r="AS12" s="16">
        <v>9</v>
      </c>
      <c r="AT12" s="16">
        <v>4</v>
      </c>
      <c r="AU12" s="16">
        <v>10</v>
      </c>
      <c r="AV12" s="16">
        <v>10</v>
      </c>
      <c r="AW12" s="16">
        <v>1000</v>
      </c>
    </row>
    <row r="13" spans="1:49" ht="15" thickBot="1" x14ac:dyDescent="0.4">
      <c r="A13" s="15" t="s">
        <v>50</v>
      </c>
      <c r="B13" s="52">
        <v>5</v>
      </c>
      <c r="C13" s="52">
        <v>1</v>
      </c>
      <c r="D13" s="16">
        <v>1</v>
      </c>
      <c r="E13" s="52">
        <v>1</v>
      </c>
      <c r="F13" s="16">
        <v>5</v>
      </c>
      <c r="G13" s="52">
        <v>1</v>
      </c>
      <c r="H13" s="16">
        <v>4</v>
      </c>
      <c r="I13" s="52">
        <v>1</v>
      </c>
      <c r="J13" s="16">
        <v>3</v>
      </c>
      <c r="K13" s="52">
        <v>2</v>
      </c>
      <c r="L13" s="16">
        <v>8</v>
      </c>
      <c r="M13" s="52">
        <v>1</v>
      </c>
      <c r="N13" s="52">
        <v>1</v>
      </c>
      <c r="O13" s="16">
        <v>1000</v>
      </c>
      <c r="T13">
        <f t="shared" si="12"/>
        <v>6</v>
      </c>
      <c r="U13">
        <f t="shared" si="0"/>
        <v>10</v>
      </c>
      <c r="V13">
        <f t="shared" si="1"/>
        <v>10</v>
      </c>
      <c r="W13">
        <f t="shared" si="2"/>
        <v>10</v>
      </c>
      <c r="X13">
        <f t="shared" si="3"/>
        <v>6</v>
      </c>
      <c r="Y13">
        <f t="shared" si="4"/>
        <v>10</v>
      </c>
      <c r="Z13">
        <f t="shared" si="5"/>
        <v>7</v>
      </c>
      <c r="AA13">
        <f t="shared" si="6"/>
        <v>10</v>
      </c>
      <c r="AB13">
        <f t="shared" si="7"/>
        <v>8</v>
      </c>
      <c r="AC13">
        <f t="shared" si="8"/>
        <v>9</v>
      </c>
      <c r="AD13">
        <f t="shared" si="9"/>
        <v>3</v>
      </c>
      <c r="AE13">
        <f t="shared" si="10"/>
        <v>10</v>
      </c>
      <c r="AF13">
        <f t="shared" si="11"/>
        <v>10</v>
      </c>
      <c r="AG13">
        <v>1000</v>
      </c>
      <c r="AI13" s="15" t="s">
        <v>50</v>
      </c>
      <c r="AJ13" s="16">
        <v>6</v>
      </c>
      <c r="AK13" s="16">
        <v>10</v>
      </c>
      <c r="AL13" s="16">
        <v>10</v>
      </c>
      <c r="AM13" s="16">
        <v>10</v>
      </c>
      <c r="AN13" s="16">
        <v>6</v>
      </c>
      <c r="AO13" s="16">
        <v>10</v>
      </c>
      <c r="AP13" s="16">
        <v>7</v>
      </c>
      <c r="AQ13" s="16">
        <v>10</v>
      </c>
      <c r="AR13" s="16">
        <v>8</v>
      </c>
      <c r="AS13" s="16">
        <v>9</v>
      </c>
      <c r="AT13" s="16">
        <v>3</v>
      </c>
      <c r="AU13" s="16">
        <v>10</v>
      </c>
      <c r="AV13" s="16">
        <v>10</v>
      </c>
      <c r="AW13" s="16">
        <v>1000</v>
      </c>
    </row>
    <row r="14" spans="1:49" ht="15" thickBot="1" x14ac:dyDescent="0.4">
      <c r="A14" s="15" t="s">
        <v>51</v>
      </c>
      <c r="B14" s="52">
        <v>1</v>
      </c>
      <c r="C14" s="52">
        <v>1</v>
      </c>
      <c r="D14" s="16">
        <v>7</v>
      </c>
      <c r="E14" s="52">
        <v>1</v>
      </c>
      <c r="F14" s="16">
        <v>6</v>
      </c>
      <c r="G14" s="52">
        <v>1</v>
      </c>
      <c r="H14" s="16">
        <v>3</v>
      </c>
      <c r="I14" s="52">
        <v>1</v>
      </c>
      <c r="J14" s="16">
        <v>8</v>
      </c>
      <c r="K14" s="52">
        <v>2</v>
      </c>
      <c r="L14" s="16">
        <v>2</v>
      </c>
      <c r="M14" s="52">
        <v>1</v>
      </c>
      <c r="N14" s="52">
        <v>1</v>
      </c>
      <c r="O14" s="16">
        <v>1000</v>
      </c>
      <c r="T14">
        <f t="shared" si="12"/>
        <v>10</v>
      </c>
      <c r="U14">
        <f t="shared" si="0"/>
        <v>10</v>
      </c>
      <c r="V14">
        <f t="shared" si="1"/>
        <v>4</v>
      </c>
      <c r="W14">
        <f t="shared" si="2"/>
        <v>10</v>
      </c>
      <c r="X14">
        <f t="shared" si="3"/>
        <v>5</v>
      </c>
      <c r="Y14">
        <f t="shared" si="4"/>
        <v>10</v>
      </c>
      <c r="Z14">
        <f t="shared" si="5"/>
        <v>8</v>
      </c>
      <c r="AA14">
        <f t="shared" si="6"/>
        <v>10</v>
      </c>
      <c r="AB14">
        <f t="shared" si="7"/>
        <v>3</v>
      </c>
      <c r="AC14">
        <f t="shared" si="8"/>
        <v>9</v>
      </c>
      <c r="AD14">
        <f t="shared" si="9"/>
        <v>9</v>
      </c>
      <c r="AE14">
        <f t="shared" si="10"/>
        <v>10</v>
      </c>
      <c r="AF14">
        <f t="shared" si="11"/>
        <v>10</v>
      </c>
      <c r="AG14">
        <v>1000</v>
      </c>
      <c r="AI14" s="15" t="s">
        <v>51</v>
      </c>
      <c r="AJ14" s="16">
        <v>10</v>
      </c>
      <c r="AK14" s="16">
        <v>10</v>
      </c>
      <c r="AL14" s="16">
        <v>4</v>
      </c>
      <c r="AM14" s="16">
        <v>10</v>
      </c>
      <c r="AN14" s="16">
        <v>5</v>
      </c>
      <c r="AO14" s="16">
        <v>10</v>
      </c>
      <c r="AP14" s="16">
        <v>8</v>
      </c>
      <c r="AQ14" s="16">
        <v>10</v>
      </c>
      <c r="AR14" s="16">
        <v>3</v>
      </c>
      <c r="AS14" s="16">
        <v>9</v>
      </c>
      <c r="AT14" s="16">
        <v>9</v>
      </c>
      <c r="AU14" s="16">
        <v>10</v>
      </c>
      <c r="AV14" s="16">
        <v>10</v>
      </c>
      <c r="AW14" s="16">
        <v>1000</v>
      </c>
    </row>
    <row r="15" spans="1:49" ht="15" thickBot="1" x14ac:dyDescent="0.4">
      <c r="A15" s="15" t="s">
        <v>52</v>
      </c>
      <c r="B15" s="52">
        <v>7</v>
      </c>
      <c r="C15" s="52">
        <v>1</v>
      </c>
      <c r="D15" s="16">
        <v>1</v>
      </c>
      <c r="E15" s="52">
        <v>1</v>
      </c>
      <c r="F15" s="16">
        <v>7</v>
      </c>
      <c r="G15" s="52">
        <v>1</v>
      </c>
      <c r="H15" s="16">
        <v>6</v>
      </c>
      <c r="I15" s="52">
        <v>1</v>
      </c>
      <c r="J15" s="16">
        <v>3</v>
      </c>
      <c r="K15" s="52">
        <v>2</v>
      </c>
      <c r="L15" s="16">
        <v>4</v>
      </c>
      <c r="M15" s="52">
        <v>1</v>
      </c>
      <c r="N15" s="52">
        <v>1</v>
      </c>
      <c r="O15" s="16">
        <v>1000</v>
      </c>
      <c r="T15">
        <f t="shared" si="12"/>
        <v>4</v>
      </c>
      <c r="U15">
        <f t="shared" si="0"/>
        <v>10</v>
      </c>
      <c r="V15">
        <f t="shared" si="1"/>
        <v>10</v>
      </c>
      <c r="W15">
        <f t="shared" si="2"/>
        <v>10</v>
      </c>
      <c r="X15">
        <f t="shared" si="3"/>
        <v>4</v>
      </c>
      <c r="Y15">
        <f t="shared" si="4"/>
        <v>10</v>
      </c>
      <c r="Z15">
        <f t="shared" si="5"/>
        <v>5</v>
      </c>
      <c r="AA15">
        <f t="shared" si="6"/>
        <v>10</v>
      </c>
      <c r="AB15">
        <f t="shared" si="7"/>
        <v>8</v>
      </c>
      <c r="AC15">
        <f t="shared" si="8"/>
        <v>9</v>
      </c>
      <c r="AD15">
        <f t="shared" si="9"/>
        <v>7</v>
      </c>
      <c r="AE15">
        <f t="shared" si="10"/>
        <v>10</v>
      </c>
      <c r="AF15">
        <f t="shared" si="11"/>
        <v>10</v>
      </c>
      <c r="AG15">
        <v>1000</v>
      </c>
      <c r="AI15" s="15" t="s">
        <v>52</v>
      </c>
      <c r="AJ15" s="16">
        <v>4</v>
      </c>
      <c r="AK15" s="16">
        <v>10</v>
      </c>
      <c r="AL15" s="16">
        <v>10</v>
      </c>
      <c r="AM15" s="16">
        <v>10</v>
      </c>
      <c r="AN15" s="16">
        <v>4</v>
      </c>
      <c r="AO15" s="16">
        <v>10</v>
      </c>
      <c r="AP15" s="16">
        <v>5</v>
      </c>
      <c r="AQ15" s="16">
        <v>10</v>
      </c>
      <c r="AR15" s="16">
        <v>8</v>
      </c>
      <c r="AS15" s="16">
        <v>9</v>
      </c>
      <c r="AT15" s="16">
        <v>7</v>
      </c>
      <c r="AU15" s="16">
        <v>10</v>
      </c>
      <c r="AV15" s="16">
        <v>10</v>
      </c>
      <c r="AW15" s="16">
        <v>1000</v>
      </c>
    </row>
    <row r="16" spans="1:49" ht="15" thickBot="1" x14ac:dyDescent="0.4">
      <c r="A16" s="15" t="s">
        <v>53</v>
      </c>
      <c r="B16" s="52">
        <v>1</v>
      </c>
      <c r="C16" s="52">
        <v>2</v>
      </c>
      <c r="D16" s="16">
        <v>9</v>
      </c>
      <c r="E16" s="52">
        <v>1</v>
      </c>
      <c r="F16" s="16">
        <v>7</v>
      </c>
      <c r="G16" s="52">
        <v>1</v>
      </c>
      <c r="H16" s="16">
        <v>2</v>
      </c>
      <c r="I16" s="52">
        <v>1</v>
      </c>
      <c r="J16" s="16">
        <v>8</v>
      </c>
      <c r="K16" s="52">
        <v>2</v>
      </c>
      <c r="L16" s="16">
        <v>1</v>
      </c>
      <c r="M16" s="52">
        <v>1</v>
      </c>
      <c r="N16" s="52">
        <v>1</v>
      </c>
      <c r="O16" s="16">
        <v>1000</v>
      </c>
      <c r="T16">
        <f t="shared" si="12"/>
        <v>10</v>
      </c>
      <c r="U16">
        <f t="shared" si="0"/>
        <v>9</v>
      </c>
      <c r="V16">
        <f t="shared" si="1"/>
        <v>2</v>
      </c>
      <c r="W16">
        <f t="shared" si="2"/>
        <v>10</v>
      </c>
      <c r="X16">
        <f t="shared" si="3"/>
        <v>4</v>
      </c>
      <c r="Y16">
        <f t="shared" si="4"/>
        <v>10</v>
      </c>
      <c r="Z16">
        <f t="shared" si="5"/>
        <v>9</v>
      </c>
      <c r="AA16">
        <f t="shared" si="6"/>
        <v>10</v>
      </c>
      <c r="AB16">
        <f t="shared" si="7"/>
        <v>3</v>
      </c>
      <c r="AC16">
        <f t="shared" si="8"/>
        <v>9</v>
      </c>
      <c r="AD16">
        <f t="shared" si="9"/>
        <v>10</v>
      </c>
      <c r="AE16">
        <f t="shared" si="10"/>
        <v>10</v>
      </c>
      <c r="AF16">
        <f t="shared" si="11"/>
        <v>10</v>
      </c>
      <c r="AG16">
        <v>1000</v>
      </c>
      <c r="AI16" s="15" t="s">
        <v>53</v>
      </c>
      <c r="AJ16" s="16">
        <v>10</v>
      </c>
      <c r="AK16" s="16">
        <v>9</v>
      </c>
      <c r="AL16" s="16">
        <v>2</v>
      </c>
      <c r="AM16" s="16">
        <v>10</v>
      </c>
      <c r="AN16" s="16">
        <v>4</v>
      </c>
      <c r="AO16" s="16">
        <v>10</v>
      </c>
      <c r="AP16" s="16">
        <v>9</v>
      </c>
      <c r="AQ16" s="16">
        <v>10</v>
      </c>
      <c r="AR16" s="16">
        <v>3</v>
      </c>
      <c r="AS16" s="16">
        <v>9</v>
      </c>
      <c r="AT16" s="16">
        <v>10</v>
      </c>
      <c r="AU16" s="16">
        <v>10</v>
      </c>
      <c r="AV16" s="16">
        <v>10</v>
      </c>
      <c r="AW16" s="16">
        <v>1000</v>
      </c>
    </row>
    <row r="17" spans="1:49" ht="15" thickBot="1" x14ac:dyDescent="0.4">
      <c r="A17" s="15" t="s">
        <v>54</v>
      </c>
      <c r="B17" s="52">
        <v>10</v>
      </c>
      <c r="C17" s="52">
        <v>1</v>
      </c>
      <c r="D17" s="16">
        <v>1</v>
      </c>
      <c r="E17" s="52">
        <v>1</v>
      </c>
      <c r="F17" s="16">
        <v>1</v>
      </c>
      <c r="G17" s="52">
        <v>1</v>
      </c>
      <c r="H17" s="16">
        <v>7</v>
      </c>
      <c r="I17" s="52">
        <v>1</v>
      </c>
      <c r="J17" s="16">
        <v>2</v>
      </c>
      <c r="K17" s="52">
        <v>2</v>
      </c>
      <c r="L17" s="16">
        <v>10</v>
      </c>
      <c r="M17" s="52">
        <v>1</v>
      </c>
      <c r="N17" s="52">
        <v>1</v>
      </c>
      <c r="O17" s="16">
        <v>1000</v>
      </c>
      <c r="T17">
        <f t="shared" si="12"/>
        <v>1</v>
      </c>
      <c r="U17">
        <f t="shared" si="0"/>
        <v>10</v>
      </c>
      <c r="V17">
        <f t="shared" si="1"/>
        <v>10</v>
      </c>
      <c r="W17">
        <f t="shared" si="2"/>
        <v>10</v>
      </c>
      <c r="X17">
        <f t="shared" si="3"/>
        <v>10</v>
      </c>
      <c r="Y17">
        <f t="shared" si="4"/>
        <v>10</v>
      </c>
      <c r="Z17">
        <f t="shared" si="5"/>
        <v>4</v>
      </c>
      <c r="AA17">
        <f t="shared" si="6"/>
        <v>10</v>
      </c>
      <c r="AB17">
        <f t="shared" si="7"/>
        <v>9</v>
      </c>
      <c r="AC17">
        <f t="shared" si="8"/>
        <v>9</v>
      </c>
      <c r="AD17">
        <f t="shared" si="9"/>
        <v>1</v>
      </c>
      <c r="AE17">
        <f t="shared" si="10"/>
        <v>10</v>
      </c>
      <c r="AF17">
        <f t="shared" si="11"/>
        <v>10</v>
      </c>
      <c r="AG17">
        <v>1000</v>
      </c>
      <c r="AI17" s="15" t="s">
        <v>54</v>
      </c>
      <c r="AJ17" s="16">
        <v>1</v>
      </c>
      <c r="AK17" s="16">
        <v>10</v>
      </c>
      <c r="AL17" s="16">
        <v>10</v>
      </c>
      <c r="AM17" s="16">
        <v>10</v>
      </c>
      <c r="AN17" s="16">
        <v>10</v>
      </c>
      <c r="AO17" s="16">
        <v>10</v>
      </c>
      <c r="AP17" s="16">
        <v>4</v>
      </c>
      <c r="AQ17" s="16">
        <v>10</v>
      </c>
      <c r="AR17" s="16">
        <v>9</v>
      </c>
      <c r="AS17" s="16">
        <v>9</v>
      </c>
      <c r="AT17" s="16">
        <v>1</v>
      </c>
      <c r="AU17" s="16">
        <v>10</v>
      </c>
      <c r="AV17" s="16">
        <v>10</v>
      </c>
      <c r="AW17" s="16">
        <v>1000</v>
      </c>
    </row>
    <row r="18" spans="1:49" ht="18.5" thickBot="1" x14ac:dyDescent="0.4">
      <c r="A18" s="11"/>
      <c r="AI18" s="11"/>
    </row>
    <row r="19" spans="1:49" ht="15" thickBot="1" x14ac:dyDescent="0.4">
      <c r="A19" s="15" t="s">
        <v>55</v>
      </c>
      <c r="B19" s="51" t="s">
        <v>38</v>
      </c>
      <c r="C19" s="51" t="s">
        <v>39</v>
      </c>
      <c r="D19" s="15" t="s">
        <v>40</v>
      </c>
      <c r="E19" s="51" t="s">
        <v>41</v>
      </c>
      <c r="F19" s="15" t="s">
        <v>42</v>
      </c>
      <c r="G19" s="51" t="s">
        <v>43</v>
      </c>
      <c r="H19" s="15" t="s">
        <v>200</v>
      </c>
      <c r="I19" s="51" t="s">
        <v>201</v>
      </c>
      <c r="J19" s="15" t="s">
        <v>202</v>
      </c>
      <c r="K19" s="51" t="s">
        <v>203</v>
      </c>
      <c r="L19" s="15" t="s">
        <v>204</v>
      </c>
      <c r="M19" s="51" t="s">
        <v>205</v>
      </c>
      <c r="N19" s="51" t="s">
        <v>206</v>
      </c>
      <c r="AI19" s="15" t="s">
        <v>55</v>
      </c>
      <c r="AJ19" s="15" t="s">
        <v>38</v>
      </c>
      <c r="AK19" s="15" t="s">
        <v>39</v>
      </c>
      <c r="AL19" s="15" t="s">
        <v>40</v>
      </c>
      <c r="AM19" s="15" t="s">
        <v>41</v>
      </c>
      <c r="AN19" s="15" t="s">
        <v>42</v>
      </c>
      <c r="AO19" s="15" t="s">
        <v>43</v>
      </c>
      <c r="AP19" s="15" t="s">
        <v>200</v>
      </c>
      <c r="AQ19" s="15" t="s">
        <v>201</v>
      </c>
      <c r="AR19" s="15" t="s">
        <v>202</v>
      </c>
      <c r="AS19" s="15" t="s">
        <v>203</v>
      </c>
      <c r="AT19" s="15" t="s">
        <v>204</v>
      </c>
      <c r="AU19" s="15" t="s">
        <v>205</v>
      </c>
      <c r="AV19" s="15" t="s">
        <v>206</v>
      </c>
    </row>
    <row r="20" spans="1:49" ht="15" thickBot="1" x14ac:dyDescent="0.4">
      <c r="A20" s="15" t="s">
        <v>56</v>
      </c>
      <c r="B20" s="52" t="s">
        <v>57</v>
      </c>
      <c r="C20" s="52" t="s">
        <v>57</v>
      </c>
      <c r="D20" s="16" t="s">
        <v>337</v>
      </c>
      <c r="E20" s="52" t="s">
        <v>57</v>
      </c>
      <c r="F20" s="16" t="s">
        <v>338</v>
      </c>
      <c r="G20" s="52" t="s">
        <v>57</v>
      </c>
      <c r="H20" s="16" t="s">
        <v>339</v>
      </c>
      <c r="I20" s="52" t="s">
        <v>57</v>
      </c>
      <c r="J20" s="16" t="s">
        <v>340</v>
      </c>
      <c r="K20" s="52" t="s">
        <v>57</v>
      </c>
      <c r="L20" s="16" t="s">
        <v>341</v>
      </c>
      <c r="M20" s="52" t="s">
        <v>57</v>
      </c>
      <c r="N20" s="52" t="s">
        <v>57</v>
      </c>
      <c r="AI20" s="15" t="s">
        <v>56</v>
      </c>
      <c r="AJ20" s="16" t="s">
        <v>371</v>
      </c>
      <c r="AK20" s="16" t="s">
        <v>57</v>
      </c>
      <c r="AL20" s="16" t="s">
        <v>372</v>
      </c>
      <c r="AM20" s="16" t="s">
        <v>57</v>
      </c>
      <c r="AN20" s="16" t="s">
        <v>373</v>
      </c>
      <c r="AO20" s="16" t="s">
        <v>57</v>
      </c>
      <c r="AP20" s="16" t="s">
        <v>374</v>
      </c>
      <c r="AQ20" s="16" t="s">
        <v>57</v>
      </c>
      <c r="AR20" s="16" t="s">
        <v>375</v>
      </c>
      <c r="AS20" s="16" t="s">
        <v>57</v>
      </c>
      <c r="AT20" s="16" t="s">
        <v>376</v>
      </c>
      <c r="AU20" s="16" t="s">
        <v>57</v>
      </c>
      <c r="AV20" s="16" t="s">
        <v>57</v>
      </c>
    </row>
    <row r="21" spans="1:49" ht="15" thickBot="1" x14ac:dyDescent="0.4">
      <c r="A21" s="15" t="s">
        <v>58</v>
      </c>
      <c r="B21" s="52" t="s">
        <v>59</v>
      </c>
      <c r="C21" s="52" t="s">
        <v>59</v>
      </c>
      <c r="D21" s="16" t="s">
        <v>342</v>
      </c>
      <c r="E21" s="52" t="s">
        <v>59</v>
      </c>
      <c r="F21" s="16" t="s">
        <v>343</v>
      </c>
      <c r="G21" s="52" t="s">
        <v>59</v>
      </c>
      <c r="H21" s="16" t="s">
        <v>344</v>
      </c>
      <c r="I21" s="52" t="s">
        <v>59</v>
      </c>
      <c r="J21" s="16" t="s">
        <v>345</v>
      </c>
      <c r="K21" s="52" t="s">
        <v>59</v>
      </c>
      <c r="L21" s="16" t="s">
        <v>346</v>
      </c>
      <c r="M21" s="52" t="s">
        <v>59</v>
      </c>
      <c r="N21" s="52" t="s">
        <v>59</v>
      </c>
      <c r="AI21" s="15" t="s">
        <v>58</v>
      </c>
      <c r="AJ21" s="16" t="s">
        <v>59</v>
      </c>
      <c r="AK21" s="16" t="s">
        <v>59</v>
      </c>
      <c r="AL21" s="16" t="s">
        <v>377</v>
      </c>
      <c r="AM21" s="16" t="s">
        <v>59</v>
      </c>
      <c r="AN21" s="16" t="s">
        <v>378</v>
      </c>
      <c r="AO21" s="16" t="s">
        <v>59</v>
      </c>
      <c r="AP21" s="16" t="s">
        <v>379</v>
      </c>
      <c r="AQ21" s="16" t="s">
        <v>59</v>
      </c>
      <c r="AR21" s="16" t="s">
        <v>380</v>
      </c>
      <c r="AS21" s="16" t="s">
        <v>59</v>
      </c>
      <c r="AT21" s="16" t="s">
        <v>381</v>
      </c>
      <c r="AU21" s="16" t="s">
        <v>59</v>
      </c>
      <c r="AV21" s="16" t="s">
        <v>59</v>
      </c>
    </row>
    <row r="22" spans="1:49" ht="15" thickBot="1" x14ac:dyDescent="0.4">
      <c r="A22" s="15" t="s">
        <v>60</v>
      </c>
      <c r="B22" s="52" t="s">
        <v>61</v>
      </c>
      <c r="C22" s="52" t="s">
        <v>61</v>
      </c>
      <c r="D22" s="16" t="s">
        <v>347</v>
      </c>
      <c r="E22" s="52" t="s">
        <v>61</v>
      </c>
      <c r="F22" s="16" t="s">
        <v>348</v>
      </c>
      <c r="G22" s="52" t="s">
        <v>61</v>
      </c>
      <c r="H22" s="16" t="s">
        <v>349</v>
      </c>
      <c r="I22" s="52" t="s">
        <v>61</v>
      </c>
      <c r="J22" s="16" t="s">
        <v>350</v>
      </c>
      <c r="K22" s="52" t="s">
        <v>61</v>
      </c>
      <c r="L22" s="16" t="s">
        <v>351</v>
      </c>
      <c r="M22" s="52" t="s">
        <v>61</v>
      </c>
      <c r="N22" s="52" t="s">
        <v>61</v>
      </c>
      <c r="AI22" s="15" t="s">
        <v>60</v>
      </c>
      <c r="AJ22" s="16" t="s">
        <v>61</v>
      </c>
      <c r="AK22" s="16" t="s">
        <v>61</v>
      </c>
      <c r="AL22" s="16" t="s">
        <v>61</v>
      </c>
      <c r="AM22" s="16" t="s">
        <v>61</v>
      </c>
      <c r="AN22" s="16" t="s">
        <v>382</v>
      </c>
      <c r="AO22" s="16" t="s">
        <v>61</v>
      </c>
      <c r="AP22" s="16" t="s">
        <v>383</v>
      </c>
      <c r="AQ22" s="16" t="s">
        <v>61</v>
      </c>
      <c r="AR22" s="16" t="s">
        <v>384</v>
      </c>
      <c r="AS22" s="16" t="s">
        <v>61</v>
      </c>
      <c r="AT22" s="16" t="s">
        <v>385</v>
      </c>
      <c r="AU22" s="16" t="s">
        <v>61</v>
      </c>
      <c r="AV22" s="16" t="s">
        <v>61</v>
      </c>
    </row>
    <row r="23" spans="1:49" ht="15" thickBot="1" x14ac:dyDescent="0.4">
      <c r="A23" s="15" t="s">
        <v>62</v>
      </c>
      <c r="B23" s="52" t="s">
        <v>63</v>
      </c>
      <c r="C23" s="52" t="s">
        <v>63</v>
      </c>
      <c r="D23" s="16" t="s">
        <v>352</v>
      </c>
      <c r="E23" s="52" t="s">
        <v>63</v>
      </c>
      <c r="F23" s="16" t="s">
        <v>63</v>
      </c>
      <c r="G23" s="52" t="s">
        <v>63</v>
      </c>
      <c r="H23" s="16" t="s">
        <v>353</v>
      </c>
      <c r="I23" s="52" t="s">
        <v>63</v>
      </c>
      <c r="J23" s="16" t="s">
        <v>354</v>
      </c>
      <c r="K23" s="52" t="s">
        <v>63</v>
      </c>
      <c r="L23" s="16" t="s">
        <v>355</v>
      </c>
      <c r="M23" s="52" t="s">
        <v>63</v>
      </c>
      <c r="N23" s="52" t="s">
        <v>63</v>
      </c>
      <c r="AI23" s="15" t="s">
        <v>62</v>
      </c>
      <c r="AJ23" s="16" t="s">
        <v>63</v>
      </c>
      <c r="AK23" s="16" t="s">
        <v>63</v>
      </c>
      <c r="AL23" s="16" t="s">
        <v>63</v>
      </c>
      <c r="AM23" s="16" t="s">
        <v>63</v>
      </c>
      <c r="AN23" s="16" t="s">
        <v>386</v>
      </c>
      <c r="AO23" s="16" t="s">
        <v>63</v>
      </c>
      <c r="AP23" s="16" t="s">
        <v>387</v>
      </c>
      <c r="AQ23" s="16" t="s">
        <v>63</v>
      </c>
      <c r="AR23" s="16" t="s">
        <v>388</v>
      </c>
      <c r="AS23" s="16" t="s">
        <v>63</v>
      </c>
      <c r="AT23" s="16" t="s">
        <v>389</v>
      </c>
      <c r="AU23" s="16" t="s">
        <v>63</v>
      </c>
      <c r="AV23" s="16" t="s">
        <v>63</v>
      </c>
    </row>
    <row r="24" spans="1:49" ht="15" thickBot="1" x14ac:dyDescent="0.4">
      <c r="A24" s="15" t="s">
        <v>64</v>
      </c>
      <c r="B24" s="52" t="s">
        <v>65</v>
      </c>
      <c r="C24" s="52" t="s">
        <v>65</v>
      </c>
      <c r="D24" s="16" t="s">
        <v>356</v>
      </c>
      <c r="E24" s="52" t="s">
        <v>65</v>
      </c>
      <c r="F24" s="16" t="s">
        <v>65</v>
      </c>
      <c r="G24" s="52" t="s">
        <v>65</v>
      </c>
      <c r="H24" s="16" t="s">
        <v>357</v>
      </c>
      <c r="I24" s="52" t="s">
        <v>65</v>
      </c>
      <c r="J24" s="16" t="s">
        <v>358</v>
      </c>
      <c r="K24" s="52" t="s">
        <v>65</v>
      </c>
      <c r="L24" s="16" t="s">
        <v>359</v>
      </c>
      <c r="M24" s="52" t="s">
        <v>65</v>
      </c>
      <c r="N24" s="52" t="s">
        <v>65</v>
      </c>
      <c r="AI24" s="15" t="s">
        <v>64</v>
      </c>
      <c r="AJ24" s="16" t="s">
        <v>65</v>
      </c>
      <c r="AK24" s="16" t="s">
        <v>65</v>
      </c>
      <c r="AL24" s="16" t="s">
        <v>65</v>
      </c>
      <c r="AM24" s="16" t="s">
        <v>65</v>
      </c>
      <c r="AN24" s="16" t="s">
        <v>390</v>
      </c>
      <c r="AO24" s="16" t="s">
        <v>65</v>
      </c>
      <c r="AP24" s="16" t="s">
        <v>391</v>
      </c>
      <c r="AQ24" s="16" t="s">
        <v>65</v>
      </c>
      <c r="AR24" s="16" t="s">
        <v>392</v>
      </c>
      <c r="AS24" s="16" t="s">
        <v>65</v>
      </c>
      <c r="AT24" s="16" t="s">
        <v>393</v>
      </c>
      <c r="AU24" s="16" t="s">
        <v>65</v>
      </c>
      <c r="AV24" s="16" t="s">
        <v>65</v>
      </c>
    </row>
    <row r="25" spans="1:49" ht="15" thickBot="1" x14ac:dyDescent="0.4">
      <c r="A25" s="15" t="s">
        <v>67</v>
      </c>
      <c r="B25" s="52" t="s">
        <v>68</v>
      </c>
      <c r="C25" s="52" t="s">
        <v>68</v>
      </c>
      <c r="D25" s="16" t="s">
        <v>360</v>
      </c>
      <c r="E25" s="52" t="s">
        <v>68</v>
      </c>
      <c r="F25" s="16" t="s">
        <v>68</v>
      </c>
      <c r="G25" s="52" t="s">
        <v>68</v>
      </c>
      <c r="H25" s="16" t="s">
        <v>361</v>
      </c>
      <c r="I25" s="52" t="s">
        <v>68</v>
      </c>
      <c r="J25" s="16" t="s">
        <v>362</v>
      </c>
      <c r="K25" s="52" t="s">
        <v>68</v>
      </c>
      <c r="L25" s="16" t="s">
        <v>363</v>
      </c>
      <c r="M25" s="52" t="s">
        <v>68</v>
      </c>
      <c r="N25" s="52" t="s">
        <v>68</v>
      </c>
      <c r="AI25" s="15" t="s">
        <v>67</v>
      </c>
      <c r="AJ25" s="16" t="s">
        <v>68</v>
      </c>
      <c r="AK25" s="16" t="s">
        <v>68</v>
      </c>
      <c r="AL25" s="16" t="s">
        <v>68</v>
      </c>
      <c r="AM25" s="16" t="s">
        <v>68</v>
      </c>
      <c r="AN25" s="16" t="s">
        <v>394</v>
      </c>
      <c r="AO25" s="16" t="s">
        <v>68</v>
      </c>
      <c r="AP25" s="16" t="s">
        <v>395</v>
      </c>
      <c r="AQ25" s="16" t="s">
        <v>68</v>
      </c>
      <c r="AR25" s="16" t="s">
        <v>363</v>
      </c>
      <c r="AS25" s="16" t="s">
        <v>68</v>
      </c>
      <c r="AT25" s="16" t="s">
        <v>396</v>
      </c>
      <c r="AU25" s="16" t="s">
        <v>68</v>
      </c>
      <c r="AV25" s="16" t="s">
        <v>68</v>
      </c>
    </row>
    <row r="26" spans="1:49" ht="15" thickBot="1" x14ac:dyDescent="0.4">
      <c r="A26" s="15" t="s">
        <v>70</v>
      </c>
      <c r="B26" s="52" t="s">
        <v>71</v>
      </c>
      <c r="C26" s="52" t="s">
        <v>71</v>
      </c>
      <c r="D26" s="16" t="s">
        <v>364</v>
      </c>
      <c r="E26" s="52" t="s">
        <v>71</v>
      </c>
      <c r="F26" s="16" t="s">
        <v>71</v>
      </c>
      <c r="G26" s="52" t="s">
        <v>71</v>
      </c>
      <c r="H26" s="16" t="s">
        <v>71</v>
      </c>
      <c r="I26" s="52" t="s">
        <v>71</v>
      </c>
      <c r="J26" s="16" t="s">
        <v>365</v>
      </c>
      <c r="K26" s="52" t="s">
        <v>71</v>
      </c>
      <c r="L26" s="16" t="s">
        <v>366</v>
      </c>
      <c r="M26" s="52" t="s">
        <v>71</v>
      </c>
      <c r="N26" s="52" t="s">
        <v>71</v>
      </c>
      <c r="AI26" s="15" t="s">
        <v>70</v>
      </c>
      <c r="AJ26" s="16" t="s">
        <v>71</v>
      </c>
      <c r="AK26" s="16" t="s">
        <v>71</v>
      </c>
      <c r="AL26" s="16" t="s">
        <v>71</v>
      </c>
      <c r="AM26" s="16" t="s">
        <v>71</v>
      </c>
      <c r="AN26" s="16" t="s">
        <v>397</v>
      </c>
      <c r="AO26" s="16" t="s">
        <v>71</v>
      </c>
      <c r="AP26" s="16" t="s">
        <v>398</v>
      </c>
      <c r="AQ26" s="16" t="s">
        <v>71</v>
      </c>
      <c r="AR26" s="16" t="s">
        <v>366</v>
      </c>
      <c r="AS26" s="16" t="s">
        <v>71</v>
      </c>
      <c r="AT26" s="16" t="s">
        <v>399</v>
      </c>
      <c r="AU26" s="16" t="s">
        <v>71</v>
      </c>
      <c r="AV26" s="16" t="s">
        <v>71</v>
      </c>
    </row>
    <row r="27" spans="1:49" ht="15" thickBot="1" x14ac:dyDescent="0.4">
      <c r="A27" s="15" t="s">
        <v>72</v>
      </c>
      <c r="B27" s="52" t="s">
        <v>73</v>
      </c>
      <c r="C27" s="52" t="s">
        <v>73</v>
      </c>
      <c r="D27" s="16" t="s">
        <v>367</v>
      </c>
      <c r="E27" s="52" t="s">
        <v>73</v>
      </c>
      <c r="F27" s="16" t="s">
        <v>73</v>
      </c>
      <c r="G27" s="52" t="s">
        <v>73</v>
      </c>
      <c r="H27" s="16" t="s">
        <v>73</v>
      </c>
      <c r="I27" s="52" t="s">
        <v>73</v>
      </c>
      <c r="J27" s="16" t="s">
        <v>73</v>
      </c>
      <c r="K27" s="52" t="s">
        <v>73</v>
      </c>
      <c r="L27" s="16" t="s">
        <v>73</v>
      </c>
      <c r="M27" s="52" t="s">
        <v>73</v>
      </c>
      <c r="N27" s="52" t="s">
        <v>73</v>
      </c>
      <c r="AI27" s="15" t="s">
        <v>72</v>
      </c>
      <c r="AJ27" s="16" t="s">
        <v>73</v>
      </c>
      <c r="AK27" s="16" t="s">
        <v>73</v>
      </c>
      <c r="AL27" s="16" t="s">
        <v>73</v>
      </c>
      <c r="AM27" s="16" t="s">
        <v>73</v>
      </c>
      <c r="AN27" s="16" t="s">
        <v>400</v>
      </c>
      <c r="AO27" s="16" t="s">
        <v>73</v>
      </c>
      <c r="AP27" s="16" t="s">
        <v>401</v>
      </c>
      <c r="AQ27" s="16" t="s">
        <v>73</v>
      </c>
      <c r="AR27" s="16" t="s">
        <v>402</v>
      </c>
      <c r="AS27" s="16" t="s">
        <v>73</v>
      </c>
      <c r="AT27" s="16" t="s">
        <v>403</v>
      </c>
      <c r="AU27" s="16" t="s">
        <v>73</v>
      </c>
      <c r="AV27" s="16" t="s">
        <v>73</v>
      </c>
    </row>
    <row r="28" spans="1:49" ht="15" thickBot="1" x14ac:dyDescent="0.4">
      <c r="A28" s="15" t="s">
        <v>74</v>
      </c>
      <c r="B28" s="52" t="s">
        <v>75</v>
      </c>
      <c r="C28" s="52" t="s">
        <v>75</v>
      </c>
      <c r="D28" s="16" t="s">
        <v>368</v>
      </c>
      <c r="E28" s="52" t="s">
        <v>75</v>
      </c>
      <c r="F28" s="16" t="s">
        <v>75</v>
      </c>
      <c r="G28" s="52" t="s">
        <v>75</v>
      </c>
      <c r="H28" s="16" t="s">
        <v>75</v>
      </c>
      <c r="I28" s="52" t="s">
        <v>75</v>
      </c>
      <c r="J28" s="16" t="s">
        <v>75</v>
      </c>
      <c r="K28" s="52" t="s">
        <v>75</v>
      </c>
      <c r="L28" s="16" t="s">
        <v>75</v>
      </c>
      <c r="M28" s="52" t="s">
        <v>75</v>
      </c>
      <c r="N28" s="52" t="s">
        <v>75</v>
      </c>
      <c r="AI28" s="15" t="s">
        <v>74</v>
      </c>
      <c r="AJ28" s="16" t="s">
        <v>75</v>
      </c>
      <c r="AK28" s="16" t="s">
        <v>75</v>
      </c>
      <c r="AL28" s="16" t="s">
        <v>75</v>
      </c>
      <c r="AM28" s="16" t="s">
        <v>75</v>
      </c>
      <c r="AN28" s="16" t="s">
        <v>404</v>
      </c>
      <c r="AO28" s="16" t="s">
        <v>75</v>
      </c>
      <c r="AP28" s="16" t="s">
        <v>405</v>
      </c>
      <c r="AQ28" s="16" t="s">
        <v>75</v>
      </c>
      <c r="AR28" s="16" t="s">
        <v>75</v>
      </c>
      <c r="AS28" s="16" t="s">
        <v>75</v>
      </c>
      <c r="AT28" s="16" t="s">
        <v>405</v>
      </c>
      <c r="AU28" s="16" t="s">
        <v>75</v>
      </c>
      <c r="AV28" s="16" t="s">
        <v>75</v>
      </c>
    </row>
    <row r="29" spans="1:49" ht="15" thickBot="1" x14ac:dyDescent="0.4">
      <c r="A29" s="15" t="s">
        <v>76</v>
      </c>
      <c r="B29" s="52" t="s">
        <v>77</v>
      </c>
      <c r="C29" s="52" t="s">
        <v>77</v>
      </c>
      <c r="D29" s="16" t="s">
        <v>369</v>
      </c>
      <c r="E29" s="52" t="s">
        <v>77</v>
      </c>
      <c r="F29" s="16" t="s">
        <v>77</v>
      </c>
      <c r="G29" s="52" t="s">
        <v>77</v>
      </c>
      <c r="H29" s="16" t="s">
        <v>77</v>
      </c>
      <c r="I29" s="52" t="s">
        <v>77</v>
      </c>
      <c r="J29" s="16" t="s">
        <v>77</v>
      </c>
      <c r="K29" s="52" t="s">
        <v>77</v>
      </c>
      <c r="L29" s="16" t="s">
        <v>77</v>
      </c>
      <c r="M29" s="52" t="s">
        <v>77</v>
      </c>
      <c r="N29" s="52" t="s">
        <v>77</v>
      </c>
      <c r="AI29" s="15" t="s">
        <v>76</v>
      </c>
      <c r="AJ29" s="16" t="s">
        <v>77</v>
      </c>
      <c r="AK29" s="16" t="s">
        <v>77</v>
      </c>
      <c r="AL29" s="16" t="s">
        <v>77</v>
      </c>
      <c r="AM29" s="16" t="s">
        <v>77</v>
      </c>
      <c r="AN29" s="16" t="s">
        <v>406</v>
      </c>
      <c r="AO29" s="16" t="s">
        <v>77</v>
      </c>
      <c r="AP29" s="16" t="s">
        <v>77</v>
      </c>
      <c r="AQ29" s="16" t="s">
        <v>77</v>
      </c>
      <c r="AR29" s="16" t="s">
        <v>77</v>
      </c>
      <c r="AS29" s="16" t="s">
        <v>77</v>
      </c>
      <c r="AT29" s="16" t="s">
        <v>77</v>
      </c>
      <c r="AU29" s="16" t="s">
        <v>77</v>
      </c>
      <c r="AV29" s="16" t="s">
        <v>77</v>
      </c>
    </row>
    <row r="30" spans="1:49" ht="18.5" thickBot="1" x14ac:dyDescent="0.4">
      <c r="A30" s="11"/>
      <c r="AI30" s="11"/>
    </row>
    <row r="31" spans="1:49" ht="15" thickBot="1" x14ac:dyDescent="0.4">
      <c r="A31" s="15" t="s">
        <v>78</v>
      </c>
      <c r="B31" s="51" t="s">
        <v>38</v>
      </c>
      <c r="C31" s="51" t="s">
        <v>39</v>
      </c>
      <c r="D31" s="15" t="s">
        <v>40</v>
      </c>
      <c r="E31" s="51" t="s">
        <v>41</v>
      </c>
      <c r="F31" s="15" t="s">
        <v>42</v>
      </c>
      <c r="G31" s="51" t="s">
        <v>43</v>
      </c>
      <c r="H31" s="15" t="s">
        <v>200</v>
      </c>
      <c r="I31" s="51" t="s">
        <v>201</v>
      </c>
      <c r="J31" s="15" t="s">
        <v>202</v>
      </c>
      <c r="K31" s="51" t="s">
        <v>203</v>
      </c>
      <c r="L31" s="15" t="s">
        <v>204</v>
      </c>
      <c r="M31" s="51" t="s">
        <v>205</v>
      </c>
      <c r="N31" s="51" t="s">
        <v>206</v>
      </c>
      <c r="AI31" s="15" t="s">
        <v>78</v>
      </c>
      <c r="AJ31" s="15" t="s">
        <v>38</v>
      </c>
      <c r="AK31" s="15" t="s">
        <v>39</v>
      </c>
      <c r="AL31" s="15" t="s">
        <v>40</v>
      </c>
      <c r="AM31" s="15" t="s">
        <v>41</v>
      </c>
      <c r="AN31" s="15" t="s">
        <v>42</v>
      </c>
      <c r="AO31" s="15" t="s">
        <v>43</v>
      </c>
      <c r="AP31" s="15" t="s">
        <v>200</v>
      </c>
      <c r="AQ31" s="15" t="s">
        <v>201</v>
      </c>
      <c r="AR31" s="15" t="s">
        <v>202</v>
      </c>
      <c r="AS31" s="15" t="s">
        <v>203</v>
      </c>
      <c r="AT31" s="15" t="s">
        <v>204</v>
      </c>
      <c r="AU31" s="15" t="s">
        <v>205</v>
      </c>
      <c r="AV31" s="15" t="s">
        <v>206</v>
      </c>
    </row>
    <row r="32" spans="1:49" ht="15" thickBot="1" x14ac:dyDescent="0.4">
      <c r="A32" s="15" t="s">
        <v>56</v>
      </c>
      <c r="B32" s="52">
        <v>9</v>
      </c>
      <c r="C32" s="52">
        <v>9</v>
      </c>
      <c r="D32" s="16">
        <v>459.8</v>
      </c>
      <c r="E32" s="52">
        <v>9</v>
      </c>
      <c r="F32" s="16">
        <v>237.4</v>
      </c>
      <c r="G32" s="52">
        <v>9</v>
      </c>
      <c r="H32" s="16">
        <v>240.4</v>
      </c>
      <c r="I32" s="52">
        <v>9</v>
      </c>
      <c r="J32" s="16">
        <v>458.3</v>
      </c>
      <c r="K32" s="52">
        <v>9</v>
      </c>
      <c r="L32" s="16">
        <v>234.9</v>
      </c>
      <c r="M32" s="52">
        <v>9</v>
      </c>
      <c r="N32" s="52">
        <v>9</v>
      </c>
      <c r="AI32" s="15" t="s">
        <v>56</v>
      </c>
      <c r="AJ32" s="16">
        <v>12</v>
      </c>
      <c r="AK32" s="16">
        <v>9</v>
      </c>
      <c r="AL32" s="16">
        <v>249.5</v>
      </c>
      <c r="AM32" s="16">
        <v>9</v>
      </c>
      <c r="AN32" s="16">
        <v>494</v>
      </c>
      <c r="AO32" s="16">
        <v>9</v>
      </c>
      <c r="AP32" s="16">
        <v>260.5</v>
      </c>
      <c r="AQ32" s="16">
        <v>9</v>
      </c>
      <c r="AR32" s="16">
        <v>18</v>
      </c>
      <c r="AS32" s="16">
        <v>9</v>
      </c>
      <c r="AT32" s="16">
        <v>251.5</v>
      </c>
      <c r="AU32" s="16">
        <v>9</v>
      </c>
      <c r="AV32" s="16">
        <v>9</v>
      </c>
    </row>
    <row r="33" spans="1:52" ht="15" thickBot="1" x14ac:dyDescent="0.4">
      <c r="A33" s="15" t="s">
        <v>58</v>
      </c>
      <c r="B33" s="52">
        <v>8</v>
      </c>
      <c r="C33" s="52">
        <v>8</v>
      </c>
      <c r="D33" s="16">
        <v>458.8</v>
      </c>
      <c r="E33" s="52">
        <v>8</v>
      </c>
      <c r="F33" s="16">
        <v>233.4</v>
      </c>
      <c r="G33" s="52">
        <v>8</v>
      </c>
      <c r="H33" s="16">
        <v>238.4</v>
      </c>
      <c r="I33" s="52">
        <v>8</v>
      </c>
      <c r="J33" s="16">
        <v>237.9</v>
      </c>
      <c r="K33" s="52">
        <v>8</v>
      </c>
      <c r="L33" s="16">
        <v>232.9</v>
      </c>
      <c r="M33" s="52">
        <v>8</v>
      </c>
      <c r="N33" s="52">
        <v>8</v>
      </c>
      <c r="AI33" s="15" t="s">
        <v>58</v>
      </c>
      <c r="AJ33" s="16">
        <v>8</v>
      </c>
      <c r="AK33" s="16">
        <v>8</v>
      </c>
      <c r="AL33" s="16">
        <v>248.5</v>
      </c>
      <c r="AM33" s="16">
        <v>8</v>
      </c>
      <c r="AN33" s="16">
        <v>493</v>
      </c>
      <c r="AO33" s="16">
        <v>8</v>
      </c>
      <c r="AP33" s="16">
        <v>259.5</v>
      </c>
      <c r="AQ33" s="16">
        <v>8</v>
      </c>
      <c r="AR33" s="16">
        <v>17</v>
      </c>
      <c r="AS33" s="16">
        <v>8</v>
      </c>
      <c r="AT33" s="16">
        <v>250.5</v>
      </c>
      <c r="AU33" s="16">
        <v>8</v>
      </c>
      <c r="AV33" s="16">
        <v>8</v>
      </c>
    </row>
    <row r="34" spans="1:52" ht="15" thickBot="1" x14ac:dyDescent="0.4">
      <c r="A34" s="15" t="s">
        <v>60</v>
      </c>
      <c r="B34" s="52">
        <v>7</v>
      </c>
      <c r="C34" s="52">
        <v>7</v>
      </c>
      <c r="D34" s="16">
        <v>457.8</v>
      </c>
      <c r="E34" s="52">
        <v>7</v>
      </c>
      <c r="F34" s="16">
        <v>232.4</v>
      </c>
      <c r="G34" s="52">
        <v>7</v>
      </c>
      <c r="H34" s="16">
        <v>236.4</v>
      </c>
      <c r="I34" s="52">
        <v>7</v>
      </c>
      <c r="J34" s="16">
        <v>236.9</v>
      </c>
      <c r="K34" s="52">
        <v>7</v>
      </c>
      <c r="L34" s="16">
        <v>231.9</v>
      </c>
      <c r="M34" s="52">
        <v>7</v>
      </c>
      <c r="N34" s="52">
        <v>7</v>
      </c>
      <c r="AI34" s="15" t="s">
        <v>60</v>
      </c>
      <c r="AJ34" s="16">
        <v>7</v>
      </c>
      <c r="AK34" s="16">
        <v>7</v>
      </c>
      <c r="AL34" s="16">
        <v>7</v>
      </c>
      <c r="AM34" s="16">
        <v>7</v>
      </c>
      <c r="AN34" s="16">
        <v>492</v>
      </c>
      <c r="AO34" s="16">
        <v>7</v>
      </c>
      <c r="AP34" s="16">
        <v>258.5</v>
      </c>
      <c r="AQ34" s="16">
        <v>7</v>
      </c>
      <c r="AR34" s="16">
        <v>16</v>
      </c>
      <c r="AS34" s="16">
        <v>7</v>
      </c>
      <c r="AT34" s="16">
        <v>249.5</v>
      </c>
      <c r="AU34" s="16">
        <v>7</v>
      </c>
      <c r="AV34" s="16">
        <v>7</v>
      </c>
    </row>
    <row r="35" spans="1:52" ht="15" thickBot="1" x14ac:dyDescent="0.4">
      <c r="A35" s="15" t="s">
        <v>62</v>
      </c>
      <c r="B35" s="52">
        <v>6</v>
      </c>
      <c r="C35" s="52">
        <v>6</v>
      </c>
      <c r="D35" s="16">
        <v>456.8</v>
      </c>
      <c r="E35" s="52">
        <v>6</v>
      </c>
      <c r="F35" s="16">
        <v>6</v>
      </c>
      <c r="G35" s="52">
        <v>6</v>
      </c>
      <c r="H35" s="16">
        <v>235.4</v>
      </c>
      <c r="I35" s="52">
        <v>6</v>
      </c>
      <c r="J35" s="16">
        <v>235.9</v>
      </c>
      <c r="K35" s="52">
        <v>6</v>
      </c>
      <c r="L35" s="16">
        <v>230.9</v>
      </c>
      <c r="M35" s="52">
        <v>6</v>
      </c>
      <c r="N35" s="52">
        <v>6</v>
      </c>
      <c r="AI35" s="15" t="s">
        <v>62</v>
      </c>
      <c r="AJ35" s="16">
        <v>6</v>
      </c>
      <c r="AK35" s="16">
        <v>6</v>
      </c>
      <c r="AL35" s="16">
        <v>6</v>
      </c>
      <c r="AM35" s="16">
        <v>6</v>
      </c>
      <c r="AN35" s="16">
        <v>491</v>
      </c>
      <c r="AO35" s="16">
        <v>6</v>
      </c>
      <c r="AP35" s="16">
        <v>257.5</v>
      </c>
      <c r="AQ35" s="16">
        <v>6</v>
      </c>
      <c r="AR35" s="16">
        <v>9</v>
      </c>
      <c r="AS35" s="16">
        <v>6</v>
      </c>
      <c r="AT35" s="16">
        <v>248.5</v>
      </c>
      <c r="AU35" s="16">
        <v>6</v>
      </c>
      <c r="AV35" s="16">
        <v>6</v>
      </c>
    </row>
    <row r="36" spans="1:52" ht="15" thickBot="1" x14ac:dyDescent="0.4">
      <c r="A36" s="15" t="s">
        <v>64</v>
      </c>
      <c r="B36" s="52">
        <v>5</v>
      </c>
      <c r="C36" s="52">
        <v>5</v>
      </c>
      <c r="D36" s="16">
        <v>455.8</v>
      </c>
      <c r="E36" s="52">
        <v>5</v>
      </c>
      <c r="F36" s="16">
        <v>5</v>
      </c>
      <c r="G36" s="52">
        <v>5</v>
      </c>
      <c r="H36" s="16">
        <v>234.4</v>
      </c>
      <c r="I36" s="52">
        <v>5</v>
      </c>
      <c r="J36" s="16">
        <v>234.9</v>
      </c>
      <c r="K36" s="52">
        <v>5</v>
      </c>
      <c r="L36" s="16">
        <v>8.5</v>
      </c>
      <c r="M36" s="52">
        <v>5</v>
      </c>
      <c r="N36" s="52">
        <v>5</v>
      </c>
      <c r="AI36" s="15" t="s">
        <v>64</v>
      </c>
      <c r="AJ36" s="16">
        <v>5</v>
      </c>
      <c r="AK36" s="16">
        <v>5</v>
      </c>
      <c r="AL36" s="16">
        <v>5</v>
      </c>
      <c r="AM36" s="16">
        <v>5</v>
      </c>
      <c r="AN36" s="16">
        <v>490</v>
      </c>
      <c r="AO36" s="16">
        <v>5</v>
      </c>
      <c r="AP36" s="16">
        <v>252.5</v>
      </c>
      <c r="AQ36" s="16">
        <v>5</v>
      </c>
      <c r="AR36" s="16">
        <v>8</v>
      </c>
      <c r="AS36" s="16">
        <v>5</v>
      </c>
      <c r="AT36" s="16">
        <v>247.5</v>
      </c>
      <c r="AU36" s="16">
        <v>5</v>
      </c>
      <c r="AV36" s="16">
        <v>5</v>
      </c>
    </row>
    <row r="37" spans="1:52" ht="15" thickBot="1" x14ac:dyDescent="0.4">
      <c r="A37" s="15" t="s">
        <v>67</v>
      </c>
      <c r="B37" s="52">
        <v>4</v>
      </c>
      <c r="C37" s="52">
        <v>4</v>
      </c>
      <c r="D37" s="16">
        <v>454.8</v>
      </c>
      <c r="E37" s="52">
        <v>4</v>
      </c>
      <c r="F37" s="16">
        <v>4</v>
      </c>
      <c r="G37" s="52">
        <v>4</v>
      </c>
      <c r="H37" s="16">
        <v>4.5</v>
      </c>
      <c r="I37" s="52">
        <v>4</v>
      </c>
      <c r="J37" s="16">
        <v>233.9</v>
      </c>
      <c r="K37" s="52">
        <v>4</v>
      </c>
      <c r="L37" s="16">
        <v>7</v>
      </c>
      <c r="M37" s="52">
        <v>4</v>
      </c>
      <c r="N37" s="52">
        <v>4</v>
      </c>
      <c r="AI37" s="15" t="s">
        <v>67</v>
      </c>
      <c r="AJ37" s="16">
        <v>4</v>
      </c>
      <c r="AK37" s="16">
        <v>4</v>
      </c>
      <c r="AL37" s="16">
        <v>4</v>
      </c>
      <c r="AM37" s="16">
        <v>4</v>
      </c>
      <c r="AN37" s="16">
        <v>489</v>
      </c>
      <c r="AO37" s="16">
        <v>4</v>
      </c>
      <c r="AP37" s="16">
        <v>246.5</v>
      </c>
      <c r="AQ37" s="16">
        <v>4</v>
      </c>
      <c r="AR37" s="16">
        <v>7</v>
      </c>
      <c r="AS37" s="16">
        <v>4</v>
      </c>
      <c r="AT37" s="16">
        <v>246.5</v>
      </c>
      <c r="AU37" s="16">
        <v>4</v>
      </c>
      <c r="AV37" s="16">
        <v>4</v>
      </c>
    </row>
    <row r="38" spans="1:52" ht="15" thickBot="1" x14ac:dyDescent="0.4">
      <c r="A38" s="15" t="s">
        <v>70</v>
      </c>
      <c r="B38" s="52">
        <v>3</v>
      </c>
      <c r="C38" s="52">
        <v>3</v>
      </c>
      <c r="D38" s="16">
        <v>453.8</v>
      </c>
      <c r="E38" s="52">
        <v>3</v>
      </c>
      <c r="F38" s="16">
        <v>3</v>
      </c>
      <c r="G38" s="52">
        <v>3</v>
      </c>
      <c r="H38" s="16">
        <v>3</v>
      </c>
      <c r="I38" s="52">
        <v>3</v>
      </c>
      <c r="J38" s="16">
        <v>232.9</v>
      </c>
      <c r="K38" s="52">
        <v>3</v>
      </c>
      <c r="L38" s="16">
        <v>6</v>
      </c>
      <c r="M38" s="52">
        <v>3</v>
      </c>
      <c r="N38" s="52">
        <v>3</v>
      </c>
      <c r="AI38" s="15" t="s">
        <v>70</v>
      </c>
      <c r="AJ38" s="16">
        <v>3</v>
      </c>
      <c r="AK38" s="16">
        <v>3</v>
      </c>
      <c r="AL38" s="16">
        <v>3</v>
      </c>
      <c r="AM38" s="16">
        <v>3</v>
      </c>
      <c r="AN38" s="16">
        <v>488</v>
      </c>
      <c r="AO38" s="16">
        <v>3</v>
      </c>
      <c r="AP38" s="16">
        <v>245.5</v>
      </c>
      <c r="AQ38" s="16">
        <v>3</v>
      </c>
      <c r="AR38" s="16">
        <v>6</v>
      </c>
      <c r="AS38" s="16">
        <v>3</v>
      </c>
      <c r="AT38" s="16">
        <v>244.5</v>
      </c>
      <c r="AU38" s="16">
        <v>3</v>
      </c>
      <c r="AV38" s="16">
        <v>3</v>
      </c>
    </row>
    <row r="39" spans="1:52" ht="15" thickBot="1" x14ac:dyDescent="0.4">
      <c r="A39" s="15" t="s">
        <v>72</v>
      </c>
      <c r="B39" s="52">
        <v>2</v>
      </c>
      <c r="C39" s="52">
        <v>2</v>
      </c>
      <c r="D39" s="16">
        <v>452.8</v>
      </c>
      <c r="E39" s="52">
        <v>2</v>
      </c>
      <c r="F39" s="16">
        <v>2</v>
      </c>
      <c r="G39" s="52">
        <v>2</v>
      </c>
      <c r="H39" s="16">
        <v>2</v>
      </c>
      <c r="I39" s="52">
        <v>2</v>
      </c>
      <c r="J39" s="16">
        <v>2</v>
      </c>
      <c r="K39" s="52">
        <v>2</v>
      </c>
      <c r="L39" s="16">
        <v>2</v>
      </c>
      <c r="M39" s="52">
        <v>2</v>
      </c>
      <c r="N39" s="52">
        <v>2</v>
      </c>
      <c r="AI39" s="15" t="s">
        <v>72</v>
      </c>
      <c r="AJ39" s="16">
        <v>2</v>
      </c>
      <c r="AK39" s="16">
        <v>2</v>
      </c>
      <c r="AL39" s="16">
        <v>2</v>
      </c>
      <c r="AM39" s="16">
        <v>2</v>
      </c>
      <c r="AN39" s="16">
        <v>479</v>
      </c>
      <c r="AO39" s="16">
        <v>2</v>
      </c>
      <c r="AP39" s="16">
        <v>244.5</v>
      </c>
      <c r="AQ39" s="16">
        <v>2</v>
      </c>
      <c r="AR39" s="16">
        <v>5</v>
      </c>
      <c r="AS39" s="16">
        <v>2</v>
      </c>
      <c r="AT39" s="16">
        <v>243.5</v>
      </c>
      <c r="AU39" s="16">
        <v>2</v>
      </c>
      <c r="AV39" s="16">
        <v>2</v>
      </c>
    </row>
    <row r="40" spans="1:52" ht="15" thickBot="1" x14ac:dyDescent="0.4">
      <c r="A40" s="15" t="s">
        <v>74</v>
      </c>
      <c r="B40" s="52">
        <v>1</v>
      </c>
      <c r="C40" s="52">
        <v>1</v>
      </c>
      <c r="D40" s="16">
        <v>451.8</v>
      </c>
      <c r="E40" s="52">
        <v>1</v>
      </c>
      <c r="F40" s="16">
        <v>1</v>
      </c>
      <c r="G40" s="52">
        <v>1</v>
      </c>
      <c r="H40" s="16">
        <v>1</v>
      </c>
      <c r="I40" s="52">
        <v>1</v>
      </c>
      <c r="J40" s="16">
        <v>1</v>
      </c>
      <c r="K40" s="52">
        <v>1</v>
      </c>
      <c r="L40" s="16">
        <v>1</v>
      </c>
      <c r="M40" s="52">
        <v>1</v>
      </c>
      <c r="N40" s="52">
        <v>1</v>
      </c>
      <c r="AI40" s="15" t="s">
        <v>74</v>
      </c>
      <c r="AJ40" s="16">
        <v>1</v>
      </c>
      <c r="AK40" s="16">
        <v>1</v>
      </c>
      <c r="AL40" s="16">
        <v>1</v>
      </c>
      <c r="AM40" s="16">
        <v>1</v>
      </c>
      <c r="AN40" s="16">
        <v>478</v>
      </c>
      <c r="AO40" s="16">
        <v>1</v>
      </c>
      <c r="AP40" s="16">
        <v>242.5</v>
      </c>
      <c r="AQ40" s="16">
        <v>1</v>
      </c>
      <c r="AR40" s="16">
        <v>1</v>
      </c>
      <c r="AS40" s="16">
        <v>1</v>
      </c>
      <c r="AT40" s="16">
        <v>242.5</v>
      </c>
      <c r="AU40" s="16">
        <v>1</v>
      </c>
      <c r="AV40" s="16">
        <v>1</v>
      </c>
    </row>
    <row r="41" spans="1:52" ht="15" thickBot="1" x14ac:dyDescent="0.4">
      <c r="A41" s="15" t="s">
        <v>76</v>
      </c>
      <c r="B41" s="52">
        <v>0</v>
      </c>
      <c r="C41" s="52">
        <v>0</v>
      </c>
      <c r="D41" s="16">
        <v>450.8</v>
      </c>
      <c r="E41" s="52">
        <v>0</v>
      </c>
      <c r="F41" s="16">
        <v>0</v>
      </c>
      <c r="G41" s="52">
        <v>0</v>
      </c>
      <c r="H41" s="16">
        <v>0</v>
      </c>
      <c r="I41" s="52">
        <v>0</v>
      </c>
      <c r="J41" s="16">
        <v>0</v>
      </c>
      <c r="K41" s="52">
        <v>0</v>
      </c>
      <c r="L41" s="16">
        <v>0</v>
      </c>
      <c r="M41" s="52">
        <v>0</v>
      </c>
      <c r="N41" s="52">
        <v>0</v>
      </c>
      <c r="AI41" s="15" t="s">
        <v>76</v>
      </c>
      <c r="AJ41" s="16">
        <v>0</v>
      </c>
      <c r="AK41" s="16">
        <v>0</v>
      </c>
      <c r="AL41" s="16">
        <v>0</v>
      </c>
      <c r="AM41" s="16">
        <v>0</v>
      </c>
      <c r="AN41" s="16">
        <v>477</v>
      </c>
      <c r="AO41" s="16">
        <v>0</v>
      </c>
      <c r="AP41" s="16">
        <v>0</v>
      </c>
      <c r="AQ41" s="16">
        <v>0</v>
      </c>
      <c r="AR41" s="16">
        <v>0</v>
      </c>
      <c r="AS41" s="16">
        <v>0</v>
      </c>
      <c r="AT41" s="16">
        <v>0</v>
      </c>
      <c r="AU41" s="16">
        <v>0</v>
      </c>
      <c r="AV41" s="16">
        <v>0</v>
      </c>
    </row>
    <row r="42" spans="1:52" ht="18.5" thickBot="1" x14ac:dyDescent="0.4">
      <c r="A42" s="11"/>
      <c r="AI42" s="11"/>
    </row>
    <row r="43" spans="1:52" ht="15" thickBot="1" x14ac:dyDescent="0.4">
      <c r="A43" s="15" t="s">
        <v>79</v>
      </c>
      <c r="B43" s="51" t="s">
        <v>38</v>
      </c>
      <c r="C43" s="51" t="s">
        <v>39</v>
      </c>
      <c r="D43" s="15" t="s">
        <v>40</v>
      </c>
      <c r="E43" s="51" t="s">
        <v>41</v>
      </c>
      <c r="F43" s="15" t="s">
        <v>42</v>
      </c>
      <c r="G43" s="51" t="s">
        <v>43</v>
      </c>
      <c r="H43" s="15" t="s">
        <v>200</v>
      </c>
      <c r="I43" s="51" t="s">
        <v>201</v>
      </c>
      <c r="J43" s="15" t="s">
        <v>202</v>
      </c>
      <c r="K43" s="51" t="s">
        <v>203</v>
      </c>
      <c r="L43" s="15" t="s">
        <v>204</v>
      </c>
      <c r="M43" s="51" t="s">
        <v>205</v>
      </c>
      <c r="N43" s="51" t="s">
        <v>206</v>
      </c>
      <c r="O43" s="15" t="s">
        <v>80</v>
      </c>
      <c r="P43" s="15" t="s">
        <v>81</v>
      </c>
      <c r="Q43" s="15" t="s">
        <v>82</v>
      </c>
      <c r="R43" s="15" t="s">
        <v>83</v>
      </c>
      <c r="AI43" s="15" t="s">
        <v>79</v>
      </c>
      <c r="AJ43" s="15" t="s">
        <v>38</v>
      </c>
      <c r="AK43" s="15" t="s">
        <v>39</v>
      </c>
      <c r="AL43" s="15" t="s">
        <v>40</v>
      </c>
      <c r="AM43" s="15" t="s">
        <v>41</v>
      </c>
      <c r="AN43" s="15" t="s">
        <v>42</v>
      </c>
      <c r="AO43" s="15" t="s">
        <v>43</v>
      </c>
      <c r="AP43" s="15" t="s">
        <v>200</v>
      </c>
      <c r="AQ43" s="15" t="s">
        <v>201</v>
      </c>
      <c r="AR43" s="15" t="s">
        <v>202</v>
      </c>
      <c r="AS43" s="15" t="s">
        <v>203</v>
      </c>
      <c r="AT43" s="15" t="s">
        <v>204</v>
      </c>
      <c r="AU43" s="15" t="s">
        <v>205</v>
      </c>
      <c r="AV43" s="15" t="s">
        <v>206</v>
      </c>
      <c r="AW43" s="15" t="s">
        <v>80</v>
      </c>
      <c r="AX43" s="15" t="s">
        <v>81</v>
      </c>
      <c r="AY43" s="15" t="s">
        <v>82</v>
      </c>
      <c r="AZ43" s="15" t="s">
        <v>83</v>
      </c>
    </row>
    <row r="44" spans="1:52" ht="15" thickBot="1" x14ac:dyDescent="0.4">
      <c r="A44" s="15" t="s">
        <v>45</v>
      </c>
      <c r="B44" s="52">
        <v>2</v>
      </c>
      <c r="C44" s="52">
        <v>9</v>
      </c>
      <c r="D44" s="16">
        <v>459.8</v>
      </c>
      <c r="E44" s="52">
        <v>9</v>
      </c>
      <c r="F44" s="16">
        <v>6</v>
      </c>
      <c r="G44" s="52">
        <v>9</v>
      </c>
      <c r="H44" s="16">
        <v>3</v>
      </c>
      <c r="I44" s="52">
        <v>9</v>
      </c>
      <c r="J44" s="16">
        <v>458.3</v>
      </c>
      <c r="K44" s="52">
        <v>8</v>
      </c>
      <c r="L44" s="16">
        <v>8.5</v>
      </c>
      <c r="M44" s="52">
        <v>9</v>
      </c>
      <c r="N44" s="52">
        <v>9</v>
      </c>
      <c r="O44" s="16">
        <v>999.6</v>
      </c>
      <c r="P44" s="16">
        <v>1000</v>
      </c>
      <c r="Q44" s="16">
        <v>0.4</v>
      </c>
      <c r="R44" s="16">
        <v>0.04</v>
      </c>
      <c r="AI44" s="15" t="s">
        <v>45</v>
      </c>
      <c r="AJ44" s="16">
        <v>7</v>
      </c>
      <c r="AK44" s="16">
        <v>0</v>
      </c>
      <c r="AL44" s="16">
        <v>0</v>
      </c>
      <c r="AM44" s="16">
        <v>0</v>
      </c>
      <c r="AN44" s="16">
        <v>488</v>
      </c>
      <c r="AO44" s="16">
        <v>0</v>
      </c>
      <c r="AP44" s="16">
        <v>257.5</v>
      </c>
      <c r="AQ44" s="16">
        <v>0</v>
      </c>
      <c r="AR44" s="16">
        <v>0</v>
      </c>
      <c r="AS44" s="16">
        <v>1</v>
      </c>
      <c r="AT44" s="16">
        <v>246.5</v>
      </c>
      <c r="AU44" s="16">
        <v>0</v>
      </c>
      <c r="AV44" s="16">
        <v>0</v>
      </c>
      <c r="AW44" s="16">
        <v>1000</v>
      </c>
      <c r="AX44" s="16">
        <v>1000</v>
      </c>
      <c r="AY44" s="16">
        <v>0</v>
      </c>
      <c r="AZ44" s="16">
        <v>0</v>
      </c>
    </row>
    <row r="45" spans="1:52" ht="15" thickBot="1" x14ac:dyDescent="0.4">
      <c r="A45" s="15" t="s">
        <v>46</v>
      </c>
      <c r="B45" s="52">
        <v>1</v>
      </c>
      <c r="C45" s="52">
        <v>9</v>
      </c>
      <c r="D45" s="16">
        <v>459.8</v>
      </c>
      <c r="E45" s="52">
        <v>9</v>
      </c>
      <c r="F45" s="16">
        <v>3</v>
      </c>
      <c r="G45" s="52">
        <v>9</v>
      </c>
      <c r="H45" s="16">
        <v>234.4</v>
      </c>
      <c r="I45" s="52">
        <v>9</v>
      </c>
      <c r="J45" s="16">
        <v>232.9</v>
      </c>
      <c r="K45" s="52">
        <v>8</v>
      </c>
      <c r="L45" s="16">
        <v>1</v>
      </c>
      <c r="M45" s="52">
        <v>9</v>
      </c>
      <c r="N45" s="52">
        <v>9</v>
      </c>
      <c r="O45" s="16">
        <v>994.1</v>
      </c>
      <c r="P45" s="16">
        <v>1000</v>
      </c>
      <c r="Q45" s="16">
        <v>5.9</v>
      </c>
      <c r="R45" s="16">
        <v>0.59</v>
      </c>
      <c r="AI45" s="15" t="s">
        <v>46</v>
      </c>
      <c r="AJ45" s="16">
        <v>8</v>
      </c>
      <c r="AK45" s="16">
        <v>0</v>
      </c>
      <c r="AL45" s="16">
        <v>0</v>
      </c>
      <c r="AM45" s="16">
        <v>0</v>
      </c>
      <c r="AN45" s="16">
        <v>491</v>
      </c>
      <c r="AO45" s="16">
        <v>0</v>
      </c>
      <c r="AP45" s="16">
        <v>246.5</v>
      </c>
      <c r="AQ45" s="16">
        <v>0</v>
      </c>
      <c r="AR45" s="16">
        <v>9</v>
      </c>
      <c r="AS45" s="16">
        <v>1</v>
      </c>
      <c r="AT45" s="16">
        <v>250.5</v>
      </c>
      <c r="AU45" s="16">
        <v>0</v>
      </c>
      <c r="AV45" s="16">
        <v>0</v>
      </c>
      <c r="AW45" s="16">
        <v>1006</v>
      </c>
      <c r="AX45" s="16">
        <v>1000</v>
      </c>
      <c r="AY45" s="16">
        <v>-6</v>
      </c>
      <c r="AZ45" s="16">
        <v>-0.6</v>
      </c>
    </row>
    <row r="46" spans="1:52" ht="15" thickBot="1" x14ac:dyDescent="0.4">
      <c r="A46" s="15" t="s">
        <v>47</v>
      </c>
      <c r="B46" s="52">
        <v>6</v>
      </c>
      <c r="C46" s="52">
        <v>9</v>
      </c>
      <c r="D46" s="16">
        <v>459.8</v>
      </c>
      <c r="E46" s="52">
        <v>9</v>
      </c>
      <c r="F46" s="16">
        <v>233.4</v>
      </c>
      <c r="G46" s="52">
        <v>9</v>
      </c>
      <c r="H46" s="16">
        <v>3</v>
      </c>
      <c r="I46" s="52">
        <v>9</v>
      </c>
      <c r="J46" s="16">
        <v>234.9</v>
      </c>
      <c r="K46" s="52">
        <v>8</v>
      </c>
      <c r="L46" s="16">
        <v>7</v>
      </c>
      <c r="M46" s="52">
        <v>9</v>
      </c>
      <c r="N46" s="52">
        <v>9</v>
      </c>
      <c r="O46" s="16">
        <v>1006</v>
      </c>
      <c r="P46" s="16">
        <v>1000</v>
      </c>
      <c r="Q46" s="16">
        <v>-6</v>
      </c>
      <c r="R46" s="16">
        <v>-0.6</v>
      </c>
      <c r="AI46" s="15" t="s">
        <v>47</v>
      </c>
      <c r="AJ46" s="16">
        <v>3</v>
      </c>
      <c r="AK46" s="16">
        <v>0</v>
      </c>
      <c r="AL46" s="16">
        <v>0</v>
      </c>
      <c r="AM46" s="16">
        <v>0</v>
      </c>
      <c r="AN46" s="16">
        <v>478</v>
      </c>
      <c r="AO46" s="16">
        <v>0</v>
      </c>
      <c r="AP46" s="16">
        <v>257.5</v>
      </c>
      <c r="AQ46" s="16">
        <v>0</v>
      </c>
      <c r="AR46" s="16">
        <v>7</v>
      </c>
      <c r="AS46" s="16">
        <v>1</v>
      </c>
      <c r="AT46" s="16">
        <v>247.5</v>
      </c>
      <c r="AU46" s="16">
        <v>0</v>
      </c>
      <c r="AV46" s="16">
        <v>0</v>
      </c>
      <c r="AW46" s="16">
        <v>994</v>
      </c>
      <c r="AX46" s="16">
        <v>1000</v>
      </c>
      <c r="AY46" s="16">
        <v>6</v>
      </c>
      <c r="AZ46" s="16">
        <v>0.6</v>
      </c>
    </row>
    <row r="47" spans="1:52" ht="15" thickBot="1" x14ac:dyDescent="0.4">
      <c r="A47" s="15" t="s">
        <v>48</v>
      </c>
      <c r="B47" s="52">
        <v>9</v>
      </c>
      <c r="C47" s="52">
        <v>9</v>
      </c>
      <c r="D47" s="16">
        <v>450.8</v>
      </c>
      <c r="E47" s="52">
        <v>9</v>
      </c>
      <c r="F47" s="16">
        <v>3</v>
      </c>
      <c r="G47" s="52">
        <v>9</v>
      </c>
      <c r="H47" s="16">
        <v>240.4</v>
      </c>
      <c r="I47" s="52">
        <v>9</v>
      </c>
      <c r="J47" s="16">
        <v>2</v>
      </c>
      <c r="K47" s="52">
        <v>9</v>
      </c>
      <c r="L47" s="16">
        <v>231.9</v>
      </c>
      <c r="M47" s="52">
        <v>9</v>
      </c>
      <c r="N47" s="52">
        <v>9</v>
      </c>
      <c r="O47" s="16">
        <v>1000.1</v>
      </c>
      <c r="P47" s="16">
        <v>1000</v>
      </c>
      <c r="Q47" s="16">
        <v>-0.1</v>
      </c>
      <c r="R47" s="16">
        <v>-0.01</v>
      </c>
      <c r="AI47" s="15" t="s">
        <v>48</v>
      </c>
      <c r="AJ47" s="16">
        <v>0</v>
      </c>
      <c r="AK47" s="16">
        <v>0</v>
      </c>
      <c r="AL47" s="16">
        <v>249.5</v>
      </c>
      <c r="AM47" s="16">
        <v>0</v>
      </c>
      <c r="AN47" s="16">
        <v>491</v>
      </c>
      <c r="AO47" s="16">
        <v>0</v>
      </c>
      <c r="AP47" s="16">
        <v>0</v>
      </c>
      <c r="AQ47" s="16">
        <v>0</v>
      </c>
      <c r="AR47" s="16">
        <v>16</v>
      </c>
      <c r="AS47" s="16">
        <v>0</v>
      </c>
      <c r="AT47" s="16">
        <v>243.5</v>
      </c>
      <c r="AU47" s="16">
        <v>0</v>
      </c>
      <c r="AV47" s="16">
        <v>0</v>
      </c>
      <c r="AW47" s="16">
        <v>1000</v>
      </c>
      <c r="AX47" s="16">
        <v>1000</v>
      </c>
      <c r="AY47" s="16">
        <v>0</v>
      </c>
      <c r="AZ47" s="16">
        <v>0</v>
      </c>
    </row>
    <row r="48" spans="1:52" ht="15" thickBot="1" x14ac:dyDescent="0.4">
      <c r="A48" s="15" t="s">
        <v>49</v>
      </c>
      <c r="B48" s="52">
        <v>4</v>
      </c>
      <c r="C48" s="52">
        <v>9</v>
      </c>
      <c r="D48" s="16">
        <v>452.8</v>
      </c>
      <c r="E48" s="52">
        <v>9</v>
      </c>
      <c r="F48" s="16">
        <v>232.4</v>
      </c>
      <c r="G48" s="52">
        <v>9</v>
      </c>
      <c r="H48" s="16">
        <v>3</v>
      </c>
      <c r="I48" s="52">
        <v>9</v>
      </c>
      <c r="J48" s="16">
        <v>233.9</v>
      </c>
      <c r="K48" s="52">
        <v>8</v>
      </c>
      <c r="L48" s="16">
        <v>6</v>
      </c>
      <c r="M48" s="52">
        <v>9</v>
      </c>
      <c r="N48" s="52">
        <v>9</v>
      </c>
      <c r="O48" s="16">
        <v>994.1</v>
      </c>
      <c r="P48" s="16">
        <v>1000</v>
      </c>
      <c r="Q48" s="16">
        <v>5.9</v>
      </c>
      <c r="R48" s="16">
        <v>0.59</v>
      </c>
      <c r="AI48" s="15" t="s">
        <v>49</v>
      </c>
      <c r="AJ48" s="16">
        <v>5</v>
      </c>
      <c r="AK48" s="16">
        <v>0</v>
      </c>
      <c r="AL48" s="16">
        <v>7</v>
      </c>
      <c r="AM48" s="16">
        <v>0</v>
      </c>
      <c r="AN48" s="16">
        <v>479</v>
      </c>
      <c r="AO48" s="16">
        <v>0</v>
      </c>
      <c r="AP48" s="16">
        <v>257.5</v>
      </c>
      <c r="AQ48" s="16">
        <v>0</v>
      </c>
      <c r="AR48" s="16">
        <v>8</v>
      </c>
      <c r="AS48" s="16">
        <v>1</v>
      </c>
      <c r="AT48" s="16">
        <v>248.5</v>
      </c>
      <c r="AU48" s="16">
        <v>0</v>
      </c>
      <c r="AV48" s="16">
        <v>0</v>
      </c>
      <c r="AW48" s="16">
        <v>1006</v>
      </c>
      <c r="AX48" s="16">
        <v>1000</v>
      </c>
      <c r="AY48" s="16">
        <v>-6</v>
      </c>
      <c r="AZ48" s="16">
        <v>-0.6</v>
      </c>
    </row>
    <row r="49" spans="1:52" ht="15" thickBot="1" x14ac:dyDescent="0.4">
      <c r="A49" s="15" t="s">
        <v>50</v>
      </c>
      <c r="B49" s="52">
        <v>5</v>
      </c>
      <c r="C49" s="52">
        <v>9</v>
      </c>
      <c r="D49" s="16">
        <v>459.8</v>
      </c>
      <c r="E49" s="52">
        <v>9</v>
      </c>
      <c r="F49" s="16">
        <v>5</v>
      </c>
      <c r="G49" s="52">
        <v>9</v>
      </c>
      <c r="H49" s="16">
        <v>235.4</v>
      </c>
      <c r="I49" s="52">
        <v>9</v>
      </c>
      <c r="J49" s="16">
        <v>236.9</v>
      </c>
      <c r="K49" s="52">
        <v>8</v>
      </c>
      <c r="L49" s="16">
        <v>2</v>
      </c>
      <c r="M49" s="52">
        <v>9</v>
      </c>
      <c r="N49" s="52">
        <v>9</v>
      </c>
      <c r="O49" s="16">
        <v>1006</v>
      </c>
      <c r="P49" s="16">
        <v>1000</v>
      </c>
      <c r="Q49" s="16">
        <v>-6</v>
      </c>
      <c r="R49" s="16">
        <v>-0.6</v>
      </c>
      <c r="AI49" s="15" t="s">
        <v>50</v>
      </c>
      <c r="AJ49" s="16">
        <v>4</v>
      </c>
      <c r="AK49" s="16">
        <v>0</v>
      </c>
      <c r="AL49" s="16">
        <v>0</v>
      </c>
      <c r="AM49" s="16">
        <v>0</v>
      </c>
      <c r="AN49" s="16">
        <v>489</v>
      </c>
      <c r="AO49" s="16">
        <v>0</v>
      </c>
      <c r="AP49" s="16">
        <v>245.5</v>
      </c>
      <c r="AQ49" s="16">
        <v>0</v>
      </c>
      <c r="AR49" s="16">
        <v>5</v>
      </c>
      <c r="AS49" s="16">
        <v>1</v>
      </c>
      <c r="AT49" s="16">
        <v>249.5</v>
      </c>
      <c r="AU49" s="16">
        <v>0</v>
      </c>
      <c r="AV49" s="16">
        <v>0</v>
      </c>
      <c r="AW49" s="16">
        <v>994</v>
      </c>
      <c r="AX49" s="16">
        <v>1000</v>
      </c>
      <c r="AY49" s="16">
        <v>6</v>
      </c>
      <c r="AZ49" s="16">
        <v>0.6</v>
      </c>
    </row>
    <row r="50" spans="1:52" ht="15" thickBot="1" x14ac:dyDescent="0.4">
      <c r="A50" s="15" t="s">
        <v>51</v>
      </c>
      <c r="B50" s="52">
        <v>9</v>
      </c>
      <c r="C50" s="52">
        <v>9</v>
      </c>
      <c r="D50" s="16">
        <v>453.8</v>
      </c>
      <c r="E50" s="52">
        <v>9</v>
      </c>
      <c r="F50" s="16">
        <v>4</v>
      </c>
      <c r="G50" s="52">
        <v>9</v>
      </c>
      <c r="H50" s="16">
        <v>236.4</v>
      </c>
      <c r="I50" s="52">
        <v>9</v>
      </c>
      <c r="J50" s="16">
        <v>2</v>
      </c>
      <c r="K50" s="52">
        <v>8</v>
      </c>
      <c r="L50" s="16">
        <v>232.9</v>
      </c>
      <c r="M50" s="52">
        <v>9</v>
      </c>
      <c r="N50" s="52">
        <v>9</v>
      </c>
      <c r="O50" s="16">
        <v>1000.1</v>
      </c>
      <c r="P50" s="16">
        <v>1000</v>
      </c>
      <c r="Q50" s="16">
        <v>-0.1</v>
      </c>
      <c r="R50" s="16">
        <v>-0.01</v>
      </c>
      <c r="AI50" s="15" t="s">
        <v>51</v>
      </c>
      <c r="AJ50" s="16">
        <v>0</v>
      </c>
      <c r="AK50" s="16">
        <v>0</v>
      </c>
      <c r="AL50" s="16">
        <v>6</v>
      </c>
      <c r="AM50" s="16">
        <v>0</v>
      </c>
      <c r="AN50" s="16">
        <v>490</v>
      </c>
      <c r="AO50" s="16">
        <v>0</v>
      </c>
      <c r="AP50" s="16">
        <v>244.5</v>
      </c>
      <c r="AQ50" s="16">
        <v>0</v>
      </c>
      <c r="AR50" s="16">
        <v>16</v>
      </c>
      <c r="AS50" s="16">
        <v>1</v>
      </c>
      <c r="AT50" s="16">
        <v>242.5</v>
      </c>
      <c r="AU50" s="16">
        <v>0</v>
      </c>
      <c r="AV50" s="16">
        <v>0</v>
      </c>
      <c r="AW50" s="16">
        <v>1000</v>
      </c>
      <c r="AX50" s="16">
        <v>1000</v>
      </c>
      <c r="AY50" s="16">
        <v>0</v>
      </c>
      <c r="AZ50" s="16">
        <v>0</v>
      </c>
    </row>
    <row r="51" spans="1:52" ht="15" thickBot="1" x14ac:dyDescent="0.4">
      <c r="A51" s="15" t="s">
        <v>52</v>
      </c>
      <c r="B51" s="52">
        <v>3</v>
      </c>
      <c r="C51" s="52">
        <v>9</v>
      </c>
      <c r="D51" s="16">
        <v>459.8</v>
      </c>
      <c r="E51" s="52">
        <v>9</v>
      </c>
      <c r="F51" s="16">
        <v>3</v>
      </c>
      <c r="G51" s="52">
        <v>9</v>
      </c>
      <c r="H51" s="16">
        <v>4.5</v>
      </c>
      <c r="I51" s="52">
        <v>9</v>
      </c>
      <c r="J51" s="16">
        <v>236.9</v>
      </c>
      <c r="K51" s="52">
        <v>8</v>
      </c>
      <c r="L51" s="16">
        <v>230.9</v>
      </c>
      <c r="M51" s="52">
        <v>9</v>
      </c>
      <c r="N51" s="52">
        <v>9</v>
      </c>
      <c r="O51" s="16">
        <v>1000.1</v>
      </c>
      <c r="P51" s="16">
        <v>1000</v>
      </c>
      <c r="Q51" s="16">
        <v>-0.1</v>
      </c>
      <c r="R51" s="16">
        <v>-0.01</v>
      </c>
      <c r="AI51" s="15" t="s">
        <v>52</v>
      </c>
      <c r="AJ51" s="16">
        <v>6</v>
      </c>
      <c r="AK51" s="16">
        <v>0</v>
      </c>
      <c r="AL51" s="16">
        <v>0</v>
      </c>
      <c r="AM51" s="16">
        <v>0</v>
      </c>
      <c r="AN51" s="16">
        <v>491</v>
      </c>
      <c r="AO51" s="16">
        <v>0</v>
      </c>
      <c r="AP51" s="16">
        <v>252.5</v>
      </c>
      <c r="AQ51" s="16">
        <v>0</v>
      </c>
      <c r="AR51" s="16">
        <v>5</v>
      </c>
      <c r="AS51" s="16">
        <v>1</v>
      </c>
      <c r="AT51" s="16">
        <v>244.5</v>
      </c>
      <c r="AU51" s="16">
        <v>0</v>
      </c>
      <c r="AV51" s="16">
        <v>0</v>
      </c>
      <c r="AW51" s="16">
        <v>1000</v>
      </c>
      <c r="AX51" s="16">
        <v>1000</v>
      </c>
      <c r="AY51" s="16">
        <v>0</v>
      </c>
      <c r="AZ51" s="16">
        <v>0</v>
      </c>
    </row>
    <row r="52" spans="1:52" ht="15" thickBot="1" x14ac:dyDescent="0.4">
      <c r="A52" s="15" t="s">
        <v>53</v>
      </c>
      <c r="B52" s="52">
        <v>9</v>
      </c>
      <c r="C52" s="52">
        <v>8</v>
      </c>
      <c r="D52" s="16">
        <v>451.8</v>
      </c>
      <c r="E52" s="52">
        <v>9</v>
      </c>
      <c r="F52" s="16">
        <v>3</v>
      </c>
      <c r="G52" s="52">
        <v>9</v>
      </c>
      <c r="H52" s="16">
        <v>238.4</v>
      </c>
      <c r="I52" s="52">
        <v>9</v>
      </c>
      <c r="J52" s="16">
        <v>2</v>
      </c>
      <c r="K52" s="52">
        <v>8</v>
      </c>
      <c r="L52" s="16">
        <v>234.9</v>
      </c>
      <c r="M52" s="52">
        <v>9</v>
      </c>
      <c r="N52" s="52">
        <v>9</v>
      </c>
      <c r="O52" s="16">
        <v>1000.1</v>
      </c>
      <c r="P52" s="16">
        <v>1000</v>
      </c>
      <c r="Q52" s="16">
        <v>-0.1</v>
      </c>
      <c r="R52" s="16">
        <v>-0.01</v>
      </c>
      <c r="AI52" s="15" t="s">
        <v>53</v>
      </c>
      <c r="AJ52" s="16">
        <v>0</v>
      </c>
      <c r="AK52" s="16">
        <v>1</v>
      </c>
      <c r="AL52" s="16">
        <v>248.5</v>
      </c>
      <c r="AM52" s="16">
        <v>0</v>
      </c>
      <c r="AN52" s="16">
        <v>491</v>
      </c>
      <c r="AO52" s="16">
        <v>0</v>
      </c>
      <c r="AP52" s="16">
        <v>242.5</v>
      </c>
      <c r="AQ52" s="16">
        <v>0</v>
      </c>
      <c r="AR52" s="16">
        <v>16</v>
      </c>
      <c r="AS52" s="16">
        <v>1</v>
      </c>
      <c r="AT52" s="16">
        <v>0</v>
      </c>
      <c r="AU52" s="16">
        <v>0</v>
      </c>
      <c r="AV52" s="16">
        <v>0</v>
      </c>
      <c r="AW52" s="16">
        <v>1000</v>
      </c>
      <c r="AX52" s="16">
        <v>1000</v>
      </c>
      <c r="AY52" s="16">
        <v>0</v>
      </c>
      <c r="AZ52" s="16">
        <v>0</v>
      </c>
    </row>
    <row r="53" spans="1:52" ht="15" thickBot="1" x14ac:dyDescent="0.4">
      <c r="A53" s="15" t="s">
        <v>54</v>
      </c>
      <c r="B53" s="52">
        <v>0</v>
      </c>
      <c r="C53" s="52">
        <v>9</v>
      </c>
      <c r="D53" s="16">
        <v>459.8</v>
      </c>
      <c r="E53" s="52">
        <v>9</v>
      </c>
      <c r="F53" s="16">
        <v>237.4</v>
      </c>
      <c r="G53" s="52">
        <v>9</v>
      </c>
      <c r="H53" s="16">
        <v>3</v>
      </c>
      <c r="I53" s="52">
        <v>9</v>
      </c>
      <c r="J53" s="16">
        <v>237.9</v>
      </c>
      <c r="K53" s="52">
        <v>8</v>
      </c>
      <c r="L53" s="16">
        <v>0</v>
      </c>
      <c r="M53" s="52">
        <v>9</v>
      </c>
      <c r="N53" s="52">
        <v>9</v>
      </c>
      <c r="O53" s="16">
        <v>1000.1</v>
      </c>
      <c r="P53" s="16">
        <v>1000</v>
      </c>
      <c r="Q53" s="16">
        <v>-0.1</v>
      </c>
      <c r="R53" s="16">
        <v>-0.01</v>
      </c>
      <c r="AI53" s="15" t="s">
        <v>54</v>
      </c>
      <c r="AJ53" s="16">
        <v>12</v>
      </c>
      <c r="AK53" s="16">
        <v>0</v>
      </c>
      <c r="AL53" s="16">
        <v>0</v>
      </c>
      <c r="AM53" s="16">
        <v>0</v>
      </c>
      <c r="AN53" s="16">
        <v>477</v>
      </c>
      <c r="AO53" s="16">
        <v>0</v>
      </c>
      <c r="AP53" s="16">
        <v>257.5</v>
      </c>
      <c r="AQ53" s="16">
        <v>0</v>
      </c>
      <c r="AR53" s="16">
        <v>1</v>
      </c>
      <c r="AS53" s="16">
        <v>1</v>
      </c>
      <c r="AT53" s="16">
        <v>251.5</v>
      </c>
      <c r="AU53" s="16">
        <v>0</v>
      </c>
      <c r="AV53" s="16">
        <v>0</v>
      </c>
      <c r="AW53" s="16">
        <v>1000</v>
      </c>
      <c r="AX53" s="16">
        <v>1000</v>
      </c>
      <c r="AY53" s="16">
        <v>0</v>
      </c>
      <c r="AZ53" s="16">
        <v>0</v>
      </c>
    </row>
    <row r="54" spans="1:52" ht="15" thickBot="1" x14ac:dyDescent="0.4"/>
    <row r="55" spans="1:52" ht="15" thickBot="1" x14ac:dyDescent="0.4">
      <c r="A55" s="17" t="s">
        <v>84</v>
      </c>
      <c r="B55" s="67">
        <v>1702.8</v>
      </c>
      <c r="AI55" s="17" t="s">
        <v>84</v>
      </c>
      <c r="AJ55" s="18">
        <v>1348.5</v>
      </c>
    </row>
    <row r="56" spans="1:52" ht="15" thickBot="1" x14ac:dyDescent="0.4">
      <c r="A56" s="17" t="s">
        <v>85</v>
      </c>
      <c r="B56" s="67">
        <v>450.8</v>
      </c>
      <c r="AI56" s="17" t="s">
        <v>85</v>
      </c>
      <c r="AJ56" s="18">
        <v>477</v>
      </c>
    </row>
    <row r="57" spans="1:52" ht="15" thickBot="1" x14ac:dyDescent="0.4">
      <c r="A57" s="17" t="s">
        <v>86</v>
      </c>
      <c r="B57" s="67">
        <v>10000.299999999999</v>
      </c>
      <c r="AI57" s="17" t="s">
        <v>86</v>
      </c>
      <c r="AJ57" s="18">
        <v>10000</v>
      </c>
    </row>
    <row r="58" spans="1:52" ht="15" thickBot="1" x14ac:dyDescent="0.4">
      <c r="A58" s="17" t="s">
        <v>87</v>
      </c>
      <c r="B58" s="67">
        <v>10000</v>
      </c>
      <c r="AI58" s="17" t="s">
        <v>87</v>
      </c>
      <c r="AJ58" s="18">
        <v>10000</v>
      </c>
    </row>
    <row r="59" spans="1:52" ht="15" thickBot="1" x14ac:dyDescent="0.4">
      <c r="A59" s="17" t="s">
        <v>88</v>
      </c>
      <c r="B59" s="67">
        <v>0.3</v>
      </c>
      <c r="AI59" s="17" t="s">
        <v>88</v>
      </c>
      <c r="AJ59" s="18">
        <v>0</v>
      </c>
    </row>
    <row r="60" spans="1:52" ht="20" thickBot="1" x14ac:dyDescent="0.4">
      <c r="A60" s="17" t="s">
        <v>89</v>
      </c>
      <c r="B60" s="67"/>
      <c r="AI60" s="17" t="s">
        <v>89</v>
      </c>
      <c r="AJ60" s="18"/>
    </row>
    <row r="61" spans="1:52" ht="20" thickBot="1" x14ac:dyDescent="0.4">
      <c r="A61" s="17" t="s">
        <v>90</v>
      </c>
      <c r="B61" s="67"/>
      <c r="AI61" s="17" t="s">
        <v>90</v>
      </c>
      <c r="AJ61" s="18"/>
    </row>
    <row r="62" spans="1:52" ht="15" thickBot="1" x14ac:dyDescent="0.4">
      <c r="A62" s="17" t="s">
        <v>91</v>
      </c>
      <c r="B62" s="67">
        <v>0</v>
      </c>
      <c r="AI62" s="17" t="s">
        <v>91</v>
      </c>
      <c r="AJ62" s="18">
        <v>0</v>
      </c>
    </row>
    <row r="64" spans="1:52" x14ac:dyDescent="0.35">
      <c r="A64" s="20" t="s">
        <v>92</v>
      </c>
      <c r="AI64" s="20" t="s">
        <v>92</v>
      </c>
    </row>
    <row r="66" spans="1:35" x14ac:dyDescent="0.35">
      <c r="A66" s="19" t="s">
        <v>235</v>
      </c>
      <c r="AI66" s="19" t="s">
        <v>235</v>
      </c>
    </row>
    <row r="67" spans="1:35" x14ac:dyDescent="0.35">
      <c r="A67" s="19" t="s">
        <v>132</v>
      </c>
      <c r="AI67" s="19" t="s">
        <v>407</v>
      </c>
    </row>
  </sheetData>
  <hyperlinks>
    <hyperlink ref="A64" r:id="rId1" display="https://miau.my-x.hu/myx-free/coco/test/914400820260209092939.html" xr:uid="{1DD44D10-0584-4822-A55E-F5A3A769A598}"/>
    <hyperlink ref="AI64" r:id="rId2" display="https://miau.my-x.hu/myx-free/coco/test/495481420260209093124.html" xr:uid="{32C10A95-5CC8-4EF1-B85D-3A876A5A0CEF}"/>
  </hyperlinks>
  <pageMargins left="0.7" right="0.7" top="0.75" bottom="0.75" header="0.3" footer="0.3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03806-D50B-489E-B1E4-CBC5C56E958F}">
  <dimension ref="A1:AZ67"/>
  <sheetViews>
    <sheetView topLeftCell="AA17" workbookViewId="0">
      <selection activeCell="AI1" sqref="AI1:AZ67"/>
    </sheetView>
  </sheetViews>
  <sheetFormatPr defaultRowHeight="14.5" x14ac:dyDescent="0.35"/>
  <sheetData>
    <row r="1" spans="1:49" ht="18" x14ac:dyDescent="0.35">
      <c r="A1" s="11"/>
      <c r="AI1" s="11"/>
    </row>
    <row r="2" spans="1:49" x14ac:dyDescent="0.35">
      <c r="A2" s="12"/>
      <c r="AI2" s="12"/>
    </row>
    <row r="5" spans="1:49" ht="15" x14ac:dyDescent="0.35">
      <c r="A5" s="13" t="s">
        <v>31</v>
      </c>
      <c r="B5" s="14">
        <v>9803705</v>
      </c>
      <c r="C5" s="13" t="s">
        <v>32</v>
      </c>
      <c r="D5" s="14">
        <v>10</v>
      </c>
      <c r="E5" s="13" t="s">
        <v>33</v>
      </c>
      <c r="F5" s="14">
        <v>13</v>
      </c>
      <c r="G5" s="13" t="s">
        <v>34</v>
      </c>
      <c r="H5" s="14">
        <v>10</v>
      </c>
      <c r="I5" s="13" t="s">
        <v>35</v>
      </c>
      <c r="J5" s="14">
        <v>0</v>
      </c>
      <c r="K5" s="13" t="s">
        <v>36</v>
      </c>
      <c r="L5" s="14" t="s">
        <v>408</v>
      </c>
      <c r="AI5" s="13" t="s">
        <v>31</v>
      </c>
      <c r="AJ5" s="14">
        <v>3226953</v>
      </c>
      <c r="AK5" s="13" t="s">
        <v>32</v>
      </c>
      <c r="AL5" s="14">
        <v>10</v>
      </c>
      <c r="AM5" s="13" t="s">
        <v>33</v>
      </c>
      <c r="AN5" s="14">
        <v>13</v>
      </c>
      <c r="AO5" s="13" t="s">
        <v>34</v>
      </c>
      <c r="AP5" s="14">
        <v>10</v>
      </c>
      <c r="AQ5" s="13" t="s">
        <v>35</v>
      </c>
      <c r="AR5" s="14">
        <v>0</v>
      </c>
      <c r="AS5" s="13" t="s">
        <v>36</v>
      </c>
      <c r="AT5" s="14" t="s">
        <v>441</v>
      </c>
    </row>
    <row r="6" spans="1:49" ht="18.5" thickBot="1" x14ac:dyDescent="0.4">
      <c r="A6" s="11"/>
      <c r="AI6" s="11"/>
    </row>
    <row r="7" spans="1:49" ht="15" thickBot="1" x14ac:dyDescent="0.4">
      <c r="A7" s="15" t="s">
        <v>37</v>
      </c>
      <c r="B7" s="15" t="s">
        <v>38</v>
      </c>
      <c r="C7" s="15" t="s">
        <v>39</v>
      </c>
      <c r="D7" s="15" t="s">
        <v>40</v>
      </c>
      <c r="E7" s="15" t="s">
        <v>41</v>
      </c>
      <c r="F7" s="15" t="s">
        <v>42</v>
      </c>
      <c r="G7" s="15" t="s">
        <v>43</v>
      </c>
      <c r="H7" s="15" t="s">
        <v>200</v>
      </c>
      <c r="I7" s="15" t="s">
        <v>201</v>
      </c>
      <c r="J7" s="15" t="s">
        <v>202</v>
      </c>
      <c r="K7" s="15" t="s">
        <v>203</v>
      </c>
      <c r="L7" s="15" t="s">
        <v>204</v>
      </c>
      <c r="M7" s="15" t="s">
        <v>205</v>
      </c>
      <c r="N7" s="15" t="s">
        <v>206</v>
      </c>
      <c r="O7" s="15" t="s">
        <v>207</v>
      </c>
      <c r="AI7" s="15" t="s">
        <v>37</v>
      </c>
      <c r="AJ7" s="15" t="s">
        <v>38</v>
      </c>
      <c r="AK7" s="15" t="s">
        <v>39</v>
      </c>
      <c r="AL7" s="15" t="s">
        <v>40</v>
      </c>
      <c r="AM7" s="15" t="s">
        <v>41</v>
      </c>
      <c r="AN7" s="15" t="s">
        <v>42</v>
      </c>
      <c r="AO7" s="15" t="s">
        <v>43</v>
      </c>
      <c r="AP7" s="15" t="s">
        <v>200</v>
      </c>
      <c r="AQ7" s="15" t="s">
        <v>201</v>
      </c>
      <c r="AR7" s="15" t="s">
        <v>202</v>
      </c>
      <c r="AS7" s="15" t="s">
        <v>203</v>
      </c>
      <c r="AT7" s="15" t="s">
        <v>204</v>
      </c>
      <c r="AU7" s="15" t="s">
        <v>205</v>
      </c>
      <c r="AV7" s="15" t="s">
        <v>206</v>
      </c>
      <c r="AW7" s="15" t="s">
        <v>207</v>
      </c>
    </row>
    <row r="8" spans="1:49" ht="15" thickBot="1" x14ac:dyDescent="0.4">
      <c r="A8" s="15" t="s">
        <v>45</v>
      </c>
      <c r="B8" s="16">
        <v>7</v>
      </c>
      <c r="C8" s="16">
        <v>1</v>
      </c>
      <c r="D8" s="16">
        <v>5</v>
      </c>
      <c r="E8" s="16">
        <v>7</v>
      </c>
      <c r="F8" s="16">
        <v>9</v>
      </c>
      <c r="G8" s="16">
        <v>1</v>
      </c>
      <c r="H8" s="16">
        <v>7</v>
      </c>
      <c r="I8" s="16">
        <v>9</v>
      </c>
      <c r="J8" s="16">
        <v>9</v>
      </c>
      <c r="K8" s="16">
        <v>2</v>
      </c>
      <c r="L8" s="16">
        <v>7</v>
      </c>
      <c r="M8" s="16">
        <v>8</v>
      </c>
      <c r="N8" s="16">
        <v>9</v>
      </c>
      <c r="O8" s="16">
        <v>1000</v>
      </c>
      <c r="T8">
        <f>11-B8</f>
        <v>4</v>
      </c>
      <c r="U8">
        <f t="shared" ref="U8:U17" si="0">11-C8</f>
        <v>10</v>
      </c>
      <c r="V8">
        <f t="shared" ref="V8:V17" si="1">11-D8</f>
        <v>6</v>
      </c>
      <c r="W8">
        <f t="shared" ref="W8:W17" si="2">11-E8</f>
        <v>4</v>
      </c>
      <c r="X8">
        <f t="shared" ref="X8:X17" si="3">11-F8</f>
        <v>2</v>
      </c>
      <c r="Y8">
        <f t="shared" ref="Y8:Y17" si="4">11-G8</f>
        <v>10</v>
      </c>
      <c r="Z8">
        <f t="shared" ref="Z8:Z17" si="5">11-H8</f>
        <v>4</v>
      </c>
      <c r="AA8">
        <f t="shared" ref="AA8:AA17" si="6">11-I8</f>
        <v>2</v>
      </c>
      <c r="AB8">
        <f t="shared" ref="AB8:AB17" si="7">11-J8</f>
        <v>2</v>
      </c>
      <c r="AC8">
        <f t="shared" ref="AC8:AC17" si="8">11-K8</f>
        <v>9</v>
      </c>
      <c r="AD8">
        <f t="shared" ref="AD8:AD17" si="9">11-L8</f>
        <v>4</v>
      </c>
      <c r="AE8">
        <f t="shared" ref="AE8:AE17" si="10">11-M8</f>
        <v>3</v>
      </c>
      <c r="AF8">
        <f t="shared" ref="AF8:AF17" si="11">11-N8</f>
        <v>2</v>
      </c>
      <c r="AG8">
        <v>1000</v>
      </c>
      <c r="AI8" s="15" t="s">
        <v>45</v>
      </c>
      <c r="AJ8" s="16">
        <v>4</v>
      </c>
      <c r="AK8" s="16">
        <v>10</v>
      </c>
      <c r="AL8" s="16">
        <v>6</v>
      </c>
      <c r="AM8" s="16">
        <v>4</v>
      </c>
      <c r="AN8" s="16">
        <v>2</v>
      </c>
      <c r="AO8" s="16">
        <v>10</v>
      </c>
      <c r="AP8" s="16">
        <v>4</v>
      </c>
      <c r="AQ8" s="16">
        <v>2</v>
      </c>
      <c r="AR8" s="16">
        <v>2</v>
      </c>
      <c r="AS8" s="16">
        <v>9</v>
      </c>
      <c r="AT8" s="16">
        <v>4</v>
      </c>
      <c r="AU8" s="16">
        <v>3</v>
      </c>
      <c r="AV8" s="16">
        <v>2</v>
      </c>
      <c r="AW8" s="16">
        <v>1000</v>
      </c>
    </row>
    <row r="9" spans="1:49" ht="15" thickBot="1" x14ac:dyDescent="0.4">
      <c r="A9" s="15" t="s">
        <v>46</v>
      </c>
      <c r="B9" s="16">
        <v>8</v>
      </c>
      <c r="C9" s="16">
        <v>1</v>
      </c>
      <c r="D9" s="16">
        <v>5</v>
      </c>
      <c r="E9" s="16">
        <v>8</v>
      </c>
      <c r="F9" s="16">
        <v>1</v>
      </c>
      <c r="G9" s="16">
        <v>1</v>
      </c>
      <c r="H9" s="16">
        <v>4</v>
      </c>
      <c r="I9" s="16">
        <v>3</v>
      </c>
      <c r="J9" s="16">
        <v>4</v>
      </c>
      <c r="K9" s="16">
        <v>2</v>
      </c>
      <c r="L9" s="16">
        <v>8</v>
      </c>
      <c r="M9" s="16">
        <v>6</v>
      </c>
      <c r="N9" s="16">
        <v>5</v>
      </c>
      <c r="O9" s="16">
        <v>1000</v>
      </c>
      <c r="T9">
        <f t="shared" ref="T9:T17" si="12">11-B9</f>
        <v>3</v>
      </c>
      <c r="U9">
        <f t="shared" si="0"/>
        <v>10</v>
      </c>
      <c r="V9">
        <f t="shared" si="1"/>
        <v>6</v>
      </c>
      <c r="W9">
        <f t="shared" si="2"/>
        <v>3</v>
      </c>
      <c r="X9">
        <f t="shared" si="3"/>
        <v>10</v>
      </c>
      <c r="Y9">
        <f t="shared" si="4"/>
        <v>10</v>
      </c>
      <c r="Z9">
        <f t="shared" si="5"/>
        <v>7</v>
      </c>
      <c r="AA9">
        <f t="shared" si="6"/>
        <v>8</v>
      </c>
      <c r="AB9">
        <f t="shared" si="7"/>
        <v>7</v>
      </c>
      <c r="AC9">
        <f t="shared" si="8"/>
        <v>9</v>
      </c>
      <c r="AD9">
        <f t="shared" si="9"/>
        <v>3</v>
      </c>
      <c r="AE9">
        <f t="shared" si="10"/>
        <v>5</v>
      </c>
      <c r="AF9">
        <f t="shared" si="11"/>
        <v>6</v>
      </c>
      <c r="AG9">
        <v>1000</v>
      </c>
      <c r="AI9" s="15" t="s">
        <v>46</v>
      </c>
      <c r="AJ9" s="16">
        <v>3</v>
      </c>
      <c r="AK9" s="16">
        <v>10</v>
      </c>
      <c r="AL9" s="16">
        <v>6</v>
      </c>
      <c r="AM9" s="16">
        <v>3</v>
      </c>
      <c r="AN9" s="16">
        <v>10</v>
      </c>
      <c r="AO9" s="16">
        <v>10</v>
      </c>
      <c r="AP9" s="16">
        <v>7</v>
      </c>
      <c r="AQ9" s="16">
        <v>8</v>
      </c>
      <c r="AR9" s="16">
        <v>7</v>
      </c>
      <c r="AS9" s="16">
        <v>9</v>
      </c>
      <c r="AT9" s="16">
        <v>3</v>
      </c>
      <c r="AU9" s="16">
        <v>5</v>
      </c>
      <c r="AV9" s="16">
        <v>6</v>
      </c>
      <c r="AW9" s="16">
        <v>1000</v>
      </c>
    </row>
    <row r="10" spans="1:49" ht="15" thickBot="1" x14ac:dyDescent="0.4">
      <c r="A10" s="15" t="s">
        <v>47</v>
      </c>
      <c r="B10" s="16">
        <v>6</v>
      </c>
      <c r="C10" s="16">
        <v>1</v>
      </c>
      <c r="D10" s="16">
        <v>5</v>
      </c>
      <c r="E10" s="16">
        <v>6</v>
      </c>
      <c r="F10" s="16">
        <v>8</v>
      </c>
      <c r="G10" s="16">
        <v>1</v>
      </c>
      <c r="H10" s="16">
        <v>7</v>
      </c>
      <c r="I10" s="16">
        <v>8</v>
      </c>
      <c r="J10" s="16">
        <v>6</v>
      </c>
      <c r="K10" s="16">
        <v>2</v>
      </c>
      <c r="L10" s="16">
        <v>4</v>
      </c>
      <c r="M10" s="16">
        <v>4</v>
      </c>
      <c r="N10" s="16">
        <v>6</v>
      </c>
      <c r="O10" s="16">
        <v>1000</v>
      </c>
      <c r="T10">
        <f t="shared" si="12"/>
        <v>5</v>
      </c>
      <c r="U10">
        <f t="shared" si="0"/>
        <v>10</v>
      </c>
      <c r="V10">
        <f t="shared" si="1"/>
        <v>6</v>
      </c>
      <c r="W10">
        <f t="shared" si="2"/>
        <v>5</v>
      </c>
      <c r="X10">
        <f t="shared" si="3"/>
        <v>3</v>
      </c>
      <c r="Y10">
        <f t="shared" si="4"/>
        <v>10</v>
      </c>
      <c r="Z10">
        <f t="shared" si="5"/>
        <v>4</v>
      </c>
      <c r="AA10">
        <f t="shared" si="6"/>
        <v>3</v>
      </c>
      <c r="AB10">
        <f t="shared" si="7"/>
        <v>5</v>
      </c>
      <c r="AC10">
        <f t="shared" si="8"/>
        <v>9</v>
      </c>
      <c r="AD10">
        <f t="shared" si="9"/>
        <v>7</v>
      </c>
      <c r="AE10">
        <f t="shared" si="10"/>
        <v>7</v>
      </c>
      <c r="AF10">
        <f t="shared" si="11"/>
        <v>5</v>
      </c>
      <c r="AG10">
        <v>1000</v>
      </c>
      <c r="AI10" s="15" t="s">
        <v>47</v>
      </c>
      <c r="AJ10" s="16">
        <v>5</v>
      </c>
      <c r="AK10" s="16">
        <v>10</v>
      </c>
      <c r="AL10" s="16">
        <v>6</v>
      </c>
      <c r="AM10" s="16">
        <v>5</v>
      </c>
      <c r="AN10" s="16">
        <v>3</v>
      </c>
      <c r="AO10" s="16">
        <v>10</v>
      </c>
      <c r="AP10" s="16">
        <v>4</v>
      </c>
      <c r="AQ10" s="16">
        <v>3</v>
      </c>
      <c r="AR10" s="16">
        <v>5</v>
      </c>
      <c r="AS10" s="16">
        <v>9</v>
      </c>
      <c r="AT10" s="16">
        <v>7</v>
      </c>
      <c r="AU10" s="16">
        <v>7</v>
      </c>
      <c r="AV10" s="16">
        <v>5</v>
      </c>
      <c r="AW10" s="16">
        <v>1000</v>
      </c>
    </row>
    <row r="11" spans="1:49" ht="15" thickBot="1" x14ac:dyDescent="0.4">
      <c r="A11" s="15" t="s">
        <v>48</v>
      </c>
      <c r="B11" s="16">
        <v>1</v>
      </c>
      <c r="C11" s="16">
        <v>1</v>
      </c>
      <c r="D11" s="16">
        <v>1</v>
      </c>
      <c r="E11" s="16">
        <v>1</v>
      </c>
      <c r="F11" s="16">
        <v>1</v>
      </c>
      <c r="G11" s="16">
        <v>1</v>
      </c>
      <c r="H11" s="16">
        <v>1</v>
      </c>
      <c r="I11" s="16">
        <v>1</v>
      </c>
      <c r="J11" s="16">
        <v>1</v>
      </c>
      <c r="K11" s="16">
        <v>1</v>
      </c>
      <c r="L11" s="16">
        <v>3</v>
      </c>
      <c r="M11" s="16">
        <v>3</v>
      </c>
      <c r="N11" s="16">
        <v>1</v>
      </c>
      <c r="O11" s="16">
        <v>1000</v>
      </c>
      <c r="T11">
        <f t="shared" si="12"/>
        <v>10</v>
      </c>
      <c r="U11">
        <f t="shared" si="0"/>
        <v>10</v>
      </c>
      <c r="V11">
        <f t="shared" si="1"/>
        <v>10</v>
      </c>
      <c r="W11">
        <f t="shared" si="2"/>
        <v>10</v>
      </c>
      <c r="X11">
        <f t="shared" si="3"/>
        <v>10</v>
      </c>
      <c r="Y11">
        <f t="shared" si="4"/>
        <v>10</v>
      </c>
      <c r="Z11">
        <f t="shared" si="5"/>
        <v>10</v>
      </c>
      <c r="AA11">
        <f t="shared" si="6"/>
        <v>10</v>
      </c>
      <c r="AB11">
        <f t="shared" si="7"/>
        <v>10</v>
      </c>
      <c r="AC11">
        <f t="shared" si="8"/>
        <v>10</v>
      </c>
      <c r="AD11">
        <f t="shared" si="9"/>
        <v>8</v>
      </c>
      <c r="AE11">
        <f t="shared" si="10"/>
        <v>8</v>
      </c>
      <c r="AF11">
        <f t="shared" si="11"/>
        <v>10</v>
      </c>
      <c r="AG11">
        <v>1000</v>
      </c>
      <c r="AI11" s="15" t="s">
        <v>48</v>
      </c>
      <c r="AJ11" s="16">
        <v>10</v>
      </c>
      <c r="AK11" s="16">
        <v>10</v>
      </c>
      <c r="AL11" s="16">
        <v>10</v>
      </c>
      <c r="AM11" s="16">
        <v>10</v>
      </c>
      <c r="AN11" s="16">
        <v>10</v>
      </c>
      <c r="AO11" s="16">
        <v>10</v>
      </c>
      <c r="AP11" s="16">
        <v>10</v>
      </c>
      <c r="AQ11" s="16">
        <v>10</v>
      </c>
      <c r="AR11" s="16">
        <v>10</v>
      </c>
      <c r="AS11" s="16">
        <v>10</v>
      </c>
      <c r="AT11" s="16">
        <v>8</v>
      </c>
      <c r="AU11" s="16">
        <v>8</v>
      </c>
      <c r="AV11" s="16">
        <v>10</v>
      </c>
      <c r="AW11" s="16">
        <v>1000</v>
      </c>
    </row>
    <row r="12" spans="1:49" ht="15" thickBot="1" x14ac:dyDescent="0.4">
      <c r="A12" s="15" t="s">
        <v>49</v>
      </c>
      <c r="B12" s="16">
        <v>4</v>
      </c>
      <c r="C12" s="16">
        <v>1</v>
      </c>
      <c r="D12" s="16">
        <v>2</v>
      </c>
      <c r="E12" s="16">
        <v>2</v>
      </c>
      <c r="F12" s="16">
        <v>6</v>
      </c>
      <c r="G12" s="16">
        <v>1</v>
      </c>
      <c r="H12" s="16">
        <v>7</v>
      </c>
      <c r="I12" s="16">
        <v>7</v>
      </c>
      <c r="J12" s="16">
        <v>5</v>
      </c>
      <c r="K12" s="16">
        <v>2</v>
      </c>
      <c r="L12" s="16">
        <v>5</v>
      </c>
      <c r="M12" s="16">
        <v>5</v>
      </c>
      <c r="N12" s="16">
        <v>4</v>
      </c>
      <c r="O12" s="16">
        <v>1000</v>
      </c>
      <c r="T12">
        <f t="shared" si="12"/>
        <v>7</v>
      </c>
      <c r="U12">
        <f t="shared" si="0"/>
        <v>10</v>
      </c>
      <c r="V12">
        <f t="shared" si="1"/>
        <v>9</v>
      </c>
      <c r="W12">
        <f t="shared" si="2"/>
        <v>9</v>
      </c>
      <c r="X12">
        <f t="shared" si="3"/>
        <v>5</v>
      </c>
      <c r="Y12">
        <f t="shared" si="4"/>
        <v>10</v>
      </c>
      <c r="Z12">
        <f t="shared" si="5"/>
        <v>4</v>
      </c>
      <c r="AA12">
        <f t="shared" si="6"/>
        <v>4</v>
      </c>
      <c r="AB12">
        <f t="shared" si="7"/>
        <v>6</v>
      </c>
      <c r="AC12">
        <f t="shared" si="8"/>
        <v>9</v>
      </c>
      <c r="AD12">
        <f t="shared" si="9"/>
        <v>6</v>
      </c>
      <c r="AE12">
        <f t="shared" si="10"/>
        <v>6</v>
      </c>
      <c r="AF12">
        <f t="shared" si="11"/>
        <v>7</v>
      </c>
      <c r="AG12">
        <v>1000</v>
      </c>
      <c r="AI12" s="15" t="s">
        <v>49</v>
      </c>
      <c r="AJ12" s="16">
        <v>7</v>
      </c>
      <c r="AK12" s="16">
        <v>10</v>
      </c>
      <c r="AL12" s="16">
        <v>9</v>
      </c>
      <c r="AM12" s="16">
        <v>9</v>
      </c>
      <c r="AN12" s="16">
        <v>5</v>
      </c>
      <c r="AO12" s="16">
        <v>10</v>
      </c>
      <c r="AP12" s="16">
        <v>4</v>
      </c>
      <c r="AQ12" s="16">
        <v>4</v>
      </c>
      <c r="AR12" s="16">
        <v>6</v>
      </c>
      <c r="AS12" s="16">
        <v>9</v>
      </c>
      <c r="AT12" s="16">
        <v>6</v>
      </c>
      <c r="AU12" s="16">
        <v>6</v>
      </c>
      <c r="AV12" s="16">
        <v>7</v>
      </c>
      <c r="AW12" s="16">
        <v>1000</v>
      </c>
    </row>
    <row r="13" spans="1:49" ht="15" thickBot="1" x14ac:dyDescent="0.4">
      <c r="A13" s="15" t="s">
        <v>50</v>
      </c>
      <c r="B13" s="16">
        <v>5</v>
      </c>
      <c r="C13" s="16">
        <v>1</v>
      </c>
      <c r="D13" s="16">
        <v>5</v>
      </c>
      <c r="E13" s="16">
        <v>5</v>
      </c>
      <c r="F13" s="16">
        <v>7</v>
      </c>
      <c r="G13" s="16">
        <v>1</v>
      </c>
      <c r="H13" s="16">
        <v>5</v>
      </c>
      <c r="I13" s="16">
        <v>5</v>
      </c>
      <c r="J13" s="16">
        <v>7</v>
      </c>
      <c r="K13" s="16">
        <v>2</v>
      </c>
      <c r="L13" s="16">
        <v>9</v>
      </c>
      <c r="M13" s="16">
        <v>7</v>
      </c>
      <c r="N13" s="16">
        <v>6</v>
      </c>
      <c r="O13" s="16">
        <v>1000</v>
      </c>
      <c r="T13">
        <f t="shared" si="12"/>
        <v>6</v>
      </c>
      <c r="U13">
        <f t="shared" si="0"/>
        <v>10</v>
      </c>
      <c r="V13">
        <f t="shared" si="1"/>
        <v>6</v>
      </c>
      <c r="W13">
        <f t="shared" si="2"/>
        <v>6</v>
      </c>
      <c r="X13">
        <f t="shared" si="3"/>
        <v>4</v>
      </c>
      <c r="Y13">
        <f t="shared" si="4"/>
        <v>10</v>
      </c>
      <c r="Z13">
        <f t="shared" si="5"/>
        <v>6</v>
      </c>
      <c r="AA13">
        <f t="shared" si="6"/>
        <v>6</v>
      </c>
      <c r="AB13">
        <f t="shared" si="7"/>
        <v>4</v>
      </c>
      <c r="AC13">
        <f t="shared" si="8"/>
        <v>9</v>
      </c>
      <c r="AD13">
        <f t="shared" si="9"/>
        <v>2</v>
      </c>
      <c r="AE13">
        <f t="shared" si="10"/>
        <v>4</v>
      </c>
      <c r="AF13">
        <f t="shared" si="11"/>
        <v>5</v>
      </c>
      <c r="AG13">
        <v>1000</v>
      </c>
      <c r="AI13" s="15" t="s">
        <v>50</v>
      </c>
      <c r="AJ13" s="16">
        <v>6</v>
      </c>
      <c r="AK13" s="16">
        <v>10</v>
      </c>
      <c r="AL13" s="16">
        <v>6</v>
      </c>
      <c r="AM13" s="16">
        <v>6</v>
      </c>
      <c r="AN13" s="16">
        <v>4</v>
      </c>
      <c r="AO13" s="16">
        <v>10</v>
      </c>
      <c r="AP13" s="16">
        <v>6</v>
      </c>
      <c r="AQ13" s="16">
        <v>6</v>
      </c>
      <c r="AR13" s="16">
        <v>4</v>
      </c>
      <c r="AS13" s="16">
        <v>9</v>
      </c>
      <c r="AT13" s="16">
        <v>2</v>
      </c>
      <c r="AU13" s="16">
        <v>4</v>
      </c>
      <c r="AV13" s="16">
        <v>5</v>
      </c>
      <c r="AW13" s="16">
        <v>1000</v>
      </c>
    </row>
    <row r="14" spans="1:49" ht="15" thickBot="1" x14ac:dyDescent="0.4">
      <c r="A14" s="15" t="s">
        <v>51</v>
      </c>
      <c r="B14" s="16">
        <v>1</v>
      </c>
      <c r="C14" s="16">
        <v>1</v>
      </c>
      <c r="D14" s="16">
        <v>3</v>
      </c>
      <c r="E14" s="16">
        <v>3</v>
      </c>
      <c r="F14" s="16">
        <v>5</v>
      </c>
      <c r="G14" s="16">
        <v>1</v>
      </c>
      <c r="H14" s="16">
        <v>3</v>
      </c>
      <c r="I14" s="16">
        <v>4</v>
      </c>
      <c r="J14" s="16">
        <v>1</v>
      </c>
      <c r="K14" s="16">
        <v>2</v>
      </c>
      <c r="L14" s="16">
        <v>2</v>
      </c>
      <c r="M14" s="16">
        <v>2</v>
      </c>
      <c r="N14" s="16">
        <v>3</v>
      </c>
      <c r="O14" s="16">
        <v>1000</v>
      </c>
      <c r="T14">
        <f t="shared" si="12"/>
        <v>10</v>
      </c>
      <c r="U14">
        <f t="shared" si="0"/>
        <v>10</v>
      </c>
      <c r="V14">
        <f t="shared" si="1"/>
        <v>8</v>
      </c>
      <c r="W14">
        <f t="shared" si="2"/>
        <v>8</v>
      </c>
      <c r="X14">
        <f t="shared" si="3"/>
        <v>6</v>
      </c>
      <c r="Y14">
        <f t="shared" si="4"/>
        <v>10</v>
      </c>
      <c r="Z14">
        <f t="shared" si="5"/>
        <v>8</v>
      </c>
      <c r="AA14">
        <f t="shared" si="6"/>
        <v>7</v>
      </c>
      <c r="AB14">
        <f t="shared" si="7"/>
        <v>10</v>
      </c>
      <c r="AC14">
        <f t="shared" si="8"/>
        <v>9</v>
      </c>
      <c r="AD14">
        <f t="shared" si="9"/>
        <v>9</v>
      </c>
      <c r="AE14">
        <f t="shared" si="10"/>
        <v>9</v>
      </c>
      <c r="AF14">
        <f t="shared" si="11"/>
        <v>8</v>
      </c>
      <c r="AG14">
        <v>1000</v>
      </c>
      <c r="AI14" s="15" t="s">
        <v>51</v>
      </c>
      <c r="AJ14" s="16">
        <v>10</v>
      </c>
      <c r="AK14" s="16">
        <v>10</v>
      </c>
      <c r="AL14" s="16">
        <v>8</v>
      </c>
      <c r="AM14" s="16">
        <v>8</v>
      </c>
      <c r="AN14" s="16">
        <v>6</v>
      </c>
      <c r="AO14" s="16">
        <v>10</v>
      </c>
      <c r="AP14" s="16">
        <v>8</v>
      </c>
      <c r="AQ14" s="16">
        <v>7</v>
      </c>
      <c r="AR14" s="16">
        <v>10</v>
      </c>
      <c r="AS14" s="16">
        <v>9</v>
      </c>
      <c r="AT14" s="16">
        <v>9</v>
      </c>
      <c r="AU14" s="16">
        <v>9</v>
      </c>
      <c r="AV14" s="16">
        <v>8</v>
      </c>
      <c r="AW14" s="16">
        <v>1000</v>
      </c>
    </row>
    <row r="15" spans="1:49" ht="15" thickBot="1" x14ac:dyDescent="0.4">
      <c r="A15" s="15" t="s">
        <v>52</v>
      </c>
      <c r="B15" s="16">
        <v>9</v>
      </c>
      <c r="C15" s="16">
        <v>1</v>
      </c>
      <c r="D15" s="16">
        <v>5</v>
      </c>
      <c r="E15" s="16">
        <v>9</v>
      </c>
      <c r="F15" s="16">
        <v>1</v>
      </c>
      <c r="G15" s="16">
        <v>1</v>
      </c>
      <c r="H15" s="16">
        <v>6</v>
      </c>
      <c r="I15" s="16">
        <v>6</v>
      </c>
      <c r="J15" s="16">
        <v>10</v>
      </c>
      <c r="K15" s="16">
        <v>2</v>
      </c>
      <c r="L15" s="16">
        <v>6</v>
      </c>
      <c r="M15" s="16">
        <v>9</v>
      </c>
      <c r="N15" s="16">
        <v>8</v>
      </c>
      <c r="O15" s="16">
        <v>1000</v>
      </c>
      <c r="T15">
        <f t="shared" si="12"/>
        <v>2</v>
      </c>
      <c r="U15">
        <f t="shared" si="0"/>
        <v>10</v>
      </c>
      <c r="V15">
        <f t="shared" si="1"/>
        <v>6</v>
      </c>
      <c r="W15">
        <f t="shared" si="2"/>
        <v>2</v>
      </c>
      <c r="X15">
        <f t="shared" si="3"/>
        <v>10</v>
      </c>
      <c r="Y15">
        <f t="shared" si="4"/>
        <v>10</v>
      </c>
      <c r="Z15">
        <f t="shared" si="5"/>
        <v>5</v>
      </c>
      <c r="AA15">
        <f t="shared" si="6"/>
        <v>5</v>
      </c>
      <c r="AB15">
        <f t="shared" si="7"/>
        <v>1</v>
      </c>
      <c r="AC15">
        <f t="shared" si="8"/>
        <v>9</v>
      </c>
      <c r="AD15">
        <f t="shared" si="9"/>
        <v>5</v>
      </c>
      <c r="AE15">
        <f t="shared" si="10"/>
        <v>2</v>
      </c>
      <c r="AF15">
        <f t="shared" si="11"/>
        <v>3</v>
      </c>
      <c r="AG15">
        <v>1000</v>
      </c>
      <c r="AI15" s="15" t="s">
        <v>52</v>
      </c>
      <c r="AJ15" s="16">
        <v>2</v>
      </c>
      <c r="AK15" s="16">
        <v>10</v>
      </c>
      <c r="AL15" s="16">
        <v>6</v>
      </c>
      <c r="AM15" s="16">
        <v>2</v>
      </c>
      <c r="AN15" s="16">
        <v>10</v>
      </c>
      <c r="AO15" s="16">
        <v>10</v>
      </c>
      <c r="AP15" s="16">
        <v>5</v>
      </c>
      <c r="AQ15" s="16">
        <v>5</v>
      </c>
      <c r="AR15" s="16">
        <v>1</v>
      </c>
      <c r="AS15" s="16">
        <v>9</v>
      </c>
      <c r="AT15" s="16">
        <v>5</v>
      </c>
      <c r="AU15" s="16">
        <v>2</v>
      </c>
      <c r="AV15" s="16">
        <v>3</v>
      </c>
      <c r="AW15" s="16">
        <v>1000</v>
      </c>
    </row>
    <row r="16" spans="1:49" ht="15" thickBot="1" x14ac:dyDescent="0.4">
      <c r="A16" s="15" t="s">
        <v>53</v>
      </c>
      <c r="B16" s="16">
        <v>1</v>
      </c>
      <c r="C16" s="16">
        <v>10</v>
      </c>
      <c r="D16" s="16">
        <v>4</v>
      </c>
      <c r="E16" s="16">
        <v>4</v>
      </c>
      <c r="F16" s="16">
        <v>1</v>
      </c>
      <c r="G16" s="16">
        <v>1</v>
      </c>
      <c r="H16" s="16">
        <v>2</v>
      </c>
      <c r="I16" s="16">
        <v>2</v>
      </c>
      <c r="J16" s="16">
        <v>1</v>
      </c>
      <c r="K16" s="16">
        <v>2</v>
      </c>
      <c r="L16" s="16">
        <v>1</v>
      </c>
      <c r="M16" s="16">
        <v>1</v>
      </c>
      <c r="N16" s="16">
        <v>1</v>
      </c>
      <c r="O16" s="16">
        <v>1000</v>
      </c>
      <c r="T16">
        <f t="shared" si="12"/>
        <v>10</v>
      </c>
      <c r="U16">
        <f t="shared" si="0"/>
        <v>1</v>
      </c>
      <c r="V16">
        <f t="shared" si="1"/>
        <v>7</v>
      </c>
      <c r="W16">
        <f t="shared" si="2"/>
        <v>7</v>
      </c>
      <c r="X16">
        <f t="shared" si="3"/>
        <v>10</v>
      </c>
      <c r="Y16">
        <f t="shared" si="4"/>
        <v>10</v>
      </c>
      <c r="Z16">
        <f t="shared" si="5"/>
        <v>9</v>
      </c>
      <c r="AA16">
        <f t="shared" si="6"/>
        <v>9</v>
      </c>
      <c r="AB16">
        <f t="shared" si="7"/>
        <v>10</v>
      </c>
      <c r="AC16">
        <f t="shared" si="8"/>
        <v>9</v>
      </c>
      <c r="AD16">
        <f t="shared" si="9"/>
        <v>10</v>
      </c>
      <c r="AE16">
        <f t="shared" si="10"/>
        <v>10</v>
      </c>
      <c r="AF16">
        <f t="shared" si="11"/>
        <v>10</v>
      </c>
      <c r="AG16">
        <v>1000</v>
      </c>
      <c r="AI16" s="15" t="s">
        <v>53</v>
      </c>
      <c r="AJ16" s="16">
        <v>10</v>
      </c>
      <c r="AK16" s="16">
        <v>1</v>
      </c>
      <c r="AL16" s="16">
        <v>7</v>
      </c>
      <c r="AM16" s="16">
        <v>7</v>
      </c>
      <c r="AN16" s="16">
        <v>10</v>
      </c>
      <c r="AO16" s="16">
        <v>10</v>
      </c>
      <c r="AP16" s="16">
        <v>9</v>
      </c>
      <c r="AQ16" s="16">
        <v>9</v>
      </c>
      <c r="AR16" s="16">
        <v>10</v>
      </c>
      <c r="AS16" s="16">
        <v>9</v>
      </c>
      <c r="AT16" s="16">
        <v>10</v>
      </c>
      <c r="AU16" s="16">
        <v>10</v>
      </c>
      <c r="AV16" s="16">
        <v>10</v>
      </c>
      <c r="AW16" s="16">
        <v>1000</v>
      </c>
    </row>
    <row r="17" spans="1:49" ht="15" thickBot="1" x14ac:dyDescent="0.4">
      <c r="A17" s="15" t="s">
        <v>54</v>
      </c>
      <c r="B17" s="16">
        <v>10</v>
      </c>
      <c r="C17" s="16">
        <v>1</v>
      </c>
      <c r="D17" s="16">
        <v>5</v>
      </c>
      <c r="E17" s="16">
        <v>10</v>
      </c>
      <c r="F17" s="16">
        <v>10</v>
      </c>
      <c r="G17" s="16">
        <v>1</v>
      </c>
      <c r="H17" s="16">
        <v>7</v>
      </c>
      <c r="I17" s="16">
        <v>10</v>
      </c>
      <c r="J17" s="16">
        <v>8</v>
      </c>
      <c r="K17" s="16">
        <v>2</v>
      </c>
      <c r="L17" s="16">
        <v>10</v>
      </c>
      <c r="M17" s="16">
        <v>10</v>
      </c>
      <c r="N17" s="16">
        <v>10</v>
      </c>
      <c r="O17" s="16">
        <v>1000</v>
      </c>
      <c r="T17">
        <f t="shared" si="12"/>
        <v>1</v>
      </c>
      <c r="U17">
        <f t="shared" si="0"/>
        <v>10</v>
      </c>
      <c r="V17">
        <f t="shared" si="1"/>
        <v>6</v>
      </c>
      <c r="W17">
        <f t="shared" si="2"/>
        <v>1</v>
      </c>
      <c r="X17">
        <f t="shared" si="3"/>
        <v>1</v>
      </c>
      <c r="Y17">
        <f t="shared" si="4"/>
        <v>10</v>
      </c>
      <c r="Z17">
        <f t="shared" si="5"/>
        <v>4</v>
      </c>
      <c r="AA17">
        <f t="shared" si="6"/>
        <v>1</v>
      </c>
      <c r="AB17">
        <f t="shared" si="7"/>
        <v>3</v>
      </c>
      <c r="AC17">
        <f t="shared" si="8"/>
        <v>9</v>
      </c>
      <c r="AD17">
        <f t="shared" si="9"/>
        <v>1</v>
      </c>
      <c r="AE17">
        <f t="shared" si="10"/>
        <v>1</v>
      </c>
      <c r="AF17">
        <f t="shared" si="11"/>
        <v>1</v>
      </c>
      <c r="AG17">
        <v>1000</v>
      </c>
      <c r="AI17" s="15" t="s">
        <v>54</v>
      </c>
      <c r="AJ17" s="16">
        <v>1</v>
      </c>
      <c r="AK17" s="16">
        <v>10</v>
      </c>
      <c r="AL17" s="16">
        <v>6</v>
      </c>
      <c r="AM17" s="16">
        <v>1</v>
      </c>
      <c r="AN17" s="16">
        <v>1</v>
      </c>
      <c r="AO17" s="16">
        <v>10</v>
      </c>
      <c r="AP17" s="16">
        <v>4</v>
      </c>
      <c r="AQ17" s="16">
        <v>1</v>
      </c>
      <c r="AR17" s="16">
        <v>3</v>
      </c>
      <c r="AS17" s="16">
        <v>9</v>
      </c>
      <c r="AT17" s="16">
        <v>1</v>
      </c>
      <c r="AU17" s="16">
        <v>1</v>
      </c>
      <c r="AV17" s="16">
        <v>1</v>
      </c>
      <c r="AW17" s="16">
        <v>1000</v>
      </c>
    </row>
    <row r="18" spans="1:49" ht="18.5" thickBot="1" x14ac:dyDescent="0.4">
      <c r="A18" s="11"/>
      <c r="AI18" s="11"/>
    </row>
    <row r="19" spans="1:49" ht="15" thickBot="1" x14ac:dyDescent="0.4">
      <c r="A19" s="15" t="s">
        <v>55</v>
      </c>
      <c r="B19" s="15" t="s">
        <v>38</v>
      </c>
      <c r="C19" s="15" t="s">
        <v>39</v>
      </c>
      <c r="D19" s="15" t="s">
        <v>40</v>
      </c>
      <c r="E19" s="15" t="s">
        <v>41</v>
      </c>
      <c r="F19" s="15" t="s">
        <v>42</v>
      </c>
      <c r="G19" s="15" t="s">
        <v>43</v>
      </c>
      <c r="H19" s="15" t="s">
        <v>200</v>
      </c>
      <c r="I19" s="15" t="s">
        <v>201</v>
      </c>
      <c r="J19" s="15" t="s">
        <v>202</v>
      </c>
      <c r="K19" s="15" t="s">
        <v>203</v>
      </c>
      <c r="L19" s="15" t="s">
        <v>204</v>
      </c>
      <c r="M19" s="15" t="s">
        <v>205</v>
      </c>
      <c r="N19" s="15" t="s">
        <v>206</v>
      </c>
      <c r="AI19" s="15" t="s">
        <v>55</v>
      </c>
      <c r="AJ19" s="15" t="s">
        <v>38</v>
      </c>
      <c r="AK19" s="15" t="s">
        <v>39</v>
      </c>
      <c r="AL19" s="15" t="s">
        <v>40</v>
      </c>
      <c r="AM19" s="15" t="s">
        <v>41</v>
      </c>
      <c r="AN19" s="15" t="s">
        <v>42</v>
      </c>
      <c r="AO19" s="15" t="s">
        <v>43</v>
      </c>
      <c r="AP19" s="15" t="s">
        <v>200</v>
      </c>
      <c r="AQ19" s="15" t="s">
        <v>201</v>
      </c>
      <c r="AR19" s="15" t="s">
        <v>202</v>
      </c>
      <c r="AS19" s="15" t="s">
        <v>203</v>
      </c>
      <c r="AT19" s="15" t="s">
        <v>204</v>
      </c>
      <c r="AU19" s="15" t="s">
        <v>205</v>
      </c>
      <c r="AV19" s="15" t="s">
        <v>206</v>
      </c>
    </row>
    <row r="20" spans="1:49" ht="15" thickBot="1" x14ac:dyDescent="0.4">
      <c r="A20" s="15" t="s">
        <v>56</v>
      </c>
      <c r="B20" s="16" t="s">
        <v>409</v>
      </c>
      <c r="C20" s="16" t="s">
        <v>410</v>
      </c>
      <c r="D20" s="16" t="s">
        <v>409</v>
      </c>
      <c r="E20" s="16" t="s">
        <v>409</v>
      </c>
      <c r="F20" s="16" t="s">
        <v>411</v>
      </c>
      <c r="G20" s="16" t="s">
        <v>409</v>
      </c>
      <c r="H20" s="16" t="s">
        <v>412</v>
      </c>
      <c r="I20" s="16" t="s">
        <v>409</v>
      </c>
      <c r="J20" s="16" t="s">
        <v>413</v>
      </c>
      <c r="K20" s="16" t="s">
        <v>409</v>
      </c>
      <c r="L20" s="16" t="s">
        <v>414</v>
      </c>
      <c r="M20" s="16" t="s">
        <v>409</v>
      </c>
      <c r="N20" s="16" t="s">
        <v>409</v>
      </c>
      <c r="AI20" s="15" t="s">
        <v>56</v>
      </c>
      <c r="AJ20" s="16" t="s">
        <v>442</v>
      </c>
      <c r="AK20" s="16" t="s">
        <v>443</v>
      </c>
      <c r="AL20" s="16" t="s">
        <v>442</v>
      </c>
      <c r="AM20" s="16" t="s">
        <v>442</v>
      </c>
      <c r="AN20" s="16" t="s">
        <v>442</v>
      </c>
      <c r="AO20" s="16" t="s">
        <v>442</v>
      </c>
      <c r="AP20" s="16" t="s">
        <v>444</v>
      </c>
      <c r="AQ20" s="16" t="s">
        <v>442</v>
      </c>
      <c r="AR20" s="16" t="s">
        <v>445</v>
      </c>
      <c r="AS20" s="16" t="s">
        <v>442</v>
      </c>
      <c r="AT20" s="16" t="s">
        <v>446</v>
      </c>
      <c r="AU20" s="16" t="s">
        <v>442</v>
      </c>
      <c r="AV20" s="16" t="s">
        <v>442</v>
      </c>
    </row>
    <row r="21" spans="1:49" ht="15" thickBot="1" x14ac:dyDescent="0.4">
      <c r="A21" s="15" t="s">
        <v>58</v>
      </c>
      <c r="B21" s="16" t="s">
        <v>415</v>
      </c>
      <c r="C21" s="16" t="s">
        <v>415</v>
      </c>
      <c r="D21" s="16" t="s">
        <v>415</v>
      </c>
      <c r="E21" s="16" t="s">
        <v>415</v>
      </c>
      <c r="F21" s="16" t="s">
        <v>416</v>
      </c>
      <c r="G21" s="16" t="s">
        <v>415</v>
      </c>
      <c r="H21" s="16" t="s">
        <v>417</v>
      </c>
      <c r="I21" s="16" t="s">
        <v>415</v>
      </c>
      <c r="J21" s="16" t="s">
        <v>418</v>
      </c>
      <c r="K21" s="16" t="s">
        <v>415</v>
      </c>
      <c r="L21" s="16" t="s">
        <v>419</v>
      </c>
      <c r="M21" s="16" t="s">
        <v>415</v>
      </c>
      <c r="N21" s="16" t="s">
        <v>415</v>
      </c>
      <c r="AI21" s="15" t="s">
        <v>58</v>
      </c>
      <c r="AJ21" s="16" t="s">
        <v>447</v>
      </c>
      <c r="AK21" s="16" t="s">
        <v>447</v>
      </c>
      <c r="AL21" s="16" t="s">
        <v>447</v>
      </c>
      <c r="AM21" s="16" t="s">
        <v>447</v>
      </c>
      <c r="AN21" s="16" t="s">
        <v>447</v>
      </c>
      <c r="AO21" s="16" t="s">
        <v>447</v>
      </c>
      <c r="AP21" s="16" t="s">
        <v>448</v>
      </c>
      <c r="AQ21" s="16" t="s">
        <v>447</v>
      </c>
      <c r="AR21" s="16" t="s">
        <v>449</v>
      </c>
      <c r="AS21" s="16" t="s">
        <v>447</v>
      </c>
      <c r="AT21" s="16" t="s">
        <v>450</v>
      </c>
      <c r="AU21" s="16" t="s">
        <v>447</v>
      </c>
      <c r="AV21" s="16" t="s">
        <v>447</v>
      </c>
    </row>
    <row r="22" spans="1:49" ht="15" thickBot="1" x14ac:dyDescent="0.4">
      <c r="A22" s="15" t="s">
        <v>60</v>
      </c>
      <c r="B22" s="16" t="s">
        <v>420</v>
      </c>
      <c r="C22" s="16" t="s">
        <v>420</v>
      </c>
      <c r="D22" s="16" t="s">
        <v>420</v>
      </c>
      <c r="E22" s="16" t="s">
        <v>420</v>
      </c>
      <c r="F22" s="16" t="s">
        <v>421</v>
      </c>
      <c r="G22" s="16" t="s">
        <v>420</v>
      </c>
      <c r="H22" s="16" t="s">
        <v>422</v>
      </c>
      <c r="I22" s="16" t="s">
        <v>420</v>
      </c>
      <c r="J22" s="16" t="s">
        <v>423</v>
      </c>
      <c r="K22" s="16" t="s">
        <v>420</v>
      </c>
      <c r="L22" s="16" t="s">
        <v>420</v>
      </c>
      <c r="M22" s="16" t="s">
        <v>420</v>
      </c>
      <c r="N22" s="16" t="s">
        <v>420</v>
      </c>
      <c r="AI22" s="15" t="s">
        <v>60</v>
      </c>
      <c r="AJ22" s="16" t="s">
        <v>451</v>
      </c>
      <c r="AK22" s="16" t="s">
        <v>451</v>
      </c>
      <c r="AL22" s="16" t="s">
        <v>451</v>
      </c>
      <c r="AM22" s="16" t="s">
        <v>451</v>
      </c>
      <c r="AN22" s="16" t="s">
        <v>451</v>
      </c>
      <c r="AO22" s="16" t="s">
        <v>451</v>
      </c>
      <c r="AP22" s="16" t="s">
        <v>452</v>
      </c>
      <c r="AQ22" s="16" t="s">
        <v>451</v>
      </c>
      <c r="AR22" s="16" t="s">
        <v>453</v>
      </c>
      <c r="AS22" s="16" t="s">
        <v>451</v>
      </c>
      <c r="AT22" s="16" t="s">
        <v>454</v>
      </c>
      <c r="AU22" s="16" t="s">
        <v>451</v>
      </c>
      <c r="AV22" s="16" t="s">
        <v>451</v>
      </c>
    </row>
    <row r="23" spans="1:49" ht="15" thickBot="1" x14ac:dyDescent="0.4">
      <c r="A23" s="15" t="s">
        <v>62</v>
      </c>
      <c r="B23" s="16" t="s">
        <v>424</v>
      </c>
      <c r="C23" s="16" t="s">
        <v>424</v>
      </c>
      <c r="D23" s="16" t="s">
        <v>424</v>
      </c>
      <c r="E23" s="16" t="s">
        <v>424</v>
      </c>
      <c r="F23" s="16" t="s">
        <v>425</v>
      </c>
      <c r="G23" s="16" t="s">
        <v>424</v>
      </c>
      <c r="H23" s="16" t="s">
        <v>426</v>
      </c>
      <c r="I23" s="16" t="s">
        <v>424</v>
      </c>
      <c r="J23" s="16" t="s">
        <v>427</v>
      </c>
      <c r="K23" s="16" t="s">
        <v>424</v>
      </c>
      <c r="L23" s="16" t="s">
        <v>424</v>
      </c>
      <c r="M23" s="16" t="s">
        <v>424</v>
      </c>
      <c r="N23" s="16" t="s">
        <v>424</v>
      </c>
      <c r="AI23" s="15" t="s">
        <v>62</v>
      </c>
      <c r="AJ23" s="16" t="s">
        <v>455</v>
      </c>
      <c r="AK23" s="16" t="s">
        <v>455</v>
      </c>
      <c r="AL23" s="16" t="s">
        <v>455</v>
      </c>
      <c r="AM23" s="16" t="s">
        <v>455</v>
      </c>
      <c r="AN23" s="16" t="s">
        <v>455</v>
      </c>
      <c r="AO23" s="16" t="s">
        <v>455</v>
      </c>
      <c r="AP23" s="16" t="s">
        <v>456</v>
      </c>
      <c r="AQ23" s="16" t="s">
        <v>455</v>
      </c>
      <c r="AR23" s="16" t="s">
        <v>457</v>
      </c>
      <c r="AS23" s="16" t="s">
        <v>455</v>
      </c>
      <c r="AT23" s="16" t="s">
        <v>458</v>
      </c>
      <c r="AU23" s="16" t="s">
        <v>455</v>
      </c>
      <c r="AV23" s="16" t="s">
        <v>455</v>
      </c>
    </row>
    <row r="24" spans="1:49" ht="15" thickBot="1" x14ac:dyDescent="0.4">
      <c r="A24" s="15" t="s">
        <v>64</v>
      </c>
      <c r="B24" s="16" t="s">
        <v>65</v>
      </c>
      <c r="C24" s="16" t="s">
        <v>65</v>
      </c>
      <c r="D24" s="16" t="s">
        <v>65</v>
      </c>
      <c r="E24" s="16" t="s">
        <v>65</v>
      </c>
      <c r="F24" s="16" t="s">
        <v>428</v>
      </c>
      <c r="G24" s="16" t="s">
        <v>65</v>
      </c>
      <c r="H24" s="16" t="s">
        <v>429</v>
      </c>
      <c r="I24" s="16" t="s">
        <v>65</v>
      </c>
      <c r="J24" s="16" t="s">
        <v>430</v>
      </c>
      <c r="K24" s="16" t="s">
        <v>65</v>
      </c>
      <c r="L24" s="16" t="s">
        <v>65</v>
      </c>
      <c r="M24" s="16" t="s">
        <v>65</v>
      </c>
      <c r="N24" s="16" t="s">
        <v>65</v>
      </c>
      <c r="AI24" s="15" t="s">
        <v>64</v>
      </c>
      <c r="AJ24" s="16" t="s">
        <v>65</v>
      </c>
      <c r="AK24" s="16" t="s">
        <v>65</v>
      </c>
      <c r="AL24" s="16" t="s">
        <v>65</v>
      </c>
      <c r="AM24" s="16" t="s">
        <v>65</v>
      </c>
      <c r="AN24" s="16" t="s">
        <v>65</v>
      </c>
      <c r="AO24" s="16" t="s">
        <v>65</v>
      </c>
      <c r="AP24" s="16" t="s">
        <v>459</v>
      </c>
      <c r="AQ24" s="16" t="s">
        <v>65</v>
      </c>
      <c r="AR24" s="16" t="s">
        <v>460</v>
      </c>
      <c r="AS24" s="16" t="s">
        <v>65</v>
      </c>
      <c r="AT24" s="16" t="s">
        <v>461</v>
      </c>
      <c r="AU24" s="16" t="s">
        <v>65</v>
      </c>
      <c r="AV24" s="16" t="s">
        <v>65</v>
      </c>
    </row>
    <row r="25" spans="1:49" ht="15" thickBot="1" x14ac:dyDescent="0.4">
      <c r="A25" s="15" t="s">
        <v>67</v>
      </c>
      <c r="B25" s="16" t="s">
        <v>68</v>
      </c>
      <c r="C25" s="16" t="s">
        <v>68</v>
      </c>
      <c r="D25" s="16" t="s">
        <v>68</v>
      </c>
      <c r="E25" s="16" t="s">
        <v>68</v>
      </c>
      <c r="F25" s="16" t="s">
        <v>431</v>
      </c>
      <c r="G25" s="16" t="s">
        <v>68</v>
      </c>
      <c r="H25" s="16" t="s">
        <v>432</v>
      </c>
      <c r="I25" s="16" t="s">
        <v>68</v>
      </c>
      <c r="J25" s="16" t="s">
        <v>433</v>
      </c>
      <c r="K25" s="16" t="s">
        <v>68</v>
      </c>
      <c r="L25" s="16" t="s">
        <v>68</v>
      </c>
      <c r="M25" s="16" t="s">
        <v>68</v>
      </c>
      <c r="N25" s="16" t="s">
        <v>68</v>
      </c>
      <c r="AI25" s="15" t="s">
        <v>67</v>
      </c>
      <c r="AJ25" s="16" t="s">
        <v>68</v>
      </c>
      <c r="AK25" s="16" t="s">
        <v>68</v>
      </c>
      <c r="AL25" s="16" t="s">
        <v>68</v>
      </c>
      <c r="AM25" s="16" t="s">
        <v>68</v>
      </c>
      <c r="AN25" s="16" t="s">
        <v>68</v>
      </c>
      <c r="AO25" s="16" t="s">
        <v>68</v>
      </c>
      <c r="AP25" s="16" t="s">
        <v>462</v>
      </c>
      <c r="AQ25" s="16" t="s">
        <v>68</v>
      </c>
      <c r="AR25" s="16" t="s">
        <v>463</v>
      </c>
      <c r="AS25" s="16" t="s">
        <v>68</v>
      </c>
      <c r="AT25" s="16" t="s">
        <v>464</v>
      </c>
      <c r="AU25" s="16" t="s">
        <v>68</v>
      </c>
      <c r="AV25" s="16" t="s">
        <v>68</v>
      </c>
    </row>
    <row r="26" spans="1:49" ht="15" thickBot="1" x14ac:dyDescent="0.4">
      <c r="A26" s="15" t="s">
        <v>70</v>
      </c>
      <c r="B26" s="16" t="s">
        <v>71</v>
      </c>
      <c r="C26" s="16" t="s">
        <v>71</v>
      </c>
      <c r="D26" s="16" t="s">
        <v>71</v>
      </c>
      <c r="E26" s="16" t="s">
        <v>71</v>
      </c>
      <c r="F26" s="16" t="s">
        <v>434</v>
      </c>
      <c r="G26" s="16" t="s">
        <v>71</v>
      </c>
      <c r="H26" s="16" t="s">
        <v>435</v>
      </c>
      <c r="I26" s="16" t="s">
        <v>71</v>
      </c>
      <c r="J26" s="16" t="s">
        <v>436</v>
      </c>
      <c r="K26" s="16" t="s">
        <v>71</v>
      </c>
      <c r="L26" s="16" t="s">
        <v>71</v>
      </c>
      <c r="M26" s="16" t="s">
        <v>71</v>
      </c>
      <c r="N26" s="16" t="s">
        <v>71</v>
      </c>
      <c r="AI26" s="15" t="s">
        <v>70</v>
      </c>
      <c r="AJ26" s="16" t="s">
        <v>71</v>
      </c>
      <c r="AK26" s="16" t="s">
        <v>71</v>
      </c>
      <c r="AL26" s="16" t="s">
        <v>71</v>
      </c>
      <c r="AM26" s="16" t="s">
        <v>71</v>
      </c>
      <c r="AN26" s="16" t="s">
        <v>71</v>
      </c>
      <c r="AO26" s="16" t="s">
        <v>71</v>
      </c>
      <c r="AP26" s="16" t="s">
        <v>465</v>
      </c>
      <c r="AQ26" s="16" t="s">
        <v>71</v>
      </c>
      <c r="AR26" s="16" t="s">
        <v>466</v>
      </c>
      <c r="AS26" s="16" t="s">
        <v>71</v>
      </c>
      <c r="AT26" s="16" t="s">
        <v>467</v>
      </c>
      <c r="AU26" s="16" t="s">
        <v>71</v>
      </c>
      <c r="AV26" s="16" t="s">
        <v>71</v>
      </c>
    </row>
    <row r="27" spans="1:49" ht="15" thickBot="1" x14ac:dyDescent="0.4">
      <c r="A27" s="15" t="s">
        <v>72</v>
      </c>
      <c r="B27" s="16" t="s">
        <v>73</v>
      </c>
      <c r="C27" s="16" t="s">
        <v>73</v>
      </c>
      <c r="D27" s="16" t="s">
        <v>73</v>
      </c>
      <c r="E27" s="16" t="s">
        <v>73</v>
      </c>
      <c r="F27" s="16" t="s">
        <v>437</v>
      </c>
      <c r="G27" s="16" t="s">
        <v>73</v>
      </c>
      <c r="H27" s="16" t="s">
        <v>73</v>
      </c>
      <c r="I27" s="16" t="s">
        <v>73</v>
      </c>
      <c r="J27" s="16" t="s">
        <v>438</v>
      </c>
      <c r="K27" s="16" t="s">
        <v>73</v>
      </c>
      <c r="L27" s="16" t="s">
        <v>73</v>
      </c>
      <c r="M27" s="16" t="s">
        <v>73</v>
      </c>
      <c r="N27" s="16" t="s">
        <v>73</v>
      </c>
      <c r="AI27" s="15" t="s">
        <v>72</v>
      </c>
      <c r="AJ27" s="16" t="s">
        <v>73</v>
      </c>
      <c r="AK27" s="16" t="s">
        <v>73</v>
      </c>
      <c r="AL27" s="16" t="s">
        <v>73</v>
      </c>
      <c r="AM27" s="16" t="s">
        <v>73</v>
      </c>
      <c r="AN27" s="16" t="s">
        <v>73</v>
      </c>
      <c r="AO27" s="16" t="s">
        <v>73</v>
      </c>
      <c r="AP27" s="16" t="s">
        <v>468</v>
      </c>
      <c r="AQ27" s="16" t="s">
        <v>73</v>
      </c>
      <c r="AR27" s="16" t="s">
        <v>469</v>
      </c>
      <c r="AS27" s="16" t="s">
        <v>73</v>
      </c>
      <c r="AT27" s="16" t="s">
        <v>470</v>
      </c>
      <c r="AU27" s="16" t="s">
        <v>73</v>
      </c>
      <c r="AV27" s="16" t="s">
        <v>73</v>
      </c>
    </row>
    <row r="28" spans="1:49" ht="15" thickBot="1" x14ac:dyDescent="0.4">
      <c r="A28" s="15" t="s">
        <v>74</v>
      </c>
      <c r="B28" s="16" t="s">
        <v>75</v>
      </c>
      <c r="C28" s="16" t="s">
        <v>75</v>
      </c>
      <c r="D28" s="16" t="s">
        <v>75</v>
      </c>
      <c r="E28" s="16" t="s">
        <v>75</v>
      </c>
      <c r="F28" s="16" t="s">
        <v>439</v>
      </c>
      <c r="G28" s="16" t="s">
        <v>75</v>
      </c>
      <c r="H28" s="16" t="s">
        <v>75</v>
      </c>
      <c r="I28" s="16" t="s">
        <v>75</v>
      </c>
      <c r="J28" s="16" t="s">
        <v>233</v>
      </c>
      <c r="K28" s="16" t="s">
        <v>75</v>
      </c>
      <c r="L28" s="16" t="s">
        <v>75</v>
      </c>
      <c r="M28" s="16" t="s">
        <v>75</v>
      </c>
      <c r="N28" s="16" t="s">
        <v>75</v>
      </c>
      <c r="AI28" s="15" t="s">
        <v>74</v>
      </c>
      <c r="AJ28" s="16" t="s">
        <v>75</v>
      </c>
      <c r="AK28" s="16" t="s">
        <v>75</v>
      </c>
      <c r="AL28" s="16" t="s">
        <v>75</v>
      </c>
      <c r="AM28" s="16" t="s">
        <v>75</v>
      </c>
      <c r="AN28" s="16" t="s">
        <v>75</v>
      </c>
      <c r="AO28" s="16" t="s">
        <v>75</v>
      </c>
      <c r="AP28" s="16" t="s">
        <v>471</v>
      </c>
      <c r="AQ28" s="16" t="s">
        <v>75</v>
      </c>
      <c r="AR28" s="16" t="s">
        <v>472</v>
      </c>
      <c r="AS28" s="16" t="s">
        <v>75</v>
      </c>
      <c r="AT28" s="16" t="s">
        <v>75</v>
      </c>
      <c r="AU28" s="16" t="s">
        <v>75</v>
      </c>
      <c r="AV28" s="16" t="s">
        <v>75</v>
      </c>
    </row>
    <row r="29" spans="1:49" ht="15" thickBot="1" x14ac:dyDescent="0.4">
      <c r="A29" s="15" t="s">
        <v>76</v>
      </c>
      <c r="B29" s="16" t="s">
        <v>77</v>
      </c>
      <c r="C29" s="16" t="s">
        <v>77</v>
      </c>
      <c r="D29" s="16" t="s">
        <v>77</v>
      </c>
      <c r="E29" s="16" t="s">
        <v>77</v>
      </c>
      <c r="F29" s="16" t="s">
        <v>440</v>
      </c>
      <c r="G29" s="16" t="s">
        <v>77</v>
      </c>
      <c r="H29" s="16" t="s">
        <v>77</v>
      </c>
      <c r="I29" s="16" t="s">
        <v>77</v>
      </c>
      <c r="J29" s="16" t="s">
        <v>77</v>
      </c>
      <c r="K29" s="16" t="s">
        <v>77</v>
      </c>
      <c r="L29" s="16" t="s">
        <v>77</v>
      </c>
      <c r="M29" s="16" t="s">
        <v>77</v>
      </c>
      <c r="N29" s="16" t="s">
        <v>77</v>
      </c>
      <c r="AI29" s="15" t="s">
        <v>76</v>
      </c>
      <c r="AJ29" s="16" t="s">
        <v>77</v>
      </c>
      <c r="AK29" s="16" t="s">
        <v>77</v>
      </c>
      <c r="AL29" s="16" t="s">
        <v>77</v>
      </c>
      <c r="AM29" s="16" t="s">
        <v>77</v>
      </c>
      <c r="AN29" s="16" t="s">
        <v>77</v>
      </c>
      <c r="AO29" s="16" t="s">
        <v>77</v>
      </c>
      <c r="AP29" s="16" t="s">
        <v>473</v>
      </c>
      <c r="AQ29" s="16" t="s">
        <v>77</v>
      </c>
      <c r="AR29" s="16" t="s">
        <v>474</v>
      </c>
      <c r="AS29" s="16" t="s">
        <v>77</v>
      </c>
      <c r="AT29" s="16" t="s">
        <v>77</v>
      </c>
      <c r="AU29" s="16" t="s">
        <v>77</v>
      </c>
      <c r="AV29" s="16" t="s">
        <v>77</v>
      </c>
    </row>
    <row r="30" spans="1:49" ht="18.5" thickBot="1" x14ac:dyDescent="0.4">
      <c r="A30" s="11"/>
      <c r="AI30" s="11"/>
    </row>
    <row r="31" spans="1:49" ht="15" thickBot="1" x14ac:dyDescent="0.4">
      <c r="A31" s="15" t="s">
        <v>78</v>
      </c>
      <c r="B31" s="15" t="s">
        <v>38</v>
      </c>
      <c r="C31" s="15" t="s">
        <v>39</v>
      </c>
      <c r="D31" s="15" t="s">
        <v>40</v>
      </c>
      <c r="E31" s="15" t="s">
        <v>41</v>
      </c>
      <c r="F31" s="15" t="s">
        <v>42</v>
      </c>
      <c r="G31" s="15" t="s">
        <v>43</v>
      </c>
      <c r="H31" s="15" t="s">
        <v>200</v>
      </c>
      <c r="I31" s="15" t="s">
        <v>201</v>
      </c>
      <c r="J31" s="15" t="s">
        <v>202</v>
      </c>
      <c r="K31" s="15" t="s">
        <v>203</v>
      </c>
      <c r="L31" s="15" t="s">
        <v>204</v>
      </c>
      <c r="M31" s="15" t="s">
        <v>205</v>
      </c>
      <c r="N31" s="15" t="s">
        <v>206</v>
      </c>
      <c r="AI31" s="15" t="s">
        <v>78</v>
      </c>
      <c r="AJ31" s="15" t="s">
        <v>38</v>
      </c>
      <c r="AK31" s="15" t="s">
        <v>39</v>
      </c>
      <c r="AL31" s="15" t="s">
        <v>40</v>
      </c>
      <c r="AM31" s="15" t="s">
        <v>41</v>
      </c>
      <c r="AN31" s="15" t="s">
        <v>42</v>
      </c>
      <c r="AO31" s="15" t="s">
        <v>43</v>
      </c>
      <c r="AP31" s="15" t="s">
        <v>200</v>
      </c>
      <c r="AQ31" s="15" t="s">
        <v>201</v>
      </c>
      <c r="AR31" s="15" t="s">
        <v>202</v>
      </c>
      <c r="AS31" s="15" t="s">
        <v>203</v>
      </c>
      <c r="AT31" s="15" t="s">
        <v>204</v>
      </c>
      <c r="AU31" s="15" t="s">
        <v>205</v>
      </c>
      <c r="AV31" s="15" t="s">
        <v>206</v>
      </c>
    </row>
    <row r="32" spans="1:49" ht="15" thickBot="1" x14ac:dyDescent="0.4">
      <c r="A32" s="15" t="s">
        <v>56</v>
      </c>
      <c r="B32" s="16">
        <v>9</v>
      </c>
      <c r="C32" s="16">
        <v>40.700000000000003</v>
      </c>
      <c r="D32" s="16">
        <v>9</v>
      </c>
      <c r="E32" s="16">
        <v>9</v>
      </c>
      <c r="F32" s="16">
        <v>454.4</v>
      </c>
      <c r="G32" s="16">
        <v>9</v>
      </c>
      <c r="H32" s="16">
        <v>450.9</v>
      </c>
      <c r="I32" s="16">
        <v>9</v>
      </c>
      <c r="J32" s="16">
        <v>19.600000000000001</v>
      </c>
      <c r="K32" s="16">
        <v>9</v>
      </c>
      <c r="L32" s="16">
        <v>16.100000000000001</v>
      </c>
      <c r="M32" s="16">
        <v>9</v>
      </c>
      <c r="N32" s="16">
        <v>9</v>
      </c>
      <c r="AI32" s="15" t="s">
        <v>56</v>
      </c>
      <c r="AJ32" s="16">
        <v>9</v>
      </c>
      <c r="AK32" s="16">
        <v>40.299999999999997</v>
      </c>
      <c r="AL32" s="16">
        <v>9</v>
      </c>
      <c r="AM32" s="16">
        <v>9</v>
      </c>
      <c r="AN32" s="16">
        <v>9</v>
      </c>
      <c r="AO32" s="16">
        <v>9</v>
      </c>
      <c r="AP32" s="16">
        <v>466.5</v>
      </c>
      <c r="AQ32" s="16">
        <v>9</v>
      </c>
      <c r="AR32" s="16">
        <v>508.3</v>
      </c>
      <c r="AS32" s="16">
        <v>9</v>
      </c>
      <c r="AT32" s="16">
        <v>15.9</v>
      </c>
      <c r="AU32" s="16">
        <v>9</v>
      </c>
      <c r="AV32" s="16">
        <v>9</v>
      </c>
    </row>
    <row r="33" spans="1:52" ht="15" thickBot="1" x14ac:dyDescent="0.4">
      <c r="A33" s="15" t="s">
        <v>58</v>
      </c>
      <c r="B33" s="16">
        <v>8</v>
      </c>
      <c r="C33" s="16">
        <v>8</v>
      </c>
      <c r="D33" s="16">
        <v>8</v>
      </c>
      <c r="E33" s="16">
        <v>8</v>
      </c>
      <c r="F33" s="16">
        <v>453.4</v>
      </c>
      <c r="G33" s="16">
        <v>8</v>
      </c>
      <c r="H33" s="16">
        <v>449.9</v>
      </c>
      <c r="I33" s="16">
        <v>8</v>
      </c>
      <c r="J33" s="16">
        <v>18.600000000000001</v>
      </c>
      <c r="K33" s="16">
        <v>8</v>
      </c>
      <c r="L33" s="16">
        <v>15.1</v>
      </c>
      <c r="M33" s="16">
        <v>8</v>
      </c>
      <c r="N33" s="16">
        <v>8</v>
      </c>
      <c r="AI33" s="15" t="s">
        <v>58</v>
      </c>
      <c r="AJ33" s="16">
        <v>8</v>
      </c>
      <c r="AK33" s="16">
        <v>8</v>
      </c>
      <c r="AL33" s="16">
        <v>8</v>
      </c>
      <c r="AM33" s="16">
        <v>8</v>
      </c>
      <c r="AN33" s="16">
        <v>8</v>
      </c>
      <c r="AO33" s="16">
        <v>8</v>
      </c>
      <c r="AP33" s="16">
        <v>465.5</v>
      </c>
      <c r="AQ33" s="16">
        <v>8</v>
      </c>
      <c r="AR33" s="16">
        <v>503.4</v>
      </c>
      <c r="AS33" s="16">
        <v>8</v>
      </c>
      <c r="AT33" s="16">
        <v>14.9</v>
      </c>
      <c r="AU33" s="16">
        <v>8</v>
      </c>
      <c r="AV33" s="16">
        <v>8</v>
      </c>
    </row>
    <row r="34" spans="1:52" ht="15" thickBot="1" x14ac:dyDescent="0.4">
      <c r="A34" s="15" t="s">
        <v>60</v>
      </c>
      <c r="B34" s="16">
        <v>7</v>
      </c>
      <c r="C34" s="16">
        <v>7</v>
      </c>
      <c r="D34" s="16">
        <v>7</v>
      </c>
      <c r="E34" s="16">
        <v>7</v>
      </c>
      <c r="F34" s="16">
        <v>452.4</v>
      </c>
      <c r="G34" s="16">
        <v>7</v>
      </c>
      <c r="H34" s="16">
        <v>448.9</v>
      </c>
      <c r="I34" s="16">
        <v>7</v>
      </c>
      <c r="J34" s="16">
        <v>17.600000000000001</v>
      </c>
      <c r="K34" s="16">
        <v>7</v>
      </c>
      <c r="L34" s="16">
        <v>7</v>
      </c>
      <c r="M34" s="16">
        <v>7</v>
      </c>
      <c r="N34" s="16">
        <v>7</v>
      </c>
      <c r="AI34" s="15" t="s">
        <v>60</v>
      </c>
      <c r="AJ34" s="16">
        <v>7</v>
      </c>
      <c r="AK34" s="16">
        <v>7</v>
      </c>
      <c r="AL34" s="16">
        <v>7</v>
      </c>
      <c r="AM34" s="16">
        <v>7</v>
      </c>
      <c r="AN34" s="16">
        <v>7</v>
      </c>
      <c r="AO34" s="16">
        <v>7</v>
      </c>
      <c r="AP34" s="16">
        <v>464.5</v>
      </c>
      <c r="AQ34" s="16">
        <v>7</v>
      </c>
      <c r="AR34" s="16">
        <v>495.9</v>
      </c>
      <c r="AS34" s="16">
        <v>7</v>
      </c>
      <c r="AT34" s="16">
        <v>13.9</v>
      </c>
      <c r="AU34" s="16">
        <v>7</v>
      </c>
      <c r="AV34" s="16">
        <v>7</v>
      </c>
    </row>
    <row r="35" spans="1:52" ht="15" thickBot="1" x14ac:dyDescent="0.4">
      <c r="A35" s="15" t="s">
        <v>62</v>
      </c>
      <c r="B35" s="16">
        <v>6</v>
      </c>
      <c r="C35" s="16">
        <v>6</v>
      </c>
      <c r="D35" s="16">
        <v>6</v>
      </c>
      <c r="E35" s="16">
        <v>6</v>
      </c>
      <c r="F35" s="16">
        <v>451.4</v>
      </c>
      <c r="G35" s="16">
        <v>6</v>
      </c>
      <c r="H35" s="16">
        <v>447.9</v>
      </c>
      <c r="I35" s="16">
        <v>6</v>
      </c>
      <c r="J35" s="16">
        <v>16.600000000000001</v>
      </c>
      <c r="K35" s="16">
        <v>6</v>
      </c>
      <c r="L35" s="16">
        <v>6</v>
      </c>
      <c r="M35" s="16">
        <v>6</v>
      </c>
      <c r="N35" s="16">
        <v>6</v>
      </c>
      <c r="AI35" s="15" t="s">
        <v>62</v>
      </c>
      <c r="AJ35" s="16">
        <v>6</v>
      </c>
      <c r="AK35" s="16">
        <v>6</v>
      </c>
      <c r="AL35" s="16">
        <v>6</v>
      </c>
      <c r="AM35" s="16">
        <v>6</v>
      </c>
      <c r="AN35" s="16">
        <v>6</v>
      </c>
      <c r="AO35" s="16">
        <v>6</v>
      </c>
      <c r="AP35" s="16">
        <v>463.5</v>
      </c>
      <c r="AQ35" s="16">
        <v>6</v>
      </c>
      <c r="AR35" s="16">
        <v>494.9</v>
      </c>
      <c r="AS35" s="16">
        <v>6</v>
      </c>
      <c r="AT35" s="16">
        <v>12.9</v>
      </c>
      <c r="AU35" s="16">
        <v>6</v>
      </c>
      <c r="AV35" s="16">
        <v>6</v>
      </c>
    </row>
    <row r="36" spans="1:52" ht="15" thickBot="1" x14ac:dyDescent="0.4">
      <c r="A36" s="15" t="s">
        <v>64</v>
      </c>
      <c r="B36" s="16">
        <v>5</v>
      </c>
      <c r="C36" s="16">
        <v>5</v>
      </c>
      <c r="D36" s="16">
        <v>5</v>
      </c>
      <c r="E36" s="16">
        <v>5</v>
      </c>
      <c r="F36" s="16">
        <v>450.4</v>
      </c>
      <c r="G36" s="16">
        <v>5</v>
      </c>
      <c r="H36" s="16">
        <v>446.9</v>
      </c>
      <c r="I36" s="16">
        <v>5</v>
      </c>
      <c r="J36" s="16">
        <v>15.6</v>
      </c>
      <c r="K36" s="16">
        <v>5</v>
      </c>
      <c r="L36" s="16">
        <v>5</v>
      </c>
      <c r="M36" s="16">
        <v>5</v>
      </c>
      <c r="N36" s="16">
        <v>5</v>
      </c>
      <c r="AI36" s="15" t="s">
        <v>64</v>
      </c>
      <c r="AJ36" s="16">
        <v>5</v>
      </c>
      <c r="AK36" s="16">
        <v>5</v>
      </c>
      <c r="AL36" s="16">
        <v>5</v>
      </c>
      <c r="AM36" s="16">
        <v>5</v>
      </c>
      <c r="AN36" s="16">
        <v>5</v>
      </c>
      <c r="AO36" s="16">
        <v>5</v>
      </c>
      <c r="AP36" s="16">
        <v>462.5</v>
      </c>
      <c r="AQ36" s="16">
        <v>5</v>
      </c>
      <c r="AR36" s="16">
        <v>493.9</v>
      </c>
      <c r="AS36" s="16">
        <v>5</v>
      </c>
      <c r="AT36" s="16">
        <v>11.9</v>
      </c>
      <c r="AU36" s="16">
        <v>5</v>
      </c>
      <c r="AV36" s="16">
        <v>5</v>
      </c>
    </row>
    <row r="37" spans="1:52" ht="15" thickBot="1" x14ac:dyDescent="0.4">
      <c r="A37" s="15" t="s">
        <v>67</v>
      </c>
      <c r="B37" s="16">
        <v>4</v>
      </c>
      <c r="C37" s="16">
        <v>4</v>
      </c>
      <c r="D37" s="16">
        <v>4</v>
      </c>
      <c r="E37" s="16">
        <v>4</v>
      </c>
      <c r="F37" s="16">
        <v>449.4</v>
      </c>
      <c r="G37" s="16">
        <v>4</v>
      </c>
      <c r="H37" s="16">
        <v>445.9</v>
      </c>
      <c r="I37" s="16">
        <v>4</v>
      </c>
      <c r="J37" s="16">
        <v>14.6</v>
      </c>
      <c r="K37" s="16">
        <v>4</v>
      </c>
      <c r="L37" s="16">
        <v>4</v>
      </c>
      <c r="M37" s="16">
        <v>4</v>
      </c>
      <c r="N37" s="16">
        <v>4</v>
      </c>
      <c r="AI37" s="15" t="s">
        <v>67</v>
      </c>
      <c r="AJ37" s="16">
        <v>4</v>
      </c>
      <c r="AK37" s="16">
        <v>4</v>
      </c>
      <c r="AL37" s="16">
        <v>4</v>
      </c>
      <c r="AM37" s="16">
        <v>4</v>
      </c>
      <c r="AN37" s="16">
        <v>4</v>
      </c>
      <c r="AO37" s="16">
        <v>4</v>
      </c>
      <c r="AP37" s="16">
        <v>461.5</v>
      </c>
      <c r="AQ37" s="16">
        <v>4</v>
      </c>
      <c r="AR37" s="16">
        <v>492.9</v>
      </c>
      <c r="AS37" s="16">
        <v>4</v>
      </c>
      <c r="AT37" s="16">
        <v>11</v>
      </c>
      <c r="AU37" s="16">
        <v>4</v>
      </c>
      <c r="AV37" s="16">
        <v>4</v>
      </c>
    </row>
    <row r="38" spans="1:52" ht="15" thickBot="1" x14ac:dyDescent="0.4">
      <c r="A38" s="15" t="s">
        <v>70</v>
      </c>
      <c r="B38" s="16">
        <v>3</v>
      </c>
      <c r="C38" s="16">
        <v>3</v>
      </c>
      <c r="D38" s="16">
        <v>3</v>
      </c>
      <c r="E38" s="16">
        <v>3</v>
      </c>
      <c r="F38" s="16">
        <v>448.4</v>
      </c>
      <c r="G38" s="16">
        <v>3</v>
      </c>
      <c r="H38" s="16">
        <v>444.9</v>
      </c>
      <c r="I38" s="16">
        <v>3</v>
      </c>
      <c r="J38" s="16">
        <v>13.6</v>
      </c>
      <c r="K38" s="16">
        <v>3</v>
      </c>
      <c r="L38" s="16">
        <v>3</v>
      </c>
      <c r="M38" s="16">
        <v>3</v>
      </c>
      <c r="N38" s="16">
        <v>3</v>
      </c>
      <c r="AI38" s="15" t="s">
        <v>70</v>
      </c>
      <c r="AJ38" s="16">
        <v>3</v>
      </c>
      <c r="AK38" s="16">
        <v>3</v>
      </c>
      <c r="AL38" s="16">
        <v>3</v>
      </c>
      <c r="AM38" s="16">
        <v>3</v>
      </c>
      <c r="AN38" s="16">
        <v>3</v>
      </c>
      <c r="AO38" s="16">
        <v>3</v>
      </c>
      <c r="AP38" s="16">
        <v>460.6</v>
      </c>
      <c r="AQ38" s="16">
        <v>3</v>
      </c>
      <c r="AR38" s="16">
        <v>491.9</v>
      </c>
      <c r="AS38" s="16">
        <v>3</v>
      </c>
      <c r="AT38" s="16">
        <v>10</v>
      </c>
      <c r="AU38" s="16">
        <v>3</v>
      </c>
      <c r="AV38" s="16">
        <v>3</v>
      </c>
    </row>
    <row r="39" spans="1:52" ht="15" thickBot="1" x14ac:dyDescent="0.4">
      <c r="A39" s="15" t="s">
        <v>72</v>
      </c>
      <c r="B39" s="16">
        <v>2</v>
      </c>
      <c r="C39" s="16">
        <v>2</v>
      </c>
      <c r="D39" s="16">
        <v>2</v>
      </c>
      <c r="E39" s="16">
        <v>2</v>
      </c>
      <c r="F39" s="16">
        <v>447.4</v>
      </c>
      <c r="G39" s="16">
        <v>2</v>
      </c>
      <c r="H39" s="16">
        <v>2</v>
      </c>
      <c r="I39" s="16">
        <v>2</v>
      </c>
      <c r="J39" s="16">
        <v>12.6</v>
      </c>
      <c r="K39" s="16">
        <v>2</v>
      </c>
      <c r="L39" s="16">
        <v>2</v>
      </c>
      <c r="M39" s="16">
        <v>2</v>
      </c>
      <c r="N39" s="16">
        <v>2</v>
      </c>
      <c r="AI39" s="15" t="s">
        <v>72</v>
      </c>
      <c r="AJ39" s="16">
        <v>2</v>
      </c>
      <c r="AK39" s="16">
        <v>2</v>
      </c>
      <c r="AL39" s="16">
        <v>2</v>
      </c>
      <c r="AM39" s="16">
        <v>2</v>
      </c>
      <c r="AN39" s="16">
        <v>2</v>
      </c>
      <c r="AO39" s="16">
        <v>2</v>
      </c>
      <c r="AP39" s="16">
        <v>459.6</v>
      </c>
      <c r="AQ39" s="16">
        <v>2</v>
      </c>
      <c r="AR39" s="16">
        <v>490.9</v>
      </c>
      <c r="AS39" s="16">
        <v>2</v>
      </c>
      <c r="AT39" s="16">
        <v>9</v>
      </c>
      <c r="AU39" s="16">
        <v>2</v>
      </c>
      <c r="AV39" s="16">
        <v>2</v>
      </c>
    </row>
    <row r="40" spans="1:52" ht="15" thickBot="1" x14ac:dyDescent="0.4">
      <c r="A40" s="15" t="s">
        <v>74</v>
      </c>
      <c r="B40" s="16">
        <v>1</v>
      </c>
      <c r="C40" s="16">
        <v>1</v>
      </c>
      <c r="D40" s="16">
        <v>1</v>
      </c>
      <c r="E40" s="16">
        <v>1</v>
      </c>
      <c r="F40" s="16">
        <v>446.4</v>
      </c>
      <c r="G40" s="16">
        <v>1</v>
      </c>
      <c r="H40" s="16">
        <v>1</v>
      </c>
      <c r="I40" s="16">
        <v>1</v>
      </c>
      <c r="J40" s="16">
        <v>5</v>
      </c>
      <c r="K40" s="16">
        <v>1</v>
      </c>
      <c r="L40" s="16">
        <v>1</v>
      </c>
      <c r="M40" s="16">
        <v>1</v>
      </c>
      <c r="N40" s="16">
        <v>1</v>
      </c>
      <c r="AI40" s="15" t="s">
        <v>74</v>
      </c>
      <c r="AJ40" s="16">
        <v>1</v>
      </c>
      <c r="AK40" s="16">
        <v>1</v>
      </c>
      <c r="AL40" s="16">
        <v>1</v>
      </c>
      <c r="AM40" s="16">
        <v>1</v>
      </c>
      <c r="AN40" s="16">
        <v>1</v>
      </c>
      <c r="AO40" s="16">
        <v>1</v>
      </c>
      <c r="AP40" s="16">
        <v>458.6</v>
      </c>
      <c r="AQ40" s="16">
        <v>1</v>
      </c>
      <c r="AR40" s="16">
        <v>489.9</v>
      </c>
      <c r="AS40" s="16">
        <v>1</v>
      </c>
      <c r="AT40" s="16">
        <v>1</v>
      </c>
      <c r="AU40" s="16">
        <v>1</v>
      </c>
      <c r="AV40" s="16">
        <v>1</v>
      </c>
    </row>
    <row r="41" spans="1:52" ht="15" thickBot="1" x14ac:dyDescent="0.4">
      <c r="A41" s="15" t="s">
        <v>76</v>
      </c>
      <c r="B41" s="16">
        <v>0</v>
      </c>
      <c r="C41" s="16">
        <v>0</v>
      </c>
      <c r="D41" s="16">
        <v>0</v>
      </c>
      <c r="E41" s="16">
        <v>0</v>
      </c>
      <c r="F41" s="16">
        <v>445.4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AI41" s="15" t="s">
        <v>76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0</v>
      </c>
      <c r="AP41" s="16">
        <v>457.6</v>
      </c>
      <c r="AQ41" s="16">
        <v>0</v>
      </c>
      <c r="AR41" s="16">
        <v>488.9</v>
      </c>
      <c r="AS41" s="16">
        <v>0</v>
      </c>
      <c r="AT41" s="16">
        <v>0</v>
      </c>
      <c r="AU41" s="16">
        <v>0</v>
      </c>
      <c r="AV41" s="16">
        <v>0</v>
      </c>
    </row>
    <row r="42" spans="1:52" ht="18.5" thickBot="1" x14ac:dyDescent="0.4">
      <c r="A42" s="11"/>
      <c r="AI42" s="11"/>
    </row>
    <row r="43" spans="1:52" ht="15" thickBot="1" x14ac:dyDescent="0.4">
      <c r="A43" s="15" t="s">
        <v>79</v>
      </c>
      <c r="B43" s="15" t="s">
        <v>38</v>
      </c>
      <c r="C43" s="15" t="s">
        <v>39</v>
      </c>
      <c r="D43" s="15" t="s">
        <v>40</v>
      </c>
      <c r="E43" s="15" t="s">
        <v>41</v>
      </c>
      <c r="F43" s="15" t="s">
        <v>42</v>
      </c>
      <c r="G43" s="15" t="s">
        <v>43</v>
      </c>
      <c r="H43" s="15" t="s">
        <v>200</v>
      </c>
      <c r="I43" s="15" t="s">
        <v>201</v>
      </c>
      <c r="J43" s="15" t="s">
        <v>202</v>
      </c>
      <c r="K43" s="15" t="s">
        <v>203</v>
      </c>
      <c r="L43" s="15" t="s">
        <v>204</v>
      </c>
      <c r="M43" s="15" t="s">
        <v>205</v>
      </c>
      <c r="N43" s="15" t="s">
        <v>206</v>
      </c>
      <c r="O43" s="15" t="s">
        <v>80</v>
      </c>
      <c r="P43" s="15" t="s">
        <v>81</v>
      </c>
      <c r="Q43" s="15" t="s">
        <v>82</v>
      </c>
      <c r="R43" s="15" t="s">
        <v>83</v>
      </c>
      <c r="AI43" s="15" t="s">
        <v>79</v>
      </c>
      <c r="AJ43" s="15" t="s">
        <v>38</v>
      </c>
      <c r="AK43" s="15" t="s">
        <v>39</v>
      </c>
      <c r="AL43" s="15" t="s">
        <v>40</v>
      </c>
      <c r="AM43" s="15" t="s">
        <v>41</v>
      </c>
      <c r="AN43" s="15" t="s">
        <v>42</v>
      </c>
      <c r="AO43" s="15" t="s">
        <v>43</v>
      </c>
      <c r="AP43" s="15" t="s">
        <v>200</v>
      </c>
      <c r="AQ43" s="15" t="s">
        <v>201</v>
      </c>
      <c r="AR43" s="15" t="s">
        <v>202</v>
      </c>
      <c r="AS43" s="15" t="s">
        <v>203</v>
      </c>
      <c r="AT43" s="15" t="s">
        <v>204</v>
      </c>
      <c r="AU43" s="15" t="s">
        <v>205</v>
      </c>
      <c r="AV43" s="15" t="s">
        <v>206</v>
      </c>
      <c r="AW43" s="15" t="s">
        <v>80</v>
      </c>
      <c r="AX43" s="15" t="s">
        <v>81</v>
      </c>
      <c r="AY43" s="15" t="s">
        <v>82</v>
      </c>
      <c r="AZ43" s="15" t="s">
        <v>83</v>
      </c>
    </row>
    <row r="44" spans="1:52" ht="15" thickBot="1" x14ac:dyDescent="0.4">
      <c r="A44" s="15" t="s">
        <v>45</v>
      </c>
      <c r="B44" s="16">
        <v>3</v>
      </c>
      <c r="C44" s="16">
        <v>40.700000000000003</v>
      </c>
      <c r="D44" s="16">
        <v>5</v>
      </c>
      <c r="E44" s="16">
        <v>3</v>
      </c>
      <c r="F44" s="16">
        <v>446.4</v>
      </c>
      <c r="G44" s="16">
        <v>9</v>
      </c>
      <c r="H44" s="16">
        <v>444.9</v>
      </c>
      <c r="I44" s="16">
        <v>1</v>
      </c>
      <c r="J44" s="16">
        <v>5</v>
      </c>
      <c r="K44" s="16">
        <v>8</v>
      </c>
      <c r="L44" s="16">
        <v>3</v>
      </c>
      <c r="M44" s="16">
        <v>2</v>
      </c>
      <c r="N44" s="16">
        <v>1</v>
      </c>
      <c r="O44" s="16">
        <v>972.1</v>
      </c>
      <c r="P44" s="16">
        <v>1000</v>
      </c>
      <c r="Q44" s="16">
        <v>27.9</v>
      </c>
      <c r="R44" s="16">
        <v>2.79</v>
      </c>
      <c r="AI44" s="15" t="s">
        <v>45</v>
      </c>
      <c r="AJ44" s="16">
        <v>6</v>
      </c>
      <c r="AK44" s="16">
        <v>0</v>
      </c>
      <c r="AL44" s="16">
        <v>4</v>
      </c>
      <c r="AM44" s="16">
        <v>6</v>
      </c>
      <c r="AN44" s="16">
        <v>8</v>
      </c>
      <c r="AO44" s="16">
        <v>0</v>
      </c>
      <c r="AP44" s="16">
        <v>463.5</v>
      </c>
      <c r="AQ44" s="16">
        <v>8</v>
      </c>
      <c r="AR44" s="16">
        <v>503.4</v>
      </c>
      <c r="AS44" s="16">
        <v>1</v>
      </c>
      <c r="AT44" s="16">
        <v>12.9</v>
      </c>
      <c r="AU44" s="16">
        <v>7</v>
      </c>
      <c r="AV44" s="16">
        <v>8</v>
      </c>
      <c r="AW44" s="16">
        <v>1027.7</v>
      </c>
      <c r="AX44" s="16">
        <v>1000</v>
      </c>
      <c r="AY44" s="16">
        <v>-27.7</v>
      </c>
      <c r="AZ44" s="16">
        <v>-2.77</v>
      </c>
    </row>
    <row r="45" spans="1:52" ht="15" thickBot="1" x14ac:dyDescent="0.4">
      <c r="A45" s="15" t="s">
        <v>46</v>
      </c>
      <c r="B45" s="16">
        <v>2</v>
      </c>
      <c r="C45" s="16">
        <v>40.700000000000003</v>
      </c>
      <c r="D45" s="16">
        <v>5</v>
      </c>
      <c r="E45" s="16">
        <v>2</v>
      </c>
      <c r="F45" s="16">
        <v>454.4</v>
      </c>
      <c r="G45" s="16">
        <v>9</v>
      </c>
      <c r="H45" s="16">
        <v>447.9</v>
      </c>
      <c r="I45" s="16">
        <v>7</v>
      </c>
      <c r="J45" s="16">
        <v>16.600000000000001</v>
      </c>
      <c r="K45" s="16">
        <v>8</v>
      </c>
      <c r="L45" s="16">
        <v>2</v>
      </c>
      <c r="M45" s="16">
        <v>4</v>
      </c>
      <c r="N45" s="16">
        <v>5</v>
      </c>
      <c r="O45" s="16">
        <v>1003.8</v>
      </c>
      <c r="P45" s="16">
        <v>1000</v>
      </c>
      <c r="Q45" s="16">
        <v>-3.8</v>
      </c>
      <c r="R45" s="16">
        <v>-0.38</v>
      </c>
      <c r="AI45" s="15" t="s">
        <v>46</v>
      </c>
      <c r="AJ45" s="16">
        <v>7</v>
      </c>
      <c r="AK45" s="16">
        <v>0</v>
      </c>
      <c r="AL45" s="16">
        <v>4</v>
      </c>
      <c r="AM45" s="16">
        <v>7</v>
      </c>
      <c r="AN45" s="16">
        <v>0</v>
      </c>
      <c r="AO45" s="16">
        <v>0</v>
      </c>
      <c r="AP45" s="16">
        <v>460.6</v>
      </c>
      <c r="AQ45" s="16">
        <v>2</v>
      </c>
      <c r="AR45" s="16">
        <v>491.9</v>
      </c>
      <c r="AS45" s="16">
        <v>1</v>
      </c>
      <c r="AT45" s="16">
        <v>13.9</v>
      </c>
      <c r="AU45" s="16">
        <v>5</v>
      </c>
      <c r="AV45" s="16">
        <v>4</v>
      </c>
      <c r="AW45" s="16">
        <v>996.3</v>
      </c>
      <c r="AX45" s="16">
        <v>1000</v>
      </c>
      <c r="AY45" s="16">
        <v>3.7</v>
      </c>
      <c r="AZ45" s="16">
        <v>0.37</v>
      </c>
    </row>
    <row r="46" spans="1:52" ht="15" thickBot="1" x14ac:dyDescent="0.4">
      <c r="A46" s="15" t="s">
        <v>47</v>
      </c>
      <c r="B46" s="16">
        <v>4</v>
      </c>
      <c r="C46" s="16">
        <v>40.700000000000003</v>
      </c>
      <c r="D46" s="16">
        <v>5</v>
      </c>
      <c r="E46" s="16">
        <v>4</v>
      </c>
      <c r="F46" s="16">
        <v>447.4</v>
      </c>
      <c r="G46" s="16">
        <v>9</v>
      </c>
      <c r="H46" s="16">
        <v>444.9</v>
      </c>
      <c r="I46" s="16">
        <v>2</v>
      </c>
      <c r="J46" s="16">
        <v>14.6</v>
      </c>
      <c r="K46" s="16">
        <v>8</v>
      </c>
      <c r="L46" s="16">
        <v>6</v>
      </c>
      <c r="M46" s="16">
        <v>6</v>
      </c>
      <c r="N46" s="16">
        <v>4</v>
      </c>
      <c r="O46" s="16">
        <v>995.7</v>
      </c>
      <c r="P46" s="16">
        <v>1000</v>
      </c>
      <c r="Q46" s="16">
        <v>4.3</v>
      </c>
      <c r="R46" s="16">
        <v>0.43</v>
      </c>
      <c r="AI46" s="15" t="s">
        <v>47</v>
      </c>
      <c r="AJ46" s="16">
        <v>5</v>
      </c>
      <c r="AK46" s="16">
        <v>0</v>
      </c>
      <c r="AL46" s="16">
        <v>4</v>
      </c>
      <c r="AM46" s="16">
        <v>5</v>
      </c>
      <c r="AN46" s="16">
        <v>7</v>
      </c>
      <c r="AO46" s="16">
        <v>0</v>
      </c>
      <c r="AP46" s="16">
        <v>463.5</v>
      </c>
      <c r="AQ46" s="16">
        <v>7</v>
      </c>
      <c r="AR46" s="16">
        <v>493.9</v>
      </c>
      <c r="AS46" s="16">
        <v>1</v>
      </c>
      <c r="AT46" s="16">
        <v>10</v>
      </c>
      <c r="AU46" s="16">
        <v>3</v>
      </c>
      <c r="AV46" s="16">
        <v>5</v>
      </c>
      <c r="AW46" s="16">
        <v>1004.3</v>
      </c>
      <c r="AX46" s="16">
        <v>1000</v>
      </c>
      <c r="AY46" s="16">
        <v>-4.3</v>
      </c>
      <c r="AZ46" s="16">
        <v>-0.43</v>
      </c>
    </row>
    <row r="47" spans="1:52" ht="15" thickBot="1" x14ac:dyDescent="0.4">
      <c r="A47" s="15" t="s">
        <v>48</v>
      </c>
      <c r="B47" s="16">
        <v>9</v>
      </c>
      <c r="C47" s="16">
        <v>40.700000000000003</v>
      </c>
      <c r="D47" s="16">
        <v>9</v>
      </c>
      <c r="E47" s="16">
        <v>9</v>
      </c>
      <c r="F47" s="16">
        <v>454.4</v>
      </c>
      <c r="G47" s="16">
        <v>9</v>
      </c>
      <c r="H47" s="16">
        <v>450.9</v>
      </c>
      <c r="I47" s="16">
        <v>9</v>
      </c>
      <c r="J47" s="16">
        <v>19.600000000000001</v>
      </c>
      <c r="K47" s="16">
        <v>9</v>
      </c>
      <c r="L47" s="16">
        <v>7</v>
      </c>
      <c r="M47" s="16">
        <v>7</v>
      </c>
      <c r="N47" s="16">
        <v>9</v>
      </c>
      <c r="O47" s="16">
        <v>1042.9000000000001</v>
      </c>
      <c r="P47" s="16">
        <v>1000</v>
      </c>
      <c r="Q47" s="16">
        <v>-42.9</v>
      </c>
      <c r="R47" s="16">
        <v>-4.29</v>
      </c>
      <c r="AI47" s="15" t="s">
        <v>48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0</v>
      </c>
      <c r="AP47" s="16">
        <v>457.6</v>
      </c>
      <c r="AQ47" s="16">
        <v>0</v>
      </c>
      <c r="AR47" s="16">
        <v>488.9</v>
      </c>
      <c r="AS47" s="16">
        <v>0</v>
      </c>
      <c r="AT47" s="16">
        <v>9</v>
      </c>
      <c r="AU47" s="16">
        <v>2</v>
      </c>
      <c r="AV47" s="16">
        <v>0</v>
      </c>
      <c r="AW47" s="16">
        <v>957.4</v>
      </c>
      <c r="AX47" s="16">
        <v>1000</v>
      </c>
      <c r="AY47" s="16">
        <v>42.6</v>
      </c>
      <c r="AZ47" s="16">
        <v>4.26</v>
      </c>
    </row>
    <row r="48" spans="1:52" ht="15" thickBot="1" x14ac:dyDescent="0.4">
      <c r="A48" s="15" t="s">
        <v>49</v>
      </c>
      <c r="B48" s="16">
        <v>6</v>
      </c>
      <c r="C48" s="16">
        <v>40.700000000000003</v>
      </c>
      <c r="D48" s="16">
        <v>8</v>
      </c>
      <c r="E48" s="16">
        <v>8</v>
      </c>
      <c r="F48" s="16">
        <v>449.4</v>
      </c>
      <c r="G48" s="16">
        <v>9</v>
      </c>
      <c r="H48" s="16">
        <v>444.9</v>
      </c>
      <c r="I48" s="16">
        <v>3</v>
      </c>
      <c r="J48" s="16">
        <v>15.6</v>
      </c>
      <c r="K48" s="16">
        <v>8</v>
      </c>
      <c r="L48" s="16">
        <v>5</v>
      </c>
      <c r="M48" s="16">
        <v>5</v>
      </c>
      <c r="N48" s="16">
        <v>6</v>
      </c>
      <c r="O48" s="16">
        <v>1008.8</v>
      </c>
      <c r="P48" s="16">
        <v>1000</v>
      </c>
      <c r="Q48" s="16">
        <v>-8.8000000000000007</v>
      </c>
      <c r="R48" s="16">
        <v>-0.88</v>
      </c>
      <c r="AI48" s="15" t="s">
        <v>49</v>
      </c>
      <c r="AJ48" s="16">
        <v>3</v>
      </c>
      <c r="AK48" s="16">
        <v>0</v>
      </c>
      <c r="AL48" s="16">
        <v>1</v>
      </c>
      <c r="AM48" s="16">
        <v>1</v>
      </c>
      <c r="AN48" s="16">
        <v>5</v>
      </c>
      <c r="AO48" s="16">
        <v>0</v>
      </c>
      <c r="AP48" s="16">
        <v>463.5</v>
      </c>
      <c r="AQ48" s="16">
        <v>6</v>
      </c>
      <c r="AR48" s="16">
        <v>492.9</v>
      </c>
      <c r="AS48" s="16">
        <v>1</v>
      </c>
      <c r="AT48" s="16">
        <v>11</v>
      </c>
      <c r="AU48" s="16">
        <v>4</v>
      </c>
      <c r="AV48" s="16">
        <v>3</v>
      </c>
      <c r="AW48" s="16">
        <v>991.3</v>
      </c>
      <c r="AX48" s="16">
        <v>1000</v>
      </c>
      <c r="AY48" s="16">
        <v>8.6999999999999993</v>
      </c>
      <c r="AZ48" s="16">
        <v>0.87</v>
      </c>
    </row>
    <row r="49" spans="1:52" ht="15" thickBot="1" x14ac:dyDescent="0.4">
      <c r="A49" s="15" t="s">
        <v>50</v>
      </c>
      <c r="B49" s="16">
        <v>5</v>
      </c>
      <c r="C49" s="16">
        <v>40.700000000000003</v>
      </c>
      <c r="D49" s="16">
        <v>5</v>
      </c>
      <c r="E49" s="16">
        <v>5</v>
      </c>
      <c r="F49" s="16">
        <v>448.4</v>
      </c>
      <c r="G49" s="16">
        <v>9</v>
      </c>
      <c r="H49" s="16">
        <v>446.9</v>
      </c>
      <c r="I49" s="16">
        <v>5</v>
      </c>
      <c r="J49" s="16">
        <v>13.6</v>
      </c>
      <c r="K49" s="16">
        <v>8</v>
      </c>
      <c r="L49" s="16">
        <v>1</v>
      </c>
      <c r="M49" s="16">
        <v>3</v>
      </c>
      <c r="N49" s="16">
        <v>4</v>
      </c>
      <c r="O49" s="16">
        <v>994.7</v>
      </c>
      <c r="P49" s="16">
        <v>1000</v>
      </c>
      <c r="Q49" s="16">
        <v>5.3</v>
      </c>
      <c r="R49" s="16">
        <v>0.53</v>
      </c>
      <c r="AI49" s="15" t="s">
        <v>50</v>
      </c>
      <c r="AJ49" s="16">
        <v>4</v>
      </c>
      <c r="AK49" s="16">
        <v>0</v>
      </c>
      <c r="AL49" s="16">
        <v>4</v>
      </c>
      <c r="AM49" s="16">
        <v>4</v>
      </c>
      <c r="AN49" s="16">
        <v>6</v>
      </c>
      <c r="AO49" s="16">
        <v>0</v>
      </c>
      <c r="AP49" s="16">
        <v>461.5</v>
      </c>
      <c r="AQ49" s="16">
        <v>4</v>
      </c>
      <c r="AR49" s="16">
        <v>494.9</v>
      </c>
      <c r="AS49" s="16">
        <v>1</v>
      </c>
      <c r="AT49" s="16">
        <v>14.9</v>
      </c>
      <c r="AU49" s="16">
        <v>6</v>
      </c>
      <c r="AV49" s="16">
        <v>5</v>
      </c>
      <c r="AW49" s="16">
        <v>1005.2</v>
      </c>
      <c r="AX49" s="16">
        <v>1000</v>
      </c>
      <c r="AY49" s="16">
        <v>-5.2</v>
      </c>
      <c r="AZ49" s="16">
        <v>-0.52</v>
      </c>
    </row>
    <row r="50" spans="1:52" ht="15" thickBot="1" x14ac:dyDescent="0.4">
      <c r="A50" s="15" t="s">
        <v>51</v>
      </c>
      <c r="B50" s="16">
        <v>9</v>
      </c>
      <c r="C50" s="16">
        <v>40.700000000000003</v>
      </c>
      <c r="D50" s="16">
        <v>7</v>
      </c>
      <c r="E50" s="16">
        <v>7</v>
      </c>
      <c r="F50" s="16">
        <v>450.4</v>
      </c>
      <c r="G50" s="16">
        <v>9</v>
      </c>
      <c r="H50" s="16">
        <v>448.9</v>
      </c>
      <c r="I50" s="16">
        <v>6</v>
      </c>
      <c r="J50" s="16">
        <v>19.600000000000001</v>
      </c>
      <c r="K50" s="16">
        <v>8</v>
      </c>
      <c r="L50" s="16">
        <v>15.1</v>
      </c>
      <c r="M50" s="16">
        <v>8</v>
      </c>
      <c r="N50" s="16">
        <v>7</v>
      </c>
      <c r="O50" s="16">
        <v>1035.9000000000001</v>
      </c>
      <c r="P50" s="16">
        <v>1000</v>
      </c>
      <c r="Q50" s="16">
        <v>-35.9</v>
      </c>
      <c r="R50" s="16">
        <v>-3.59</v>
      </c>
      <c r="AI50" s="15" t="s">
        <v>51</v>
      </c>
      <c r="AJ50" s="16">
        <v>0</v>
      </c>
      <c r="AK50" s="16">
        <v>0</v>
      </c>
      <c r="AL50" s="16">
        <v>2</v>
      </c>
      <c r="AM50" s="16">
        <v>2</v>
      </c>
      <c r="AN50" s="16">
        <v>4</v>
      </c>
      <c r="AO50" s="16">
        <v>0</v>
      </c>
      <c r="AP50" s="16">
        <v>459.6</v>
      </c>
      <c r="AQ50" s="16">
        <v>3</v>
      </c>
      <c r="AR50" s="16">
        <v>488.9</v>
      </c>
      <c r="AS50" s="16">
        <v>1</v>
      </c>
      <c r="AT50" s="16">
        <v>1</v>
      </c>
      <c r="AU50" s="16">
        <v>1</v>
      </c>
      <c r="AV50" s="16">
        <v>2</v>
      </c>
      <c r="AW50" s="16">
        <v>964.4</v>
      </c>
      <c r="AX50" s="16">
        <v>1000</v>
      </c>
      <c r="AY50" s="16">
        <v>35.6</v>
      </c>
      <c r="AZ50" s="16">
        <v>3.56</v>
      </c>
    </row>
    <row r="51" spans="1:52" ht="15" thickBot="1" x14ac:dyDescent="0.4">
      <c r="A51" s="15" t="s">
        <v>52</v>
      </c>
      <c r="B51" s="16">
        <v>1</v>
      </c>
      <c r="C51" s="16">
        <v>40.700000000000003</v>
      </c>
      <c r="D51" s="16">
        <v>5</v>
      </c>
      <c r="E51" s="16">
        <v>1</v>
      </c>
      <c r="F51" s="16">
        <v>454.4</v>
      </c>
      <c r="G51" s="16">
        <v>9</v>
      </c>
      <c r="H51" s="16">
        <v>445.9</v>
      </c>
      <c r="I51" s="16">
        <v>4</v>
      </c>
      <c r="J51" s="16">
        <v>0</v>
      </c>
      <c r="K51" s="16">
        <v>8</v>
      </c>
      <c r="L51" s="16">
        <v>4</v>
      </c>
      <c r="M51" s="16">
        <v>1</v>
      </c>
      <c r="N51" s="16">
        <v>2</v>
      </c>
      <c r="O51" s="16">
        <v>976.1</v>
      </c>
      <c r="P51" s="16">
        <v>1000</v>
      </c>
      <c r="Q51" s="16">
        <v>23.9</v>
      </c>
      <c r="R51" s="16">
        <v>2.39</v>
      </c>
      <c r="AI51" s="15" t="s">
        <v>52</v>
      </c>
      <c r="AJ51" s="16">
        <v>8</v>
      </c>
      <c r="AK51" s="16">
        <v>0</v>
      </c>
      <c r="AL51" s="16">
        <v>4</v>
      </c>
      <c r="AM51" s="16">
        <v>8</v>
      </c>
      <c r="AN51" s="16">
        <v>0</v>
      </c>
      <c r="AO51" s="16">
        <v>0</v>
      </c>
      <c r="AP51" s="16">
        <v>462.5</v>
      </c>
      <c r="AQ51" s="16">
        <v>5</v>
      </c>
      <c r="AR51" s="16">
        <v>508.3</v>
      </c>
      <c r="AS51" s="16">
        <v>1</v>
      </c>
      <c r="AT51" s="16">
        <v>11.9</v>
      </c>
      <c r="AU51" s="16">
        <v>8</v>
      </c>
      <c r="AV51" s="16">
        <v>7</v>
      </c>
      <c r="AW51" s="16">
        <v>1023.7</v>
      </c>
      <c r="AX51" s="16">
        <v>1000</v>
      </c>
      <c r="AY51" s="16">
        <v>-23.7</v>
      </c>
      <c r="AZ51" s="16">
        <v>-2.37</v>
      </c>
    </row>
    <row r="52" spans="1:52" ht="15" thickBot="1" x14ac:dyDescent="0.4">
      <c r="A52" s="15" t="s">
        <v>53</v>
      </c>
      <c r="B52" s="16">
        <v>9</v>
      </c>
      <c r="C52" s="16">
        <v>0</v>
      </c>
      <c r="D52" s="16">
        <v>6</v>
      </c>
      <c r="E52" s="16">
        <v>6</v>
      </c>
      <c r="F52" s="16">
        <v>454.4</v>
      </c>
      <c r="G52" s="16">
        <v>9</v>
      </c>
      <c r="H52" s="16">
        <v>449.9</v>
      </c>
      <c r="I52" s="16">
        <v>8</v>
      </c>
      <c r="J52" s="16">
        <v>19.600000000000001</v>
      </c>
      <c r="K52" s="16">
        <v>8</v>
      </c>
      <c r="L52" s="16">
        <v>16.100000000000001</v>
      </c>
      <c r="M52" s="16">
        <v>9</v>
      </c>
      <c r="N52" s="16">
        <v>9</v>
      </c>
      <c r="O52" s="16">
        <v>1004.3</v>
      </c>
      <c r="P52" s="16">
        <v>1000</v>
      </c>
      <c r="Q52" s="16">
        <v>-4.3</v>
      </c>
      <c r="R52" s="16">
        <v>-0.43</v>
      </c>
      <c r="AI52" s="15" t="s">
        <v>53</v>
      </c>
      <c r="AJ52" s="16">
        <v>0</v>
      </c>
      <c r="AK52" s="16">
        <v>40.299999999999997</v>
      </c>
      <c r="AL52" s="16">
        <v>3</v>
      </c>
      <c r="AM52" s="16">
        <v>3</v>
      </c>
      <c r="AN52" s="16">
        <v>0</v>
      </c>
      <c r="AO52" s="16">
        <v>0</v>
      </c>
      <c r="AP52" s="16">
        <v>458.6</v>
      </c>
      <c r="AQ52" s="16">
        <v>1</v>
      </c>
      <c r="AR52" s="16">
        <v>488.9</v>
      </c>
      <c r="AS52" s="16">
        <v>1</v>
      </c>
      <c r="AT52" s="16">
        <v>0</v>
      </c>
      <c r="AU52" s="16">
        <v>0</v>
      </c>
      <c r="AV52" s="16">
        <v>0</v>
      </c>
      <c r="AW52" s="16">
        <v>995.8</v>
      </c>
      <c r="AX52" s="16">
        <v>1000</v>
      </c>
      <c r="AY52" s="16">
        <v>4.2</v>
      </c>
      <c r="AZ52" s="16">
        <v>0.42</v>
      </c>
    </row>
    <row r="53" spans="1:52" ht="15" thickBot="1" x14ac:dyDescent="0.4">
      <c r="A53" s="15" t="s">
        <v>54</v>
      </c>
      <c r="B53" s="16">
        <v>0</v>
      </c>
      <c r="C53" s="16">
        <v>40.700000000000003</v>
      </c>
      <c r="D53" s="16">
        <v>5</v>
      </c>
      <c r="E53" s="16">
        <v>0</v>
      </c>
      <c r="F53" s="16">
        <v>445.4</v>
      </c>
      <c r="G53" s="16">
        <v>9</v>
      </c>
      <c r="H53" s="16">
        <v>444.9</v>
      </c>
      <c r="I53" s="16">
        <v>0</v>
      </c>
      <c r="J53" s="16">
        <v>12.6</v>
      </c>
      <c r="K53" s="16">
        <v>8</v>
      </c>
      <c r="L53" s="16">
        <v>0</v>
      </c>
      <c r="M53" s="16">
        <v>0</v>
      </c>
      <c r="N53" s="16">
        <v>0</v>
      </c>
      <c r="O53" s="16">
        <v>965.6</v>
      </c>
      <c r="P53" s="16">
        <v>1000</v>
      </c>
      <c r="Q53" s="16">
        <v>34.4</v>
      </c>
      <c r="R53" s="16">
        <v>3.44</v>
      </c>
      <c r="AI53" s="15" t="s">
        <v>54</v>
      </c>
      <c r="AJ53" s="16">
        <v>9</v>
      </c>
      <c r="AK53" s="16">
        <v>0</v>
      </c>
      <c r="AL53" s="16">
        <v>4</v>
      </c>
      <c r="AM53" s="16">
        <v>9</v>
      </c>
      <c r="AN53" s="16">
        <v>9</v>
      </c>
      <c r="AO53" s="16">
        <v>0</v>
      </c>
      <c r="AP53" s="16">
        <v>463.5</v>
      </c>
      <c r="AQ53" s="16">
        <v>9</v>
      </c>
      <c r="AR53" s="16">
        <v>495.9</v>
      </c>
      <c r="AS53" s="16">
        <v>1</v>
      </c>
      <c r="AT53" s="16">
        <v>15.9</v>
      </c>
      <c r="AU53" s="16">
        <v>9</v>
      </c>
      <c r="AV53" s="16">
        <v>9</v>
      </c>
      <c r="AW53" s="16">
        <v>1034.0999999999999</v>
      </c>
      <c r="AX53" s="16">
        <v>1000</v>
      </c>
      <c r="AY53" s="16">
        <v>-34.1</v>
      </c>
      <c r="AZ53" s="16">
        <v>-3.41</v>
      </c>
    </row>
    <row r="54" spans="1:52" ht="15" thickBot="1" x14ac:dyDescent="0.4"/>
    <row r="55" spans="1:52" ht="15" thickBot="1" x14ac:dyDescent="0.4">
      <c r="A55" s="17" t="s">
        <v>84</v>
      </c>
      <c r="B55" s="18">
        <v>1053.7</v>
      </c>
      <c r="AI55" s="17" t="s">
        <v>84</v>
      </c>
      <c r="AJ55" s="18">
        <v>1112</v>
      </c>
    </row>
    <row r="56" spans="1:52" ht="15" thickBot="1" x14ac:dyDescent="0.4">
      <c r="A56" s="17" t="s">
        <v>85</v>
      </c>
      <c r="B56" s="18">
        <v>445.4</v>
      </c>
      <c r="AI56" s="17" t="s">
        <v>85</v>
      </c>
      <c r="AJ56" s="18">
        <v>946.5</v>
      </c>
    </row>
    <row r="57" spans="1:52" ht="15" thickBot="1" x14ac:dyDescent="0.4">
      <c r="A57" s="17" t="s">
        <v>86</v>
      </c>
      <c r="B57" s="18">
        <v>9999.9</v>
      </c>
      <c r="AI57" s="17" t="s">
        <v>86</v>
      </c>
      <c r="AJ57" s="18">
        <v>10000.200000000001</v>
      </c>
    </row>
    <row r="58" spans="1:52" ht="15" thickBot="1" x14ac:dyDescent="0.4">
      <c r="A58" s="17" t="s">
        <v>87</v>
      </c>
      <c r="B58" s="18">
        <v>10000</v>
      </c>
      <c r="AI58" s="17" t="s">
        <v>87</v>
      </c>
      <c r="AJ58" s="18">
        <v>10000</v>
      </c>
    </row>
    <row r="59" spans="1:52" ht="15" thickBot="1" x14ac:dyDescent="0.4">
      <c r="A59" s="17" t="s">
        <v>88</v>
      </c>
      <c r="B59" s="18">
        <v>-0.1</v>
      </c>
      <c r="AI59" s="17" t="s">
        <v>88</v>
      </c>
      <c r="AJ59" s="18">
        <v>0.2</v>
      </c>
    </row>
    <row r="60" spans="1:52" ht="20" thickBot="1" x14ac:dyDescent="0.4">
      <c r="A60" s="17" t="s">
        <v>89</v>
      </c>
      <c r="B60" s="18"/>
      <c r="AI60" s="17" t="s">
        <v>89</v>
      </c>
      <c r="AJ60" s="18"/>
    </row>
    <row r="61" spans="1:52" ht="20" thickBot="1" x14ac:dyDescent="0.4">
      <c r="A61" s="17" t="s">
        <v>90</v>
      </c>
      <c r="B61" s="18"/>
      <c r="AI61" s="17" t="s">
        <v>90</v>
      </c>
      <c r="AJ61" s="18"/>
    </row>
    <row r="62" spans="1:52" ht="15" thickBot="1" x14ac:dyDescent="0.4">
      <c r="A62" s="17" t="s">
        <v>91</v>
      </c>
      <c r="B62" s="18">
        <v>0</v>
      </c>
      <c r="AI62" s="17" t="s">
        <v>91</v>
      </c>
      <c r="AJ62" s="18">
        <v>0</v>
      </c>
    </row>
    <row r="64" spans="1:52" x14ac:dyDescent="0.35">
      <c r="A64" s="20" t="s">
        <v>92</v>
      </c>
      <c r="AI64" s="20" t="s">
        <v>92</v>
      </c>
    </row>
    <row r="66" spans="1:35" x14ac:dyDescent="0.35">
      <c r="A66" s="19" t="s">
        <v>235</v>
      </c>
      <c r="AI66" s="19" t="s">
        <v>235</v>
      </c>
    </row>
    <row r="67" spans="1:35" x14ac:dyDescent="0.35">
      <c r="A67" s="19" t="s">
        <v>236</v>
      </c>
      <c r="AI67" s="19" t="s">
        <v>475</v>
      </c>
    </row>
  </sheetData>
  <hyperlinks>
    <hyperlink ref="A64" r:id="rId1" display="https://miau.my-x.hu/myx-free/coco/test/980370520260209094755.html" xr:uid="{5C1634BA-38B0-4294-897F-CC84923AD245}"/>
    <hyperlink ref="AI64" r:id="rId2" display="https://miau.my-x.hu/myx-free/coco/test/322695320260209095048.html" xr:uid="{E68E074D-9B36-46ED-A69B-9E3BF6566318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0E404-6176-47C8-9144-38A94E3F759D}">
  <dimension ref="A1:AF21"/>
  <sheetViews>
    <sheetView workbookViewId="0"/>
  </sheetViews>
  <sheetFormatPr defaultRowHeight="14.5" x14ac:dyDescent="0.35"/>
  <cols>
    <col min="1" max="1" width="12.36328125" bestFit="1" customWidth="1"/>
    <col min="2" max="2" width="6.7265625" bestFit="1" customWidth="1"/>
    <col min="3" max="4" width="7.26953125" bestFit="1" customWidth="1"/>
    <col min="5" max="5" width="8.7265625" bestFit="1" customWidth="1"/>
    <col min="6" max="10" width="6.7265625" bestFit="1" customWidth="1"/>
    <col min="11" max="11" width="7.7265625" bestFit="1" customWidth="1"/>
    <col min="12" max="12" width="8" bestFit="1" customWidth="1"/>
    <col min="13" max="13" width="3.54296875" bestFit="1" customWidth="1"/>
    <col min="14" max="14" width="4.1796875" bestFit="1" customWidth="1"/>
    <col min="15" max="15" width="4.7265625" bestFit="1" customWidth="1"/>
    <col min="16" max="16" width="5.7265625" bestFit="1" customWidth="1"/>
    <col min="17" max="19" width="4.36328125" bestFit="1" customWidth="1"/>
    <col min="20" max="20" width="5.7265625" bestFit="1" customWidth="1"/>
    <col min="21" max="23" width="4" bestFit="1" customWidth="1"/>
    <col min="25" max="25" width="2.81640625" bestFit="1" customWidth="1"/>
    <col min="26" max="26" width="6.90625" bestFit="1" customWidth="1"/>
    <col min="27" max="27" width="6.08984375" bestFit="1" customWidth="1"/>
    <col min="28" max="28" width="6.6328125" bestFit="1" customWidth="1"/>
    <col min="29" max="29" width="8.36328125" bestFit="1" customWidth="1"/>
    <col min="30" max="30" width="8.90625" bestFit="1" customWidth="1"/>
    <col min="31" max="31" width="8.08984375" bestFit="1" customWidth="1"/>
    <col min="32" max="32" width="4.81640625" bestFit="1" customWidth="1"/>
    <col min="33" max="33" width="11.26953125" bestFit="1" customWidth="1"/>
    <col min="34" max="34" width="8.6328125" bestFit="1" customWidth="1"/>
  </cols>
  <sheetData>
    <row r="1" spans="1:32" x14ac:dyDescent="0.35">
      <c r="L1" t="s">
        <v>19</v>
      </c>
      <c r="M1">
        <v>0</v>
      </c>
      <c r="N1">
        <v>1</v>
      </c>
      <c r="O1">
        <v>1</v>
      </c>
      <c r="Q1">
        <v>0</v>
      </c>
      <c r="R1">
        <v>1</v>
      </c>
      <c r="S1">
        <v>1</v>
      </c>
      <c r="U1">
        <v>0</v>
      </c>
      <c r="V1">
        <v>0</v>
      </c>
      <c r="W1">
        <v>0</v>
      </c>
    </row>
    <row r="2" spans="1:32" x14ac:dyDescent="0.35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15</v>
      </c>
      <c r="I2" s="1" t="s">
        <v>16</v>
      </c>
      <c r="J2" s="1" t="s">
        <v>17</v>
      </c>
      <c r="K2" s="1" t="s">
        <v>18</v>
      </c>
      <c r="M2" s="3" t="s">
        <v>1</v>
      </c>
      <c r="N2" s="2" t="s">
        <v>2</v>
      </c>
      <c r="O2" s="4" t="s">
        <v>3</v>
      </c>
      <c r="P2" s="5" t="s">
        <v>4</v>
      </c>
      <c r="Q2" s="3" t="s">
        <v>5</v>
      </c>
      <c r="R2" s="2" t="s">
        <v>6</v>
      </c>
      <c r="S2" s="4" t="s">
        <v>7</v>
      </c>
      <c r="T2" s="5" t="s">
        <v>4</v>
      </c>
      <c r="U2" s="3" t="s">
        <v>24</v>
      </c>
      <c r="V2" s="3" t="s">
        <v>25</v>
      </c>
      <c r="W2" s="4" t="s">
        <v>29</v>
      </c>
      <c r="Y2" t="s">
        <v>101</v>
      </c>
      <c r="Z2" s="3" t="s">
        <v>20</v>
      </c>
      <c r="AA2" s="2" t="s">
        <v>21</v>
      </c>
      <c r="AB2" s="4" t="s">
        <v>22</v>
      </c>
      <c r="AC2" s="3" t="s">
        <v>26</v>
      </c>
      <c r="AD2" s="3" t="s">
        <v>27</v>
      </c>
      <c r="AE2" s="4" t="s">
        <v>28</v>
      </c>
      <c r="AF2" t="s">
        <v>23</v>
      </c>
    </row>
    <row r="3" spans="1:32" x14ac:dyDescent="0.35">
      <c r="A3" s="1" t="s">
        <v>9</v>
      </c>
      <c r="B3" s="1" t="s">
        <v>0</v>
      </c>
      <c r="C3" s="1">
        <f ca="1">RANDBETWEEN(-1,1)</f>
        <v>0</v>
      </c>
      <c r="D3" s="1">
        <f t="shared" ref="D3:K11" ca="1" si="0">RANDBETWEEN(-1,1)</f>
        <v>0</v>
      </c>
      <c r="E3" s="1">
        <f t="shared" ca="1" si="0"/>
        <v>0</v>
      </c>
      <c r="F3" s="1">
        <f t="shared" ca="1" si="0"/>
        <v>-1</v>
      </c>
      <c r="G3" s="1">
        <f t="shared" ca="1" si="0"/>
        <v>0</v>
      </c>
      <c r="H3" s="1">
        <f t="shared" ca="1" si="0"/>
        <v>1</v>
      </c>
      <c r="I3" s="1">
        <f t="shared" ca="1" si="0"/>
        <v>1</v>
      </c>
      <c r="J3" s="1">
        <f t="shared" ca="1" si="0"/>
        <v>-1</v>
      </c>
      <c r="K3" s="1">
        <f t="shared" ca="1" si="0"/>
        <v>-1</v>
      </c>
      <c r="M3" s="1">
        <f ca="1">COUNTIFS(B3:K3,"="&amp;1)</f>
        <v>2</v>
      </c>
      <c r="N3">
        <f ca="1">COUNTIFS(B3:K3,"="&amp;-1)</f>
        <v>3</v>
      </c>
      <c r="O3">
        <f ca="1">COUNTIFS(B3:K3,"="&amp;0)</f>
        <v>4</v>
      </c>
      <c r="P3">
        <f ca="1">SUM(M3:O3)</f>
        <v>9</v>
      </c>
      <c r="Q3" s="6">
        <f ca="1">M3/$P3</f>
        <v>0.22222222222222221</v>
      </c>
      <c r="R3" s="6">
        <f t="shared" ref="R3:R12" ca="1" si="1">N3/$P3</f>
        <v>0.33333333333333331</v>
      </c>
      <c r="S3" s="6">
        <f t="shared" ref="S3:S12" ca="1" si="2">O3/$P3</f>
        <v>0.44444444444444442</v>
      </c>
      <c r="T3" s="7">
        <f ca="1">SUM(Q3:S3)</f>
        <v>1</v>
      </c>
      <c r="U3" s="9">
        <f ca="1">Q3-R3</f>
        <v>-0.1111111111111111</v>
      </c>
      <c r="V3" s="9">
        <f ca="1">Q3-S3</f>
        <v>-0.22222222222222221</v>
      </c>
      <c r="W3" s="9">
        <f ca="1">S3-R3</f>
        <v>0.1111111111111111</v>
      </c>
      <c r="Y3">
        <v>1</v>
      </c>
      <c r="Z3" s="8">
        <f ca="1">RANK(Q3,Q$3:Q$12,Q$1)</f>
        <v>6</v>
      </c>
      <c r="AA3" s="8">
        <f ca="1">RANK(R3,R$3:R$12,R$1)</f>
        <v>5</v>
      </c>
      <c r="AB3" s="8">
        <f ca="1">RANK(S3,S$3:S$12,S$1)</f>
        <v>7</v>
      </c>
      <c r="AC3" s="8">
        <f ca="1">RANK(U3,U$3:U$12,U$1)</f>
        <v>6</v>
      </c>
      <c r="AD3" s="8">
        <f ca="1">RANK(V3,V$3:V$12,V$1)</f>
        <v>8</v>
      </c>
      <c r="AE3" s="8">
        <f ca="1">RANK(W3,W$3:W$12,W$1)</f>
        <v>3</v>
      </c>
      <c r="AF3">
        <v>1000</v>
      </c>
    </row>
    <row r="4" spans="1:32" x14ac:dyDescent="0.35">
      <c r="A4" s="1" t="s">
        <v>10</v>
      </c>
      <c r="B4" s="1" cm="1">
        <f t="array" aca="1" ref="B4:B12" ca="1">TRANSPOSE(C3:K3)*-1</f>
        <v>0</v>
      </c>
      <c r="C4" s="1" t="s">
        <v>0</v>
      </c>
      <c r="D4" s="1">
        <f t="shared" ca="1" si="0"/>
        <v>1</v>
      </c>
      <c r="E4" s="1">
        <f t="shared" ca="1" si="0"/>
        <v>-1</v>
      </c>
      <c r="F4" s="1">
        <f t="shared" ca="1" si="0"/>
        <v>-1</v>
      </c>
      <c r="G4" s="1">
        <f t="shared" ca="1" si="0"/>
        <v>1</v>
      </c>
      <c r="H4" s="1">
        <f t="shared" ca="1" si="0"/>
        <v>-1</v>
      </c>
      <c r="I4" s="1">
        <f t="shared" ca="1" si="0"/>
        <v>-1</v>
      </c>
      <c r="J4" s="1">
        <f t="shared" ca="1" si="0"/>
        <v>-1</v>
      </c>
      <c r="K4" s="1">
        <f t="shared" ca="1" si="0"/>
        <v>-1</v>
      </c>
      <c r="M4" s="1">
        <f t="shared" ref="M4:M12" ca="1" si="3">COUNTIFS(B4:K4,"="&amp;1)</f>
        <v>2</v>
      </c>
      <c r="N4">
        <f t="shared" ref="N4:N12" ca="1" si="4">COUNTIFS(B4:K4,"="&amp;-1)</f>
        <v>6</v>
      </c>
      <c r="O4">
        <f t="shared" ref="O4:O12" ca="1" si="5">COUNTIFS(B4:K4,"="&amp;0)</f>
        <v>1</v>
      </c>
      <c r="P4">
        <f t="shared" ref="P4:P12" ca="1" si="6">SUM(M4:O4)</f>
        <v>9</v>
      </c>
      <c r="Q4" s="6">
        <f t="shared" ref="Q4:Q12" ca="1" si="7">M4/$P4</f>
        <v>0.22222222222222221</v>
      </c>
      <c r="R4" s="6">
        <f t="shared" ca="1" si="1"/>
        <v>0.66666666666666663</v>
      </c>
      <c r="S4" s="6">
        <f t="shared" ca="1" si="2"/>
        <v>0.1111111111111111</v>
      </c>
      <c r="T4" s="7">
        <f t="shared" ref="T4:T12" ca="1" si="8">SUM(Q4:S4)</f>
        <v>1</v>
      </c>
      <c r="U4" s="9">
        <f t="shared" ref="U4:U12" ca="1" si="9">Q4-R4</f>
        <v>-0.44444444444444442</v>
      </c>
      <c r="V4" s="9">
        <f t="shared" ref="V4:V12" ca="1" si="10">Q4-S4</f>
        <v>0.1111111111111111</v>
      </c>
      <c r="W4" s="9">
        <f t="shared" ref="W4:W12" ca="1" si="11">S4-R4</f>
        <v>-0.55555555555555558</v>
      </c>
      <c r="Y4">
        <v>2</v>
      </c>
      <c r="Z4" s="8">
        <f t="shared" ref="Z4:Z12" ca="1" si="12">RANK(Q4,Q$3:Q$12,Q$1)</f>
        <v>6</v>
      </c>
      <c r="AA4" s="8">
        <f t="shared" ref="AA4:AA12" ca="1" si="13">RANK(R4,R$3:R$12,R$1)</f>
        <v>9</v>
      </c>
      <c r="AB4" s="8">
        <f t="shared" ref="AB4:AB12" ca="1" si="14">RANK(S4,S$3:S$12,S$1)</f>
        <v>1</v>
      </c>
      <c r="AC4" s="8">
        <f t="shared" ref="AC4:AD12" ca="1" si="15">RANK(U4,U$3:U$12,U$1)</f>
        <v>9</v>
      </c>
      <c r="AD4" s="8">
        <f t="shared" ca="1" si="15"/>
        <v>4</v>
      </c>
      <c r="AE4" s="8">
        <f t="shared" ref="AE4:AE12" ca="1" si="16">RANK(W4,W$3:W$12,W$1)</f>
        <v>9</v>
      </c>
      <c r="AF4">
        <v>1000</v>
      </c>
    </row>
    <row r="5" spans="1:32" x14ac:dyDescent="0.35">
      <c r="A5" s="1" t="s">
        <v>11</v>
      </c>
      <c r="B5" s="1">
        <f ca="1"/>
        <v>0</v>
      </c>
      <c r="C5" s="1" cm="1">
        <f t="array" aca="1" ref="C5:C12" ca="1">TRANSPOSE(D4:K4)*-1</f>
        <v>-1</v>
      </c>
      <c r="D5" s="1" t="s">
        <v>0</v>
      </c>
      <c r="E5" s="1">
        <f t="shared" ca="1" si="0"/>
        <v>0</v>
      </c>
      <c r="F5" s="1">
        <f t="shared" ca="1" si="0"/>
        <v>-1</v>
      </c>
      <c r="G5" s="1">
        <f t="shared" ca="1" si="0"/>
        <v>0</v>
      </c>
      <c r="H5" s="1">
        <f t="shared" ca="1" si="0"/>
        <v>-1</v>
      </c>
      <c r="I5" s="1">
        <f t="shared" ca="1" si="0"/>
        <v>1</v>
      </c>
      <c r="J5" s="1">
        <f t="shared" ca="1" si="0"/>
        <v>1</v>
      </c>
      <c r="K5" s="1">
        <f t="shared" ca="1" si="0"/>
        <v>0</v>
      </c>
      <c r="M5" s="1">
        <f t="shared" ca="1" si="3"/>
        <v>2</v>
      </c>
      <c r="N5">
        <f t="shared" ca="1" si="4"/>
        <v>3</v>
      </c>
      <c r="O5">
        <f t="shared" ca="1" si="5"/>
        <v>4</v>
      </c>
      <c r="P5">
        <f t="shared" ca="1" si="6"/>
        <v>9</v>
      </c>
      <c r="Q5" s="6">
        <f t="shared" ca="1" si="7"/>
        <v>0.22222222222222221</v>
      </c>
      <c r="R5" s="6">
        <f t="shared" ca="1" si="1"/>
        <v>0.33333333333333331</v>
      </c>
      <c r="S5" s="6">
        <f t="shared" ca="1" si="2"/>
        <v>0.44444444444444442</v>
      </c>
      <c r="T5" s="7">
        <f t="shared" ca="1" si="8"/>
        <v>1</v>
      </c>
      <c r="U5" s="9">
        <f t="shared" ca="1" si="9"/>
        <v>-0.1111111111111111</v>
      </c>
      <c r="V5" s="9">
        <f t="shared" ca="1" si="10"/>
        <v>-0.22222222222222221</v>
      </c>
      <c r="W5" s="9">
        <f t="shared" ca="1" si="11"/>
        <v>0.1111111111111111</v>
      </c>
      <c r="Y5">
        <v>3</v>
      </c>
      <c r="Z5" s="8">
        <f t="shared" ca="1" si="12"/>
        <v>6</v>
      </c>
      <c r="AA5" s="8">
        <f t="shared" ca="1" si="13"/>
        <v>5</v>
      </c>
      <c r="AB5" s="8">
        <f t="shared" ca="1" si="14"/>
        <v>7</v>
      </c>
      <c r="AC5" s="8">
        <f t="shared" ca="1" si="15"/>
        <v>6</v>
      </c>
      <c r="AD5" s="8">
        <f t="shared" ca="1" si="15"/>
        <v>8</v>
      </c>
      <c r="AE5" s="8">
        <f t="shared" ca="1" si="16"/>
        <v>3</v>
      </c>
      <c r="AF5">
        <v>1000</v>
      </c>
    </row>
    <row r="6" spans="1:32" x14ac:dyDescent="0.35">
      <c r="A6" s="1" t="s">
        <v>12</v>
      </c>
      <c r="B6" s="1">
        <f ca="1"/>
        <v>0</v>
      </c>
      <c r="C6" s="1">
        <f ca="1"/>
        <v>1</v>
      </c>
      <c r="D6" s="1" cm="1">
        <f t="array" aca="1" ref="D6:D12" ca="1">TRANSPOSE(E5:K5)*-1</f>
        <v>0</v>
      </c>
      <c r="E6" s="1" t="s">
        <v>0</v>
      </c>
      <c r="F6" s="1">
        <f t="shared" ca="1" si="0"/>
        <v>1</v>
      </c>
      <c r="G6" s="1">
        <f t="shared" ca="1" si="0"/>
        <v>1</v>
      </c>
      <c r="H6" s="1">
        <f t="shared" ca="1" si="0"/>
        <v>-1</v>
      </c>
      <c r="I6" s="1">
        <f t="shared" ca="1" si="0"/>
        <v>1</v>
      </c>
      <c r="J6" s="1">
        <f t="shared" ca="1" si="0"/>
        <v>1</v>
      </c>
      <c r="K6" s="1">
        <f t="shared" ca="1" si="0"/>
        <v>1</v>
      </c>
      <c r="M6" s="1">
        <f t="shared" ca="1" si="3"/>
        <v>6</v>
      </c>
      <c r="N6">
        <f t="shared" ca="1" si="4"/>
        <v>1</v>
      </c>
      <c r="O6">
        <f t="shared" ca="1" si="5"/>
        <v>2</v>
      </c>
      <c r="P6">
        <f t="shared" ca="1" si="6"/>
        <v>9</v>
      </c>
      <c r="Q6" s="6">
        <f t="shared" ca="1" si="7"/>
        <v>0.66666666666666663</v>
      </c>
      <c r="R6" s="6">
        <f t="shared" ca="1" si="1"/>
        <v>0.1111111111111111</v>
      </c>
      <c r="S6" s="6">
        <f t="shared" ca="1" si="2"/>
        <v>0.22222222222222221</v>
      </c>
      <c r="T6" s="7">
        <f t="shared" ca="1" si="8"/>
        <v>0.99999999999999989</v>
      </c>
      <c r="U6" s="9">
        <f t="shared" ca="1" si="9"/>
        <v>0.55555555555555558</v>
      </c>
      <c r="V6" s="9">
        <f t="shared" ca="1" si="10"/>
        <v>0.44444444444444442</v>
      </c>
      <c r="W6" s="9">
        <f t="shared" ca="1" si="11"/>
        <v>0.1111111111111111</v>
      </c>
      <c r="Y6">
        <v>4</v>
      </c>
      <c r="Z6" s="8">
        <f t="shared" ca="1" si="12"/>
        <v>1</v>
      </c>
      <c r="AA6" s="8">
        <f t="shared" ca="1" si="13"/>
        <v>1</v>
      </c>
      <c r="AB6" s="8">
        <f t="shared" ca="1" si="14"/>
        <v>4</v>
      </c>
      <c r="AC6" s="8">
        <f t="shared" ca="1" si="15"/>
        <v>1</v>
      </c>
      <c r="AD6" s="8">
        <f t="shared" ca="1" si="15"/>
        <v>2</v>
      </c>
      <c r="AE6" s="8">
        <f t="shared" ca="1" si="16"/>
        <v>3</v>
      </c>
      <c r="AF6">
        <v>1000</v>
      </c>
    </row>
    <row r="7" spans="1:32" x14ac:dyDescent="0.35">
      <c r="A7" s="1" t="s">
        <v>13</v>
      </c>
      <c r="B7" s="1">
        <f ca="1"/>
        <v>1</v>
      </c>
      <c r="C7" s="1">
        <f ca="1"/>
        <v>1</v>
      </c>
      <c r="D7" s="1">
        <f ca="1"/>
        <v>1</v>
      </c>
      <c r="E7" s="1" cm="1">
        <f t="array" aca="1" ref="E7:E12" ca="1">TRANSPOSE(F6:K6)*-1</f>
        <v>-1</v>
      </c>
      <c r="F7" s="1" t="s">
        <v>0</v>
      </c>
      <c r="G7" s="1">
        <f t="shared" ca="1" si="0"/>
        <v>0</v>
      </c>
      <c r="H7" s="1">
        <f t="shared" ca="1" si="0"/>
        <v>0</v>
      </c>
      <c r="I7" s="1">
        <f t="shared" ca="1" si="0"/>
        <v>1</v>
      </c>
      <c r="J7" s="1">
        <f t="shared" ca="1" si="0"/>
        <v>-1</v>
      </c>
      <c r="K7" s="1">
        <f t="shared" ca="1" si="0"/>
        <v>0</v>
      </c>
      <c r="M7" s="1">
        <f t="shared" ca="1" si="3"/>
        <v>4</v>
      </c>
      <c r="N7">
        <f t="shared" ca="1" si="4"/>
        <v>2</v>
      </c>
      <c r="O7">
        <f t="shared" ca="1" si="5"/>
        <v>3</v>
      </c>
      <c r="P7">
        <f t="shared" ca="1" si="6"/>
        <v>9</v>
      </c>
      <c r="Q7" s="6">
        <f t="shared" ca="1" si="7"/>
        <v>0.44444444444444442</v>
      </c>
      <c r="R7" s="6">
        <f t="shared" ca="1" si="1"/>
        <v>0.22222222222222221</v>
      </c>
      <c r="S7" s="6">
        <f t="shared" ca="1" si="2"/>
        <v>0.33333333333333331</v>
      </c>
      <c r="T7" s="7">
        <f t="shared" ca="1" si="8"/>
        <v>1</v>
      </c>
      <c r="U7" s="9">
        <f t="shared" ca="1" si="9"/>
        <v>0.22222222222222221</v>
      </c>
      <c r="V7" s="9">
        <f t="shared" ca="1" si="10"/>
        <v>0.1111111111111111</v>
      </c>
      <c r="W7" s="9">
        <f t="shared" ca="1" si="11"/>
        <v>0.1111111111111111</v>
      </c>
      <c r="Y7">
        <v>5</v>
      </c>
      <c r="Z7" s="8">
        <f t="shared" ca="1" si="12"/>
        <v>3</v>
      </c>
      <c r="AA7" s="8">
        <f t="shared" ca="1" si="13"/>
        <v>2</v>
      </c>
      <c r="AB7" s="8">
        <f t="shared" ca="1" si="14"/>
        <v>6</v>
      </c>
      <c r="AC7" s="8">
        <f t="shared" ca="1" si="15"/>
        <v>3</v>
      </c>
      <c r="AD7" s="8">
        <f t="shared" ca="1" si="15"/>
        <v>4</v>
      </c>
      <c r="AE7" s="8">
        <f t="shared" ca="1" si="16"/>
        <v>3</v>
      </c>
      <c r="AF7">
        <v>1000</v>
      </c>
    </row>
    <row r="8" spans="1:32" x14ac:dyDescent="0.35">
      <c r="A8" s="1" t="s">
        <v>14</v>
      </c>
      <c r="B8" s="1">
        <f ca="1"/>
        <v>0</v>
      </c>
      <c r="C8" s="1">
        <f ca="1"/>
        <v>-1</v>
      </c>
      <c r="D8" s="1">
        <f ca="1"/>
        <v>0</v>
      </c>
      <c r="E8" s="1">
        <f ca="1"/>
        <v>-1</v>
      </c>
      <c r="F8" s="1" cm="1">
        <f t="array" aca="1" ref="F8:F12" ca="1">TRANSPOSE(G7:K7)*-1</f>
        <v>0</v>
      </c>
      <c r="G8" s="1" t="s">
        <v>0</v>
      </c>
      <c r="H8" s="1">
        <f t="shared" ca="1" si="0"/>
        <v>1</v>
      </c>
      <c r="I8" s="1">
        <f t="shared" ca="1" si="0"/>
        <v>0</v>
      </c>
      <c r="J8" s="1">
        <f t="shared" ca="1" si="0"/>
        <v>0</v>
      </c>
      <c r="K8" s="1">
        <f t="shared" ca="1" si="0"/>
        <v>0</v>
      </c>
      <c r="M8" s="1">
        <f t="shared" ca="1" si="3"/>
        <v>1</v>
      </c>
      <c r="N8">
        <f t="shared" ca="1" si="4"/>
        <v>2</v>
      </c>
      <c r="O8">
        <f t="shared" ca="1" si="5"/>
        <v>6</v>
      </c>
      <c r="P8">
        <f t="shared" ca="1" si="6"/>
        <v>9</v>
      </c>
      <c r="Q8" s="6">
        <f t="shared" ca="1" si="7"/>
        <v>0.1111111111111111</v>
      </c>
      <c r="R8" s="6">
        <f t="shared" ca="1" si="1"/>
        <v>0.22222222222222221</v>
      </c>
      <c r="S8" s="6">
        <f t="shared" ca="1" si="2"/>
        <v>0.66666666666666663</v>
      </c>
      <c r="T8" s="7">
        <f t="shared" ca="1" si="8"/>
        <v>1</v>
      </c>
      <c r="U8" s="9">
        <f t="shared" ca="1" si="9"/>
        <v>-0.1111111111111111</v>
      </c>
      <c r="V8" s="9">
        <f t="shared" ca="1" si="10"/>
        <v>-0.55555555555555558</v>
      </c>
      <c r="W8" s="9">
        <f t="shared" ca="1" si="11"/>
        <v>0.44444444444444442</v>
      </c>
      <c r="Y8">
        <v>6</v>
      </c>
      <c r="Z8" s="8">
        <f t="shared" ca="1" si="12"/>
        <v>10</v>
      </c>
      <c r="AA8" s="8">
        <f t="shared" ca="1" si="13"/>
        <v>2</v>
      </c>
      <c r="AB8" s="8">
        <f t="shared" ca="1" si="14"/>
        <v>10</v>
      </c>
      <c r="AC8" s="8">
        <f t="shared" ca="1" si="15"/>
        <v>6</v>
      </c>
      <c r="AD8" s="8">
        <f t="shared" ca="1" si="15"/>
        <v>10</v>
      </c>
      <c r="AE8" s="8">
        <f t="shared" ca="1" si="16"/>
        <v>1</v>
      </c>
      <c r="AF8">
        <v>1000</v>
      </c>
    </row>
    <row r="9" spans="1:32" x14ac:dyDescent="0.35">
      <c r="A9" s="1" t="s">
        <v>15</v>
      </c>
      <c r="B9" s="1">
        <f ca="1"/>
        <v>-1</v>
      </c>
      <c r="C9" s="1">
        <f ca="1"/>
        <v>1</v>
      </c>
      <c r="D9" s="1">
        <f ca="1"/>
        <v>1</v>
      </c>
      <c r="E9" s="1">
        <f ca="1"/>
        <v>1</v>
      </c>
      <c r="F9" s="1">
        <f ca="1"/>
        <v>0</v>
      </c>
      <c r="G9" s="1" cm="1">
        <f t="array" aca="1" ref="G9:G12" ca="1">TRANSPOSE(H8:K8)*-1</f>
        <v>-1</v>
      </c>
      <c r="H9" s="1" t="s">
        <v>0</v>
      </c>
      <c r="I9" s="1">
        <f t="shared" ca="1" si="0"/>
        <v>1</v>
      </c>
      <c r="J9" s="1">
        <f t="shared" ca="1" si="0"/>
        <v>1</v>
      </c>
      <c r="K9" s="1">
        <f t="shared" ca="1" si="0"/>
        <v>-1</v>
      </c>
      <c r="M9" s="1">
        <f t="shared" ca="1" si="3"/>
        <v>5</v>
      </c>
      <c r="N9">
        <f t="shared" ca="1" si="4"/>
        <v>3</v>
      </c>
      <c r="O9">
        <f t="shared" ca="1" si="5"/>
        <v>1</v>
      </c>
      <c r="P9">
        <f t="shared" ca="1" si="6"/>
        <v>9</v>
      </c>
      <c r="Q9" s="6">
        <f t="shared" ca="1" si="7"/>
        <v>0.55555555555555558</v>
      </c>
      <c r="R9" s="6">
        <f t="shared" ca="1" si="1"/>
        <v>0.33333333333333331</v>
      </c>
      <c r="S9" s="6">
        <f t="shared" ca="1" si="2"/>
        <v>0.1111111111111111</v>
      </c>
      <c r="T9" s="7">
        <f t="shared" ca="1" si="8"/>
        <v>1</v>
      </c>
      <c r="U9" s="9">
        <f t="shared" ca="1" si="9"/>
        <v>0.22222222222222227</v>
      </c>
      <c r="V9" s="9">
        <f t="shared" ca="1" si="10"/>
        <v>0.44444444444444448</v>
      </c>
      <c r="W9" s="9">
        <f t="shared" ca="1" si="11"/>
        <v>-0.22222222222222221</v>
      </c>
      <c r="Y9">
        <v>7</v>
      </c>
      <c r="Z9" s="8">
        <f t="shared" ca="1" si="12"/>
        <v>2</v>
      </c>
      <c r="AA9" s="8">
        <f t="shared" ca="1" si="13"/>
        <v>5</v>
      </c>
      <c r="AB9" s="8">
        <f t="shared" ca="1" si="14"/>
        <v>1</v>
      </c>
      <c r="AC9" s="8">
        <f t="shared" ca="1" si="15"/>
        <v>2</v>
      </c>
      <c r="AD9" s="8">
        <f t="shared" ca="1" si="15"/>
        <v>1</v>
      </c>
      <c r="AE9" s="8">
        <f t="shared" ca="1" si="16"/>
        <v>8</v>
      </c>
      <c r="AF9">
        <v>1000</v>
      </c>
    </row>
    <row r="10" spans="1:32" x14ac:dyDescent="0.35">
      <c r="A10" s="1" t="s">
        <v>16</v>
      </c>
      <c r="B10" s="1">
        <f ca="1"/>
        <v>-1</v>
      </c>
      <c r="C10" s="1">
        <f ca="1"/>
        <v>1</v>
      </c>
      <c r="D10" s="1">
        <f ca="1"/>
        <v>-1</v>
      </c>
      <c r="E10" s="1">
        <f ca="1"/>
        <v>-1</v>
      </c>
      <c r="F10" s="1">
        <f ca="1"/>
        <v>-1</v>
      </c>
      <c r="G10" s="1">
        <f ca="1"/>
        <v>0</v>
      </c>
      <c r="H10" s="1" cm="1">
        <f t="array" aca="1" ref="H10:H12" ca="1">TRANSPOSE(I9:K9)*-1</f>
        <v>-1</v>
      </c>
      <c r="I10" s="1" t="s">
        <v>0</v>
      </c>
      <c r="J10" s="1">
        <f t="shared" ca="1" si="0"/>
        <v>-1</v>
      </c>
      <c r="K10" s="1">
        <f t="shared" ca="1" si="0"/>
        <v>1</v>
      </c>
      <c r="M10" s="1">
        <f t="shared" ca="1" si="3"/>
        <v>2</v>
      </c>
      <c r="N10">
        <f t="shared" ca="1" si="4"/>
        <v>6</v>
      </c>
      <c r="O10">
        <f t="shared" ca="1" si="5"/>
        <v>1</v>
      </c>
      <c r="P10">
        <f t="shared" ca="1" si="6"/>
        <v>9</v>
      </c>
      <c r="Q10" s="6">
        <f t="shared" ca="1" si="7"/>
        <v>0.22222222222222221</v>
      </c>
      <c r="R10" s="6">
        <f t="shared" ca="1" si="1"/>
        <v>0.66666666666666663</v>
      </c>
      <c r="S10" s="6">
        <f t="shared" ca="1" si="2"/>
        <v>0.1111111111111111</v>
      </c>
      <c r="T10" s="7">
        <f t="shared" ca="1" si="8"/>
        <v>1</v>
      </c>
      <c r="U10" s="9">
        <f t="shared" ca="1" si="9"/>
        <v>-0.44444444444444442</v>
      </c>
      <c r="V10" s="9">
        <f t="shared" ca="1" si="10"/>
        <v>0.1111111111111111</v>
      </c>
      <c r="W10" s="9">
        <f t="shared" ca="1" si="11"/>
        <v>-0.55555555555555558</v>
      </c>
      <c r="Y10">
        <v>8</v>
      </c>
      <c r="Z10" s="8">
        <f t="shared" ca="1" si="12"/>
        <v>6</v>
      </c>
      <c r="AA10" s="8">
        <f t="shared" ca="1" si="13"/>
        <v>9</v>
      </c>
      <c r="AB10" s="8">
        <f t="shared" ca="1" si="14"/>
        <v>1</v>
      </c>
      <c r="AC10" s="8">
        <f t="shared" ca="1" si="15"/>
        <v>9</v>
      </c>
      <c r="AD10" s="8">
        <f t="shared" ca="1" si="15"/>
        <v>4</v>
      </c>
      <c r="AE10" s="8">
        <f t="shared" ca="1" si="16"/>
        <v>9</v>
      </c>
      <c r="AF10">
        <v>1000</v>
      </c>
    </row>
    <row r="11" spans="1:32" x14ac:dyDescent="0.35">
      <c r="A11" s="1" t="s">
        <v>17</v>
      </c>
      <c r="B11" s="1">
        <f ca="1"/>
        <v>1</v>
      </c>
      <c r="C11" s="1">
        <f ca="1"/>
        <v>1</v>
      </c>
      <c r="D11" s="1">
        <f ca="1"/>
        <v>-1</v>
      </c>
      <c r="E11" s="1">
        <f ca="1"/>
        <v>-1</v>
      </c>
      <c r="F11" s="1">
        <f ca="1"/>
        <v>1</v>
      </c>
      <c r="G11" s="1">
        <f ca="1"/>
        <v>0</v>
      </c>
      <c r="H11" s="1">
        <f ca="1"/>
        <v>-1</v>
      </c>
      <c r="I11" s="1" cm="1">
        <f t="array" aca="1" ref="I11:I12" ca="1">TRANSPOSE(J10:K10)*-1</f>
        <v>1</v>
      </c>
      <c r="J11" s="1" t="s">
        <v>0</v>
      </c>
      <c r="K11" s="1">
        <f t="shared" ca="1" si="0"/>
        <v>0</v>
      </c>
      <c r="M11" s="1">
        <f t="shared" ca="1" si="3"/>
        <v>4</v>
      </c>
      <c r="N11">
        <f t="shared" ca="1" si="4"/>
        <v>3</v>
      </c>
      <c r="O11">
        <f t="shared" ca="1" si="5"/>
        <v>2</v>
      </c>
      <c r="P11">
        <f t="shared" ca="1" si="6"/>
        <v>9</v>
      </c>
      <c r="Q11" s="6">
        <f t="shared" ca="1" si="7"/>
        <v>0.44444444444444442</v>
      </c>
      <c r="R11" s="6">
        <f t="shared" ca="1" si="1"/>
        <v>0.33333333333333331</v>
      </c>
      <c r="S11" s="6">
        <f t="shared" ca="1" si="2"/>
        <v>0.22222222222222221</v>
      </c>
      <c r="T11" s="7">
        <f t="shared" ca="1" si="8"/>
        <v>0.99999999999999989</v>
      </c>
      <c r="U11" s="9">
        <f t="shared" ca="1" si="9"/>
        <v>0.1111111111111111</v>
      </c>
      <c r="V11" s="9">
        <f t="shared" ca="1" si="10"/>
        <v>0.22222222222222221</v>
      </c>
      <c r="W11" s="9">
        <f t="shared" ca="1" si="11"/>
        <v>-0.1111111111111111</v>
      </c>
      <c r="Y11">
        <v>9</v>
      </c>
      <c r="Z11" s="8">
        <f t="shared" ca="1" si="12"/>
        <v>3</v>
      </c>
      <c r="AA11" s="8">
        <f t="shared" ca="1" si="13"/>
        <v>5</v>
      </c>
      <c r="AB11" s="8">
        <f t="shared" ca="1" si="14"/>
        <v>4</v>
      </c>
      <c r="AC11" s="8">
        <f t="shared" ca="1" si="15"/>
        <v>4</v>
      </c>
      <c r="AD11" s="8">
        <f t="shared" ca="1" si="15"/>
        <v>3</v>
      </c>
      <c r="AE11" s="8">
        <f t="shared" ca="1" si="16"/>
        <v>7</v>
      </c>
      <c r="AF11">
        <v>1000</v>
      </c>
    </row>
    <row r="12" spans="1:32" x14ac:dyDescent="0.35">
      <c r="A12" s="1" t="s">
        <v>18</v>
      </c>
      <c r="B12" s="1">
        <f ca="1"/>
        <v>1</v>
      </c>
      <c r="C12" s="1">
        <f ca="1"/>
        <v>1</v>
      </c>
      <c r="D12" s="1">
        <f ca="1"/>
        <v>0</v>
      </c>
      <c r="E12" s="1">
        <f ca="1"/>
        <v>-1</v>
      </c>
      <c r="F12" s="1">
        <f ca="1"/>
        <v>0</v>
      </c>
      <c r="G12" s="1">
        <f ca="1"/>
        <v>0</v>
      </c>
      <c r="H12" s="1">
        <f ca="1"/>
        <v>1</v>
      </c>
      <c r="I12" s="1">
        <f ca="1"/>
        <v>-1</v>
      </c>
      <c r="J12" s="1">
        <f ca="1">K11*-1</f>
        <v>0</v>
      </c>
      <c r="K12" s="1" t="s">
        <v>0</v>
      </c>
      <c r="M12" s="1">
        <f t="shared" ca="1" si="3"/>
        <v>3</v>
      </c>
      <c r="N12">
        <f t="shared" ca="1" si="4"/>
        <v>2</v>
      </c>
      <c r="O12">
        <f t="shared" ca="1" si="5"/>
        <v>4</v>
      </c>
      <c r="P12">
        <f t="shared" ca="1" si="6"/>
        <v>9</v>
      </c>
      <c r="Q12" s="6">
        <f t="shared" ca="1" si="7"/>
        <v>0.33333333333333331</v>
      </c>
      <c r="R12" s="6">
        <f t="shared" ca="1" si="1"/>
        <v>0.22222222222222221</v>
      </c>
      <c r="S12" s="6">
        <f t="shared" ca="1" si="2"/>
        <v>0.44444444444444442</v>
      </c>
      <c r="T12" s="7">
        <f t="shared" ca="1" si="8"/>
        <v>1</v>
      </c>
      <c r="U12" s="9">
        <f t="shared" ca="1" si="9"/>
        <v>0.1111111111111111</v>
      </c>
      <c r="V12" s="9">
        <f t="shared" ca="1" si="10"/>
        <v>-0.1111111111111111</v>
      </c>
      <c r="W12" s="9">
        <f t="shared" ca="1" si="11"/>
        <v>0.22222222222222221</v>
      </c>
      <c r="Y12">
        <v>10</v>
      </c>
      <c r="Z12" s="8">
        <f t="shared" ca="1" si="12"/>
        <v>5</v>
      </c>
      <c r="AA12" s="8">
        <f t="shared" ca="1" si="13"/>
        <v>2</v>
      </c>
      <c r="AB12" s="8">
        <f t="shared" ca="1" si="14"/>
        <v>7</v>
      </c>
      <c r="AC12" s="8">
        <f t="shared" ca="1" si="15"/>
        <v>4</v>
      </c>
      <c r="AD12" s="8">
        <f t="shared" ca="1" si="15"/>
        <v>7</v>
      </c>
      <c r="AE12" s="8">
        <f t="shared" ca="1" si="16"/>
        <v>2</v>
      </c>
      <c r="AF12">
        <v>1000</v>
      </c>
    </row>
    <row r="14" spans="1:32" x14ac:dyDescent="0.35">
      <c r="A14" s="3" t="str" cm="1">
        <f t="array" aca="1" ref="A14:K21" ca="1">TRANSPOSE(M2:T12)</f>
        <v>win</v>
      </c>
      <c r="B14">
        <f ca="1"/>
        <v>2</v>
      </c>
      <c r="C14">
        <f ca="1"/>
        <v>2</v>
      </c>
      <c r="D14">
        <f ca="1"/>
        <v>2</v>
      </c>
      <c r="E14">
        <f ca="1"/>
        <v>6</v>
      </c>
      <c r="F14">
        <f ca="1"/>
        <v>4</v>
      </c>
      <c r="G14">
        <f ca="1"/>
        <v>1</v>
      </c>
      <c r="H14">
        <f ca="1"/>
        <v>5</v>
      </c>
      <c r="I14">
        <f ca="1"/>
        <v>2</v>
      </c>
      <c r="J14">
        <f ca="1"/>
        <v>4</v>
      </c>
      <c r="K14">
        <f ca="1"/>
        <v>3</v>
      </c>
    </row>
    <row r="15" spans="1:32" x14ac:dyDescent="0.35">
      <c r="A15" s="2" t="str">
        <f ca="1"/>
        <v>lose</v>
      </c>
      <c r="B15">
        <f ca="1"/>
        <v>3</v>
      </c>
      <c r="C15">
        <f ca="1"/>
        <v>6</v>
      </c>
      <c r="D15">
        <f ca="1"/>
        <v>3</v>
      </c>
      <c r="E15">
        <f ca="1"/>
        <v>1</v>
      </c>
      <c r="F15">
        <f ca="1"/>
        <v>2</v>
      </c>
      <c r="G15">
        <f ca="1"/>
        <v>2</v>
      </c>
      <c r="H15">
        <f ca="1"/>
        <v>3</v>
      </c>
      <c r="I15">
        <f ca="1"/>
        <v>6</v>
      </c>
      <c r="J15">
        <f ca="1"/>
        <v>3</v>
      </c>
      <c r="K15">
        <f ca="1"/>
        <v>2</v>
      </c>
    </row>
    <row r="16" spans="1:32" x14ac:dyDescent="0.35">
      <c r="A16" s="4" t="str">
        <f ca="1"/>
        <v>draw</v>
      </c>
      <c r="B16">
        <f ca="1"/>
        <v>4</v>
      </c>
      <c r="C16">
        <f ca="1"/>
        <v>1</v>
      </c>
      <c r="D16">
        <f ca="1"/>
        <v>4</v>
      </c>
      <c r="E16">
        <f ca="1"/>
        <v>2</v>
      </c>
      <c r="F16">
        <f ca="1"/>
        <v>3</v>
      </c>
      <c r="G16">
        <f ca="1"/>
        <v>6</v>
      </c>
      <c r="H16">
        <f ca="1"/>
        <v>1</v>
      </c>
      <c r="I16">
        <f ca="1"/>
        <v>1</v>
      </c>
      <c r="J16">
        <f ca="1"/>
        <v>2</v>
      </c>
      <c r="K16">
        <f ca="1"/>
        <v>4</v>
      </c>
    </row>
    <row r="17" spans="1:11" x14ac:dyDescent="0.35">
      <c r="A17" s="5" t="str">
        <f ca="1"/>
        <v>check</v>
      </c>
      <c r="B17">
        <f ca="1"/>
        <v>9</v>
      </c>
      <c r="C17">
        <f ca="1"/>
        <v>9</v>
      </c>
      <c r="D17">
        <f ca="1"/>
        <v>9</v>
      </c>
      <c r="E17">
        <f ca="1"/>
        <v>9</v>
      </c>
      <c r="F17">
        <f ca="1"/>
        <v>9</v>
      </c>
      <c r="G17">
        <f ca="1"/>
        <v>9</v>
      </c>
      <c r="H17">
        <f ca="1"/>
        <v>9</v>
      </c>
      <c r="I17">
        <f ca="1"/>
        <v>9</v>
      </c>
      <c r="J17">
        <f ca="1"/>
        <v>9</v>
      </c>
      <c r="K17">
        <f ca="1"/>
        <v>9</v>
      </c>
    </row>
    <row r="18" spans="1:11" x14ac:dyDescent="0.35">
      <c r="A18" s="3" t="str">
        <f ca="1"/>
        <v>w%</v>
      </c>
      <c r="B18" s="6">
        <f ca="1"/>
        <v>0.22222222222222221</v>
      </c>
      <c r="C18" s="6">
        <f ca="1"/>
        <v>0.22222222222222221</v>
      </c>
      <c r="D18" s="6">
        <f ca="1"/>
        <v>0.22222222222222221</v>
      </c>
      <c r="E18" s="6">
        <f ca="1"/>
        <v>0.66666666666666663</v>
      </c>
      <c r="F18" s="6">
        <f ca="1"/>
        <v>0.44444444444444442</v>
      </c>
      <c r="G18" s="6">
        <f ca="1"/>
        <v>0.1111111111111111</v>
      </c>
      <c r="H18" s="6">
        <f ca="1"/>
        <v>0.55555555555555558</v>
      </c>
      <c r="I18" s="6">
        <f ca="1"/>
        <v>0.22222222222222221</v>
      </c>
      <c r="J18" s="6">
        <f ca="1"/>
        <v>0.44444444444444442</v>
      </c>
      <c r="K18" s="6">
        <f ca="1"/>
        <v>0.33333333333333331</v>
      </c>
    </row>
    <row r="19" spans="1:11" x14ac:dyDescent="0.35">
      <c r="A19" s="2" t="str">
        <f ca="1"/>
        <v>l%</v>
      </c>
      <c r="B19" s="6">
        <f ca="1"/>
        <v>0.33333333333333331</v>
      </c>
      <c r="C19" s="6">
        <f ca="1"/>
        <v>0.66666666666666663</v>
      </c>
      <c r="D19" s="6">
        <f ca="1"/>
        <v>0.33333333333333331</v>
      </c>
      <c r="E19" s="6">
        <f ca="1"/>
        <v>0.1111111111111111</v>
      </c>
      <c r="F19" s="6">
        <f ca="1"/>
        <v>0.22222222222222221</v>
      </c>
      <c r="G19" s="6">
        <f ca="1"/>
        <v>0.22222222222222221</v>
      </c>
      <c r="H19" s="6">
        <f ca="1"/>
        <v>0.33333333333333331</v>
      </c>
      <c r="I19" s="6">
        <f ca="1"/>
        <v>0.66666666666666663</v>
      </c>
      <c r="J19" s="6">
        <f ca="1"/>
        <v>0.33333333333333331</v>
      </c>
      <c r="K19" s="6">
        <f ca="1"/>
        <v>0.22222222222222221</v>
      </c>
    </row>
    <row r="20" spans="1:11" x14ac:dyDescent="0.35">
      <c r="A20" s="4" t="str">
        <f ca="1"/>
        <v>d%</v>
      </c>
      <c r="B20" s="6">
        <f ca="1"/>
        <v>0.44444444444444442</v>
      </c>
      <c r="C20" s="6">
        <f ca="1"/>
        <v>0.1111111111111111</v>
      </c>
      <c r="D20" s="6">
        <f ca="1"/>
        <v>0.44444444444444442</v>
      </c>
      <c r="E20" s="6">
        <f ca="1"/>
        <v>0.22222222222222221</v>
      </c>
      <c r="F20" s="6">
        <f ca="1"/>
        <v>0.33333333333333331</v>
      </c>
      <c r="G20" s="6">
        <f ca="1"/>
        <v>0.66666666666666663</v>
      </c>
      <c r="H20" s="6">
        <f ca="1"/>
        <v>0.1111111111111111</v>
      </c>
      <c r="I20" s="6">
        <f ca="1"/>
        <v>0.1111111111111111</v>
      </c>
      <c r="J20" s="6">
        <f ca="1"/>
        <v>0.22222222222222221</v>
      </c>
      <c r="K20" s="6">
        <f ca="1"/>
        <v>0.44444444444444442</v>
      </c>
    </row>
    <row r="21" spans="1:11" x14ac:dyDescent="0.35">
      <c r="A21" s="5" t="str">
        <f ca="1"/>
        <v>check</v>
      </c>
      <c r="B21" s="6">
        <f ca="1"/>
        <v>1</v>
      </c>
      <c r="C21" s="6">
        <f ca="1"/>
        <v>1</v>
      </c>
      <c r="D21" s="6">
        <f ca="1"/>
        <v>1</v>
      </c>
      <c r="E21" s="6">
        <f ca="1"/>
        <v>0.99999999999999989</v>
      </c>
      <c r="F21" s="6">
        <f ca="1"/>
        <v>1</v>
      </c>
      <c r="G21" s="6">
        <f ca="1"/>
        <v>1</v>
      </c>
      <c r="H21" s="6">
        <f ca="1"/>
        <v>1</v>
      </c>
      <c r="I21" s="6">
        <f ca="1"/>
        <v>1</v>
      </c>
      <c r="J21" s="6">
        <f ca="1"/>
        <v>0.99999999999999989</v>
      </c>
      <c r="K21" s="6">
        <f ca="1"/>
        <v>1</v>
      </c>
    </row>
  </sheetData>
  <phoneticPr fontId="3" type="noConversion"/>
  <conditionalFormatting sqref="B3:K1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E1174-408E-425C-B187-9C1CCA016B8B}">
  <dimension ref="A1:W180"/>
  <sheetViews>
    <sheetView topLeftCell="A110" zoomScale="64" workbookViewId="0">
      <selection activeCell="U127" sqref="U127"/>
    </sheetView>
  </sheetViews>
  <sheetFormatPr defaultRowHeight="14.5" x14ac:dyDescent="0.35"/>
  <cols>
    <col min="1" max="1" width="84.26953125" bestFit="1" customWidth="1"/>
    <col min="2" max="10" width="6.7265625" bestFit="1" customWidth="1"/>
    <col min="11" max="11" width="7.7265625" bestFit="1" customWidth="1"/>
    <col min="12" max="12" width="7.6328125" bestFit="1" customWidth="1"/>
    <col min="13" max="13" width="12.36328125" bestFit="1" customWidth="1"/>
    <col min="15" max="15" width="13" bestFit="1" customWidth="1"/>
    <col min="19" max="19" width="12.54296875" bestFit="1" customWidth="1"/>
  </cols>
  <sheetData>
    <row r="1" spans="1:12" x14ac:dyDescent="0.35">
      <c r="A1" s="1" t="s">
        <v>8</v>
      </c>
      <c r="B1" s="1" t="s">
        <v>9</v>
      </c>
      <c r="C1" s="1" t="s">
        <v>10</v>
      </c>
      <c r="D1" s="1" t="s">
        <v>11</v>
      </c>
      <c r="E1" s="1" t="s">
        <v>12</v>
      </c>
      <c r="F1" s="1" t="s">
        <v>13</v>
      </c>
      <c r="G1" s="1" t="s">
        <v>14</v>
      </c>
      <c r="H1" s="1" t="s">
        <v>15</v>
      </c>
      <c r="I1" s="1" t="s">
        <v>16</v>
      </c>
      <c r="J1" s="1" t="s">
        <v>17</v>
      </c>
      <c r="K1" s="1" t="s">
        <v>18</v>
      </c>
    </row>
    <row r="2" spans="1:12" x14ac:dyDescent="0.35">
      <c r="A2" s="28" t="s">
        <v>9</v>
      </c>
      <c r="B2" s="1" t="s">
        <v>0</v>
      </c>
      <c r="C2" s="1">
        <v>0</v>
      </c>
      <c r="D2" s="1">
        <v>-1</v>
      </c>
      <c r="E2" s="1">
        <v>1</v>
      </c>
      <c r="F2" s="1">
        <v>-1</v>
      </c>
      <c r="G2" s="1">
        <v>0</v>
      </c>
      <c r="H2" s="1">
        <v>0</v>
      </c>
      <c r="I2" s="1">
        <v>0</v>
      </c>
      <c r="J2" s="1">
        <v>-1</v>
      </c>
      <c r="K2" s="1">
        <v>1</v>
      </c>
    </row>
    <row r="3" spans="1:12" x14ac:dyDescent="0.35">
      <c r="A3" s="28" t="s">
        <v>10</v>
      </c>
      <c r="B3" s="1">
        <v>0</v>
      </c>
      <c r="C3" s="1" t="s">
        <v>0</v>
      </c>
      <c r="D3" s="1">
        <v>1</v>
      </c>
      <c r="E3" s="1">
        <v>-1</v>
      </c>
      <c r="F3" s="1">
        <v>1</v>
      </c>
      <c r="G3" s="1">
        <v>0</v>
      </c>
      <c r="H3" s="1">
        <v>-1</v>
      </c>
      <c r="I3" s="1">
        <v>1</v>
      </c>
      <c r="J3" s="1">
        <v>-1</v>
      </c>
      <c r="K3" s="1">
        <v>0</v>
      </c>
    </row>
    <row r="4" spans="1:12" ht="15" thickBot="1" x14ac:dyDescent="0.4">
      <c r="A4" s="28" t="s">
        <v>11</v>
      </c>
      <c r="B4" s="1">
        <v>1</v>
      </c>
      <c r="C4" s="1">
        <v>-1</v>
      </c>
      <c r="D4" s="1" t="s">
        <v>0</v>
      </c>
      <c r="E4" s="1">
        <v>0</v>
      </c>
      <c r="F4" s="1">
        <v>-1</v>
      </c>
      <c r="G4" s="1">
        <v>0</v>
      </c>
      <c r="H4" s="1">
        <v>1</v>
      </c>
      <c r="I4" s="1">
        <v>1</v>
      </c>
      <c r="J4" s="1">
        <v>-1</v>
      </c>
      <c r="K4" s="1">
        <v>1</v>
      </c>
    </row>
    <row r="5" spans="1:12" ht="15" thickBot="1" x14ac:dyDescent="0.4">
      <c r="A5" s="36" t="s">
        <v>12</v>
      </c>
      <c r="B5" s="1">
        <v>-1</v>
      </c>
      <c r="C5" s="1">
        <v>1</v>
      </c>
      <c r="D5" s="1">
        <v>0</v>
      </c>
      <c r="E5" s="1" t="s">
        <v>0</v>
      </c>
      <c r="F5" s="1">
        <v>1</v>
      </c>
      <c r="G5" s="1">
        <v>1</v>
      </c>
      <c r="H5" s="1">
        <v>0</v>
      </c>
      <c r="I5" s="1">
        <v>-1</v>
      </c>
      <c r="J5" s="1">
        <v>1</v>
      </c>
      <c r="K5" s="1">
        <v>0</v>
      </c>
    </row>
    <row r="6" spans="1:12" x14ac:dyDescent="0.35">
      <c r="A6" s="28" t="s">
        <v>13</v>
      </c>
      <c r="B6" s="1">
        <v>1</v>
      </c>
      <c r="C6" s="1">
        <v>-1</v>
      </c>
      <c r="D6" s="1">
        <v>1</v>
      </c>
      <c r="E6" s="1">
        <v>-1</v>
      </c>
      <c r="F6" s="1" t="s">
        <v>0</v>
      </c>
      <c r="G6" s="1">
        <v>1</v>
      </c>
      <c r="H6" s="1">
        <v>1</v>
      </c>
      <c r="I6" s="1">
        <v>-1</v>
      </c>
      <c r="J6" s="1">
        <v>0</v>
      </c>
      <c r="K6" s="1">
        <v>-1</v>
      </c>
    </row>
    <row r="7" spans="1:12" x14ac:dyDescent="0.35">
      <c r="A7" s="28" t="s">
        <v>14</v>
      </c>
      <c r="B7" s="1">
        <v>0</v>
      </c>
      <c r="C7" s="1">
        <v>0</v>
      </c>
      <c r="D7" s="1">
        <v>0</v>
      </c>
      <c r="E7" s="1">
        <v>-1</v>
      </c>
      <c r="F7" s="1">
        <v>-1</v>
      </c>
      <c r="G7" s="1" t="s">
        <v>0</v>
      </c>
      <c r="H7" s="1">
        <v>0</v>
      </c>
      <c r="I7" s="1">
        <v>1</v>
      </c>
      <c r="J7" s="1">
        <v>1</v>
      </c>
      <c r="K7" s="1">
        <v>0</v>
      </c>
    </row>
    <row r="8" spans="1:12" x14ac:dyDescent="0.35">
      <c r="A8" s="28" t="s">
        <v>15</v>
      </c>
      <c r="B8" s="1">
        <v>0</v>
      </c>
      <c r="C8" s="1">
        <v>1</v>
      </c>
      <c r="D8" s="1">
        <v>-1</v>
      </c>
      <c r="E8" s="1">
        <v>0</v>
      </c>
      <c r="F8" s="1">
        <v>-1</v>
      </c>
      <c r="G8" s="1">
        <v>0</v>
      </c>
      <c r="H8" s="1" t="s">
        <v>0</v>
      </c>
      <c r="I8" s="1">
        <v>1</v>
      </c>
      <c r="J8" s="1">
        <v>0</v>
      </c>
      <c r="K8" s="1">
        <v>1</v>
      </c>
    </row>
    <row r="9" spans="1:12" ht="15" thickBot="1" x14ac:dyDescent="0.4">
      <c r="A9" s="28" t="s">
        <v>16</v>
      </c>
      <c r="B9" s="1">
        <v>0</v>
      </c>
      <c r="C9" s="1">
        <v>-1</v>
      </c>
      <c r="D9" s="1">
        <v>-1</v>
      </c>
      <c r="E9" s="1">
        <v>1</v>
      </c>
      <c r="F9" s="1">
        <v>1</v>
      </c>
      <c r="G9" s="1">
        <v>-1</v>
      </c>
      <c r="H9" s="1">
        <v>-1</v>
      </c>
      <c r="I9" s="1" t="s">
        <v>0</v>
      </c>
      <c r="J9" s="1">
        <v>-1</v>
      </c>
      <c r="K9" s="1">
        <v>1</v>
      </c>
    </row>
    <row r="10" spans="1:12" ht="15" thickBot="1" x14ac:dyDescent="0.4">
      <c r="A10" s="36" t="s">
        <v>17</v>
      </c>
      <c r="B10" s="1">
        <v>1</v>
      </c>
      <c r="C10" s="1">
        <v>1</v>
      </c>
      <c r="D10" s="1">
        <v>1</v>
      </c>
      <c r="E10" s="1">
        <v>-1</v>
      </c>
      <c r="F10" s="1">
        <v>0</v>
      </c>
      <c r="G10" s="1">
        <v>-1</v>
      </c>
      <c r="H10" s="1">
        <v>0</v>
      </c>
      <c r="I10" s="1">
        <v>1</v>
      </c>
      <c r="J10" s="1" t="s">
        <v>0</v>
      </c>
      <c r="K10" s="1">
        <v>0</v>
      </c>
    </row>
    <row r="11" spans="1:12" x14ac:dyDescent="0.35">
      <c r="A11" s="28" t="s">
        <v>18</v>
      </c>
      <c r="B11" s="1">
        <v>-1</v>
      </c>
      <c r="C11" s="1">
        <v>0</v>
      </c>
      <c r="D11" s="1">
        <v>-1</v>
      </c>
      <c r="E11" s="1">
        <v>0</v>
      </c>
      <c r="F11" s="1">
        <v>1</v>
      </c>
      <c r="G11" s="1">
        <v>0</v>
      </c>
      <c r="H11" s="1">
        <v>-1</v>
      </c>
      <c r="I11" s="1">
        <v>-1</v>
      </c>
      <c r="J11" s="1">
        <v>0</v>
      </c>
      <c r="K11" s="1" t="s">
        <v>0</v>
      </c>
    </row>
    <row r="13" spans="1:12" x14ac:dyDescent="0.35">
      <c r="B13" t="str">
        <f>IF(B2="x","x",IF(B2=0,0.5,IF(B2=-1,0,1)))</f>
        <v>x</v>
      </c>
      <c r="C13">
        <f t="shared" ref="C13:K13" si="0">IF(C2="x","x",IF(C2=0,0.5,IF(C2=-1,0,1)))</f>
        <v>0.5</v>
      </c>
      <c r="D13">
        <f t="shared" si="0"/>
        <v>0</v>
      </c>
      <c r="E13">
        <f t="shared" si="0"/>
        <v>1</v>
      </c>
      <c r="F13">
        <f t="shared" si="0"/>
        <v>0</v>
      </c>
      <c r="G13">
        <f t="shared" si="0"/>
        <v>0.5</v>
      </c>
      <c r="H13">
        <f t="shared" si="0"/>
        <v>0.5</v>
      </c>
      <c r="I13">
        <f t="shared" si="0"/>
        <v>0.5</v>
      </c>
      <c r="J13">
        <f t="shared" si="0"/>
        <v>0</v>
      </c>
      <c r="K13">
        <f t="shared" si="0"/>
        <v>1</v>
      </c>
      <c r="L13">
        <f>SUM(B13:K13)</f>
        <v>4</v>
      </c>
    </row>
    <row r="14" spans="1:12" x14ac:dyDescent="0.35">
      <c r="B14">
        <f t="shared" ref="B14:K14" si="1">IF(B3="x","x",IF(B3=0,0.5,IF(B3=-1,0,1)))</f>
        <v>0.5</v>
      </c>
      <c r="C14" t="str">
        <f t="shared" si="1"/>
        <v>x</v>
      </c>
      <c r="D14">
        <f t="shared" si="1"/>
        <v>1</v>
      </c>
      <c r="E14">
        <f t="shared" si="1"/>
        <v>0</v>
      </c>
      <c r="F14">
        <f t="shared" si="1"/>
        <v>1</v>
      </c>
      <c r="G14">
        <f t="shared" si="1"/>
        <v>0.5</v>
      </c>
      <c r="H14">
        <f t="shared" si="1"/>
        <v>0</v>
      </c>
      <c r="I14">
        <f t="shared" si="1"/>
        <v>1</v>
      </c>
      <c r="J14">
        <f t="shared" si="1"/>
        <v>0</v>
      </c>
      <c r="K14">
        <f t="shared" si="1"/>
        <v>0.5</v>
      </c>
      <c r="L14">
        <f t="shared" ref="L14:L22" si="2">SUM(B14:K14)</f>
        <v>4.5</v>
      </c>
    </row>
    <row r="15" spans="1:12" x14ac:dyDescent="0.35">
      <c r="B15">
        <f t="shared" ref="B15:K15" si="3">IF(B4="x","x",IF(B4=0,0.5,IF(B4=-1,0,1)))</f>
        <v>1</v>
      </c>
      <c r="C15">
        <f t="shared" si="3"/>
        <v>0</v>
      </c>
      <c r="D15" t="str">
        <f t="shared" si="3"/>
        <v>x</v>
      </c>
      <c r="E15">
        <f t="shared" si="3"/>
        <v>0.5</v>
      </c>
      <c r="F15">
        <f t="shared" si="3"/>
        <v>0</v>
      </c>
      <c r="G15">
        <f t="shared" si="3"/>
        <v>0.5</v>
      </c>
      <c r="H15">
        <f t="shared" si="3"/>
        <v>1</v>
      </c>
      <c r="I15">
        <f t="shared" si="3"/>
        <v>1</v>
      </c>
      <c r="J15">
        <f t="shared" si="3"/>
        <v>0</v>
      </c>
      <c r="K15">
        <f t="shared" si="3"/>
        <v>1</v>
      </c>
      <c r="L15">
        <f t="shared" si="2"/>
        <v>5</v>
      </c>
    </row>
    <row r="16" spans="1:12" x14ac:dyDescent="0.35">
      <c r="B16">
        <f t="shared" ref="B16:K16" si="4">IF(B5="x","x",IF(B5=0,0.5,IF(B5=-1,0,1)))</f>
        <v>0</v>
      </c>
      <c r="C16">
        <f t="shared" si="4"/>
        <v>1</v>
      </c>
      <c r="D16">
        <f t="shared" si="4"/>
        <v>0.5</v>
      </c>
      <c r="E16" t="str">
        <f t="shared" si="4"/>
        <v>x</v>
      </c>
      <c r="F16">
        <f t="shared" si="4"/>
        <v>1</v>
      </c>
      <c r="G16">
        <f t="shared" si="4"/>
        <v>1</v>
      </c>
      <c r="H16">
        <f t="shared" si="4"/>
        <v>0.5</v>
      </c>
      <c r="I16">
        <f t="shared" si="4"/>
        <v>0</v>
      </c>
      <c r="J16">
        <f t="shared" si="4"/>
        <v>1</v>
      </c>
      <c r="K16">
        <f t="shared" si="4"/>
        <v>0.5</v>
      </c>
      <c r="L16">
        <f t="shared" si="2"/>
        <v>5.5</v>
      </c>
    </row>
    <row r="17" spans="1:12" x14ac:dyDescent="0.35">
      <c r="B17">
        <f t="shared" ref="B17:K17" si="5">IF(B6="x","x",IF(B6=0,0.5,IF(B6=-1,0,1)))</f>
        <v>1</v>
      </c>
      <c r="C17">
        <f t="shared" si="5"/>
        <v>0</v>
      </c>
      <c r="D17">
        <f t="shared" si="5"/>
        <v>1</v>
      </c>
      <c r="E17">
        <f t="shared" si="5"/>
        <v>0</v>
      </c>
      <c r="F17" t="str">
        <f t="shared" si="5"/>
        <v>x</v>
      </c>
      <c r="G17">
        <f t="shared" si="5"/>
        <v>1</v>
      </c>
      <c r="H17">
        <f t="shared" si="5"/>
        <v>1</v>
      </c>
      <c r="I17">
        <f t="shared" si="5"/>
        <v>0</v>
      </c>
      <c r="J17">
        <f t="shared" si="5"/>
        <v>0.5</v>
      </c>
      <c r="K17">
        <f t="shared" si="5"/>
        <v>0</v>
      </c>
      <c r="L17">
        <f t="shared" si="2"/>
        <v>4.5</v>
      </c>
    </row>
    <row r="18" spans="1:12" x14ac:dyDescent="0.35">
      <c r="B18">
        <f t="shared" ref="B18:K18" si="6">IF(B7="x","x",IF(B7=0,0.5,IF(B7=-1,0,1)))</f>
        <v>0.5</v>
      </c>
      <c r="C18">
        <f t="shared" si="6"/>
        <v>0.5</v>
      </c>
      <c r="D18">
        <f t="shared" si="6"/>
        <v>0.5</v>
      </c>
      <c r="E18">
        <f t="shared" si="6"/>
        <v>0</v>
      </c>
      <c r="F18">
        <f t="shared" si="6"/>
        <v>0</v>
      </c>
      <c r="G18" t="str">
        <f t="shared" si="6"/>
        <v>x</v>
      </c>
      <c r="H18">
        <f t="shared" si="6"/>
        <v>0.5</v>
      </c>
      <c r="I18">
        <f t="shared" si="6"/>
        <v>1</v>
      </c>
      <c r="J18">
        <f t="shared" si="6"/>
        <v>1</v>
      </c>
      <c r="K18">
        <f t="shared" si="6"/>
        <v>0.5</v>
      </c>
      <c r="L18">
        <f t="shared" si="2"/>
        <v>4.5</v>
      </c>
    </row>
    <row r="19" spans="1:12" x14ac:dyDescent="0.35">
      <c r="B19">
        <f t="shared" ref="B19:K19" si="7">IF(B8="x","x",IF(B8=0,0.5,IF(B8=-1,0,1)))</f>
        <v>0.5</v>
      </c>
      <c r="C19">
        <f t="shared" si="7"/>
        <v>1</v>
      </c>
      <c r="D19">
        <f t="shared" si="7"/>
        <v>0</v>
      </c>
      <c r="E19">
        <f t="shared" si="7"/>
        <v>0.5</v>
      </c>
      <c r="F19">
        <f t="shared" si="7"/>
        <v>0</v>
      </c>
      <c r="G19">
        <f t="shared" si="7"/>
        <v>0.5</v>
      </c>
      <c r="H19" t="str">
        <f t="shared" si="7"/>
        <v>x</v>
      </c>
      <c r="I19">
        <f t="shared" si="7"/>
        <v>1</v>
      </c>
      <c r="J19">
        <f t="shared" si="7"/>
        <v>0.5</v>
      </c>
      <c r="K19">
        <f t="shared" si="7"/>
        <v>1</v>
      </c>
      <c r="L19">
        <f t="shared" si="2"/>
        <v>5</v>
      </c>
    </row>
    <row r="20" spans="1:12" x14ac:dyDescent="0.35">
      <c r="B20">
        <f t="shared" ref="B20:K20" si="8">IF(B9="x","x",IF(B9=0,0.5,IF(B9=-1,0,1)))</f>
        <v>0.5</v>
      </c>
      <c r="C20">
        <f t="shared" si="8"/>
        <v>0</v>
      </c>
      <c r="D20">
        <f t="shared" si="8"/>
        <v>0</v>
      </c>
      <c r="E20">
        <f t="shared" si="8"/>
        <v>1</v>
      </c>
      <c r="F20">
        <f t="shared" si="8"/>
        <v>1</v>
      </c>
      <c r="G20">
        <f t="shared" si="8"/>
        <v>0</v>
      </c>
      <c r="H20">
        <f t="shared" si="8"/>
        <v>0</v>
      </c>
      <c r="I20" t="str">
        <f t="shared" si="8"/>
        <v>x</v>
      </c>
      <c r="J20">
        <f t="shared" si="8"/>
        <v>0</v>
      </c>
      <c r="K20">
        <f t="shared" si="8"/>
        <v>1</v>
      </c>
      <c r="L20">
        <f t="shared" si="2"/>
        <v>3.5</v>
      </c>
    </row>
    <row r="21" spans="1:12" x14ac:dyDescent="0.35">
      <c r="B21">
        <f t="shared" ref="B21:K21" si="9">IF(B10="x","x",IF(B10=0,0.5,IF(B10=-1,0,1)))</f>
        <v>1</v>
      </c>
      <c r="C21">
        <f t="shared" si="9"/>
        <v>1</v>
      </c>
      <c r="D21">
        <f t="shared" si="9"/>
        <v>1</v>
      </c>
      <c r="E21">
        <f t="shared" si="9"/>
        <v>0</v>
      </c>
      <c r="F21">
        <f t="shared" si="9"/>
        <v>0.5</v>
      </c>
      <c r="G21">
        <f t="shared" si="9"/>
        <v>0</v>
      </c>
      <c r="H21">
        <f t="shared" si="9"/>
        <v>0.5</v>
      </c>
      <c r="I21">
        <f t="shared" si="9"/>
        <v>1</v>
      </c>
      <c r="J21" t="str">
        <f t="shared" si="9"/>
        <v>x</v>
      </c>
      <c r="K21">
        <f t="shared" si="9"/>
        <v>0.5</v>
      </c>
      <c r="L21">
        <f t="shared" si="2"/>
        <v>5.5</v>
      </c>
    </row>
    <row r="22" spans="1:12" x14ac:dyDescent="0.35">
      <c r="B22">
        <f t="shared" ref="B22:K22" si="10">IF(B11="x","x",IF(B11=0,0.5,IF(B11=-1,0,1)))</f>
        <v>0</v>
      </c>
      <c r="C22">
        <f t="shared" si="10"/>
        <v>0.5</v>
      </c>
      <c r="D22">
        <f t="shared" si="10"/>
        <v>0</v>
      </c>
      <c r="E22">
        <f t="shared" si="10"/>
        <v>0.5</v>
      </c>
      <c r="F22">
        <f t="shared" si="10"/>
        <v>1</v>
      </c>
      <c r="G22">
        <f t="shared" si="10"/>
        <v>0.5</v>
      </c>
      <c r="H22">
        <f t="shared" si="10"/>
        <v>0</v>
      </c>
      <c r="I22">
        <f t="shared" si="10"/>
        <v>0</v>
      </c>
      <c r="J22">
        <f t="shared" si="10"/>
        <v>0.5</v>
      </c>
      <c r="K22" t="str">
        <f t="shared" si="10"/>
        <v>x</v>
      </c>
      <c r="L22">
        <f t="shared" si="2"/>
        <v>3</v>
      </c>
    </row>
    <row r="23" spans="1:12" x14ac:dyDescent="0.35">
      <c r="L23">
        <f>SUM(B13:K22)</f>
        <v>45</v>
      </c>
    </row>
    <row r="25" spans="1:12" x14ac:dyDescent="0.35">
      <c r="A25" t="s">
        <v>477</v>
      </c>
    </row>
    <row r="27" spans="1:12" x14ac:dyDescent="0.35">
      <c r="A27" t="s">
        <v>478</v>
      </c>
    </row>
    <row r="28" spans="1:12" x14ac:dyDescent="0.35">
      <c r="A28" s="82"/>
    </row>
    <row r="29" spans="1:12" x14ac:dyDescent="0.35">
      <c r="A29" s="83" t="s">
        <v>479</v>
      </c>
    </row>
    <row r="30" spans="1:12" x14ac:dyDescent="0.35">
      <c r="A30" s="83" t="s">
        <v>480</v>
      </c>
    </row>
    <row r="31" spans="1:12" x14ac:dyDescent="0.35">
      <c r="A31" s="83" t="s">
        <v>481</v>
      </c>
    </row>
    <row r="33" spans="1:1" x14ac:dyDescent="0.35">
      <c r="A33" t="s">
        <v>482</v>
      </c>
    </row>
    <row r="35" spans="1:1" x14ac:dyDescent="0.35">
      <c r="A35" t="s">
        <v>483</v>
      </c>
    </row>
    <row r="37" spans="1:1" x14ac:dyDescent="0.35">
      <c r="A37" t="s">
        <v>484</v>
      </c>
    </row>
    <row r="39" spans="1:1" ht="17.5" x14ac:dyDescent="0.35">
      <c r="A39" s="84" t="s">
        <v>485</v>
      </c>
    </row>
    <row r="40" spans="1:1" x14ac:dyDescent="0.35">
      <c r="A40" s="82"/>
    </row>
    <row r="41" spans="1:1" x14ac:dyDescent="0.35">
      <c r="A41" s="82" t="s">
        <v>486</v>
      </c>
    </row>
    <row r="42" spans="1:1" x14ac:dyDescent="0.35">
      <c r="A42" s="82" t="s">
        <v>487</v>
      </c>
    </row>
    <row r="43" spans="1:1" x14ac:dyDescent="0.35">
      <c r="A43" s="82" t="s">
        <v>488</v>
      </c>
    </row>
    <row r="44" spans="1:1" x14ac:dyDescent="0.35">
      <c r="A44" s="82" t="s">
        <v>489</v>
      </c>
    </row>
    <row r="45" spans="1:1" x14ac:dyDescent="0.35">
      <c r="A45" s="82" t="s">
        <v>490</v>
      </c>
    </row>
    <row r="46" spans="1:1" x14ac:dyDescent="0.35">
      <c r="A46" s="82" t="s">
        <v>491</v>
      </c>
    </row>
    <row r="47" spans="1:1" x14ac:dyDescent="0.35">
      <c r="A47" s="82" t="s">
        <v>492</v>
      </c>
    </row>
    <row r="48" spans="1:1" x14ac:dyDescent="0.35">
      <c r="A48" s="82" t="s">
        <v>493</v>
      </c>
    </row>
    <row r="49" spans="1:4" x14ac:dyDescent="0.35">
      <c r="A49" s="82" t="s">
        <v>494</v>
      </c>
    </row>
    <row r="50" spans="1:4" x14ac:dyDescent="0.35">
      <c r="A50" s="82" t="s">
        <v>495</v>
      </c>
    </row>
    <row r="52" spans="1:4" x14ac:dyDescent="0.35">
      <c r="A52" t="s">
        <v>496</v>
      </c>
    </row>
    <row r="54" spans="1:4" ht="17.5" x14ac:dyDescent="0.35">
      <c r="A54" s="84" t="s">
        <v>497</v>
      </c>
    </row>
    <row r="56" spans="1:4" x14ac:dyDescent="0.35">
      <c r="A56" t="s">
        <v>498</v>
      </c>
    </row>
    <row r="58" spans="1:4" x14ac:dyDescent="0.35">
      <c r="A58" s="85" t="s">
        <v>499</v>
      </c>
      <c r="B58" s="85" t="s">
        <v>500</v>
      </c>
      <c r="C58" s="85" t="s">
        <v>501</v>
      </c>
      <c r="D58" s="85" t="s">
        <v>502</v>
      </c>
    </row>
    <row r="59" spans="1:4" x14ac:dyDescent="0.35">
      <c r="A59" s="12" t="s">
        <v>9</v>
      </c>
      <c r="B59" s="12" t="s">
        <v>503</v>
      </c>
      <c r="C59" s="12" t="s">
        <v>504</v>
      </c>
      <c r="D59" s="12">
        <v>1490</v>
      </c>
    </row>
    <row r="60" spans="1:4" x14ac:dyDescent="0.35">
      <c r="A60" s="12" t="s">
        <v>10</v>
      </c>
      <c r="B60" s="12" t="s">
        <v>505</v>
      </c>
      <c r="C60" s="12">
        <v>0</v>
      </c>
      <c r="D60" s="12">
        <v>1500</v>
      </c>
    </row>
    <row r="61" spans="1:4" x14ac:dyDescent="0.35">
      <c r="A61" s="12" t="s">
        <v>11</v>
      </c>
      <c r="B61" s="12" t="s">
        <v>506</v>
      </c>
      <c r="C61" s="12" t="s">
        <v>507</v>
      </c>
      <c r="D61" s="12">
        <v>1510</v>
      </c>
    </row>
    <row r="62" spans="1:4" x14ac:dyDescent="0.35">
      <c r="A62" s="12" t="s">
        <v>12</v>
      </c>
      <c r="B62" s="12" t="s">
        <v>508</v>
      </c>
      <c r="C62" s="12" t="s">
        <v>509</v>
      </c>
      <c r="D62" s="12">
        <v>1520</v>
      </c>
    </row>
    <row r="63" spans="1:4" x14ac:dyDescent="0.35">
      <c r="A63" s="12" t="s">
        <v>13</v>
      </c>
      <c r="B63" s="12" t="s">
        <v>505</v>
      </c>
      <c r="C63" s="12">
        <v>0</v>
      </c>
      <c r="D63" s="12">
        <v>1500</v>
      </c>
    </row>
    <row r="64" spans="1:4" x14ac:dyDescent="0.35">
      <c r="A64" s="12" t="s">
        <v>14</v>
      </c>
      <c r="B64" s="12" t="s">
        <v>505</v>
      </c>
      <c r="C64" s="12">
        <v>0</v>
      </c>
      <c r="D64" s="12">
        <v>1500</v>
      </c>
    </row>
    <row r="65" spans="1:6" x14ac:dyDescent="0.35">
      <c r="A65" s="12" t="s">
        <v>15</v>
      </c>
      <c r="B65" s="12" t="s">
        <v>506</v>
      </c>
      <c r="C65" s="12" t="s">
        <v>507</v>
      </c>
      <c r="D65" s="12">
        <v>1510</v>
      </c>
    </row>
    <row r="66" spans="1:6" x14ac:dyDescent="0.35">
      <c r="A66" s="12" t="s">
        <v>16</v>
      </c>
      <c r="B66" s="12" t="s">
        <v>510</v>
      </c>
      <c r="C66" s="12" t="s">
        <v>511</v>
      </c>
      <c r="D66" s="12">
        <v>1480</v>
      </c>
    </row>
    <row r="67" spans="1:6" x14ac:dyDescent="0.35">
      <c r="A67" s="12" t="s">
        <v>17</v>
      </c>
      <c r="B67" s="12" t="s">
        <v>508</v>
      </c>
      <c r="C67" s="12" t="s">
        <v>509</v>
      </c>
      <c r="D67" s="12">
        <v>1520</v>
      </c>
    </row>
    <row r="68" spans="1:6" x14ac:dyDescent="0.35">
      <c r="A68" s="12" t="s">
        <v>18</v>
      </c>
      <c r="B68" s="12" t="s">
        <v>512</v>
      </c>
      <c r="C68" s="12" t="s">
        <v>513</v>
      </c>
      <c r="D68" s="12">
        <v>1470</v>
      </c>
    </row>
    <row r="70" spans="1:6" x14ac:dyDescent="0.35">
      <c r="A70" t="s">
        <v>514</v>
      </c>
    </row>
    <row r="73" spans="1:6" x14ac:dyDescent="0.35">
      <c r="A73" s="86" t="s">
        <v>515</v>
      </c>
    </row>
    <row r="74" spans="1:6" x14ac:dyDescent="0.35">
      <c r="A74" s="87" t="s">
        <v>516</v>
      </c>
      <c r="F74">
        <f>VALUE(RIGHT(A74,4))</f>
        <v>1483</v>
      </c>
    </row>
    <row r="75" spans="1:6" x14ac:dyDescent="0.35">
      <c r="A75" s="87" t="s">
        <v>517</v>
      </c>
      <c r="F75">
        <f t="shared" ref="F75:F83" si="11">VALUE(RIGHT(A75,4))</f>
        <v>1500</v>
      </c>
    </row>
    <row r="76" spans="1:6" x14ac:dyDescent="0.35">
      <c r="A76" s="87" t="s">
        <v>518</v>
      </c>
      <c r="F76">
        <f t="shared" si="11"/>
        <v>1517</v>
      </c>
    </row>
    <row r="77" spans="1:6" x14ac:dyDescent="0.35">
      <c r="A77" s="87" t="s">
        <v>519</v>
      </c>
      <c r="F77">
        <f t="shared" si="11"/>
        <v>1534</v>
      </c>
    </row>
    <row r="78" spans="1:6" x14ac:dyDescent="0.35">
      <c r="A78" s="87" t="s">
        <v>520</v>
      </c>
      <c r="F78">
        <f t="shared" si="11"/>
        <v>1500</v>
      </c>
    </row>
    <row r="79" spans="1:6" x14ac:dyDescent="0.35">
      <c r="A79" s="87" t="s">
        <v>521</v>
      </c>
      <c r="F79">
        <f t="shared" si="11"/>
        <v>1500</v>
      </c>
    </row>
    <row r="80" spans="1:6" x14ac:dyDescent="0.35">
      <c r="A80" s="87" t="s">
        <v>522</v>
      </c>
      <c r="F80">
        <f t="shared" si="11"/>
        <v>1517</v>
      </c>
    </row>
    <row r="81" spans="1:6" x14ac:dyDescent="0.35">
      <c r="A81" s="87" t="s">
        <v>523</v>
      </c>
      <c r="F81">
        <f t="shared" si="11"/>
        <v>1466</v>
      </c>
    </row>
    <row r="82" spans="1:6" x14ac:dyDescent="0.35">
      <c r="A82" s="87" t="s">
        <v>524</v>
      </c>
      <c r="F82">
        <f t="shared" si="11"/>
        <v>1534</v>
      </c>
    </row>
    <row r="83" spans="1:6" x14ac:dyDescent="0.35">
      <c r="A83" s="87" t="s">
        <v>525</v>
      </c>
      <c r="F83">
        <f t="shared" si="11"/>
        <v>1448</v>
      </c>
    </row>
    <row r="90" spans="1:6" x14ac:dyDescent="0.35">
      <c r="A90" t="s">
        <v>557</v>
      </c>
    </row>
    <row r="91" spans="1:6" x14ac:dyDescent="0.35">
      <c r="A91" s="82"/>
    </row>
    <row r="92" spans="1:6" x14ac:dyDescent="0.35">
      <c r="A92" s="82" t="s">
        <v>558</v>
      </c>
    </row>
    <row r="93" spans="1:6" x14ac:dyDescent="0.35">
      <c r="A93" s="82" t="s">
        <v>559</v>
      </c>
    </row>
    <row r="94" spans="1:6" x14ac:dyDescent="0.35">
      <c r="A94" s="82" t="s">
        <v>560</v>
      </c>
    </row>
    <row r="95" spans="1:6" x14ac:dyDescent="0.35">
      <c r="A95" s="82" t="s">
        <v>561</v>
      </c>
    </row>
    <row r="97" spans="1:1" x14ac:dyDescent="0.35">
      <c r="A97" t="s">
        <v>562</v>
      </c>
    </row>
    <row r="99" spans="1:1" x14ac:dyDescent="0.35">
      <c r="A99" t="s">
        <v>563</v>
      </c>
    </row>
    <row r="101" spans="1:1" x14ac:dyDescent="0.35">
      <c r="A101" t="s">
        <v>564</v>
      </c>
    </row>
    <row r="102" spans="1:1" x14ac:dyDescent="0.35">
      <c r="A102" t="s">
        <v>565</v>
      </c>
    </row>
    <row r="103" spans="1:1" x14ac:dyDescent="0.35">
      <c r="A103" t="s">
        <v>566</v>
      </c>
    </row>
    <row r="105" spans="1:1" x14ac:dyDescent="0.35">
      <c r="A105" t="s">
        <v>567</v>
      </c>
    </row>
    <row r="106" spans="1:1" x14ac:dyDescent="0.35">
      <c r="A106" s="82"/>
    </row>
    <row r="107" spans="1:1" x14ac:dyDescent="0.35">
      <c r="A107" s="82" t="s">
        <v>568</v>
      </c>
    </row>
    <row r="108" spans="1:1" x14ac:dyDescent="0.35">
      <c r="A108" s="82" t="s">
        <v>569</v>
      </c>
    </row>
    <row r="109" spans="1:1" x14ac:dyDescent="0.35">
      <c r="A109" s="82" t="s">
        <v>570</v>
      </c>
    </row>
    <row r="110" spans="1:1" x14ac:dyDescent="0.35">
      <c r="A110" s="82" t="s">
        <v>571</v>
      </c>
    </row>
    <row r="111" spans="1:1" x14ac:dyDescent="0.35">
      <c r="A111" s="82" t="s">
        <v>572</v>
      </c>
    </row>
    <row r="112" spans="1:1" x14ac:dyDescent="0.35">
      <c r="A112" s="82" t="s">
        <v>573</v>
      </c>
    </row>
    <row r="113" spans="1:23" x14ac:dyDescent="0.35">
      <c r="A113" s="82" t="s">
        <v>574</v>
      </c>
    </row>
    <row r="114" spans="1:23" x14ac:dyDescent="0.35">
      <c r="A114" s="82" t="s">
        <v>575</v>
      </c>
    </row>
    <row r="115" spans="1:23" x14ac:dyDescent="0.35">
      <c r="A115" s="82" t="s">
        <v>576</v>
      </c>
    </row>
    <row r="116" spans="1:23" x14ac:dyDescent="0.35">
      <c r="A116" s="82" t="s">
        <v>577</v>
      </c>
    </row>
    <row r="118" spans="1:23" x14ac:dyDescent="0.35">
      <c r="A118" t="s">
        <v>578</v>
      </c>
    </row>
    <row r="120" spans="1:23" x14ac:dyDescent="0.35">
      <c r="A120" t="s">
        <v>579</v>
      </c>
    </row>
    <row r="124" spans="1:23" ht="17.5" x14ac:dyDescent="0.35">
      <c r="A124" s="84" t="s">
        <v>580</v>
      </c>
    </row>
    <row r="126" spans="1:23" x14ac:dyDescent="0.35">
      <c r="A126" t="s">
        <v>581</v>
      </c>
      <c r="N126" s="92">
        <f>CORREL($U$129:$U$138,N129:N138)</f>
        <v>0.46524210519923548</v>
      </c>
      <c r="O126" s="92">
        <f>CORREL($U$129:$U$138,O129:O138)</f>
        <v>0.95162451922448144</v>
      </c>
      <c r="P126" s="92">
        <f>CORREL($U$129:$U$138,P129:P138)</f>
        <v>0.14662063110567827</v>
      </c>
      <c r="S126" t="s">
        <v>607</v>
      </c>
      <c r="T126" t="s">
        <v>607</v>
      </c>
      <c r="V126" s="92">
        <f>CORREL($U$129:$U$138,V129:V138)</f>
        <v>0.95151515151515142</v>
      </c>
      <c r="W126" s="92">
        <f>CORREL($U$129:$U$138,W129:W138)</f>
        <v>0.91515151515151516</v>
      </c>
    </row>
    <row r="127" spans="1:23" x14ac:dyDescent="0.35">
      <c r="M127" t="s">
        <v>597</v>
      </c>
      <c r="N127" t="s">
        <v>597</v>
      </c>
      <c r="O127" t="s">
        <v>595</v>
      </c>
      <c r="P127" s="98" t="s">
        <v>532</v>
      </c>
      <c r="Q127" t="s">
        <v>554</v>
      </c>
      <c r="R127" t="s">
        <v>596</v>
      </c>
      <c r="S127" t="s">
        <v>606</v>
      </c>
      <c r="T127" t="s">
        <v>616</v>
      </c>
      <c r="U127" s="25" t="s">
        <v>638</v>
      </c>
      <c r="V127" t="s">
        <v>535</v>
      </c>
      <c r="W127" t="s">
        <v>637</v>
      </c>
    </row>
    <row r="128" spans="1:23" x14ac:dyDescent="0.35">
      <c r="A128" s="85"/>
      <c r="B128" s="85" t="s">
        <v>582</v>
      </c>
      <c r="C128" s="85" t="s">
        <v>583</v>
      </c>
      <c r="D128" s="85" t="s">
        <v>584</v>
      </c>
      <c r="E128" s="85" t="s">
        <v>585</v>
      </c>
      <c r="F128" s="85" t="s">
        <v>586</v>
      </c>
      <c r="G128" s="85" t="s">
        <v>587</v>
      </c>
      <c r="H128" s="85" t="s">
        <v>588</v>
      </c>
      <c r="I128" s="85" t="s">
        <v>589</v>
      </c>
      <c r="J128" s="85" t="s">
        <v>590</v>
      </c>
      <c r="K128" s="85" t="s">
        <v>591</v>
      </c>
      <c r="M128" s="85" t="s">
        <v>594</v>
      </c>
      <c r="N128" s="85" t="s">
        <v>197</v>
      </c>
      <c r="O128" t="str">
        <f>'fix2'!AW2</f>
        <v>rank</v>
      </c>
      <c r="P128" s="97" t="s">
        <v>197</v>
      </c>
      <c r="Q128" s="85" t="s">
        <v>197</v>
      </c>
      <c r="R128" s="85" t="s">
        <v>197</v>
      </c>
      <c r="S128" s="85" t="s">
        <v>197</v>
      </c>
      <c r="T128" s="85" t="s">
        <v>197</v>
      </c>
      <c r="U128" s="96" t="s">
        <v>197</v>
      </c>
      <c r="V128" s="85" t="s">
        <v>197</v>
      </c>
      <c r="W128" s="85" t="s">
        <v>197</v>
      </c>
    </row>
    <row r="129" spans="1:23" x14ac:dyDescent="0.35">
      <c r="A129" s="91">
        <v>1</v>
      </c>
      <c r="B129" s="12"/>
      <c r="C129" s="12">
        <v>0.42</v>
      </c>
      <c r="D129" s="12">
        <v>0.43</v>
      </c>
      <c r="E129" s="12">
        <v>0.47</v>
      </c>
      <c r="F129" s="12">
        <v>0.42</v>
      </c>
      <c r="G129" s="12">
        <v>0.42</v>
      </c>
      <c r="H129" s="12">
        <v>0.43</v>
      </c>
      <c r="I129" s="12">
        <v>0.56999999999999995</v>
      </c>
      <c r="J129" s="12">
        <v>0.47</v>
      </c>
      <c r="K129" s="12">
        <v>0.64</v>
      </c>
      <c r="M129" s="92">
        <f>AVERAGE(B129:K129)</f>
        <v>0.47444444444444439</v>
      </c>
      <c r="N129">
        <f>RANK(M129,M$129:M$138,0)</f>
        <v>8</v>
      </c>
      <c r="O129">
        <f>'fix2'!AW3</f>
        <v>8</v>
      </c>
      <c r="P129" s="98">
        <f>'fix2'!AQ43</f>
        <v>8</v>
      </c>
      <c r="Q129">
        <f>'fix2'!AK3</f>
        <v>9</v>
      </c>
      <c r="R129">
        <f>'fix2'!AI3</f>
        <v>9</v>
      </c>
      <c r="S129">
        <f>VLOOKUP(A129,$L$144:$P$153,5,0)</f>
        <v>8</v>
      </c>
      <c r="T129">
        <f>VLOOKUP(A129,$L$159:$P$168,5,0)</f>
        <v>8</v>
      </c>
      <c r="U129" s="25">
        <f>VLOOKUP(A129,$L$171:$P$180,5,0)</f>
        <v>8</v>
      </c>
      <c r="V129">
        <f>fix0!AQ43</f>
        <v>9</v>
      </c>
      <c r="W129">
        <f>'fix0 (2)'!AQ43</f>
        <v>9</v>
      </c>
    </row>
    <row r="130" spans="1:23" x14ac:dyDescent="0.35">
      <c r="A130" s="91">
        <v>2</v>
      </c>
      <c r="B130" s="12">
        <v>0.57999999999999996</v>
      </c>
      <c r="C130" s="12"/>
      <c r="D130" s="12">
        <v>0.51</v>
      </c>
      <c r="E130" s="12">
        <v>0.55000000000000004</v>
      </c>
      <c r="F130" s="12">
        <v>0.5</v>
      </c>
      <c r="G130" s="12">
        <v>0.5</v>
      </c>
      <c r="H130" s="12">
        <v>0.51</v>
      </c>
      <c r="I130" s="12">
        <v>0.65</v>
      </c>
      <c r="J130" s="12">
        <v>0.55000000000000004</v>
      </c>
      <c r="K130" s="12">
        <v>0.71</v>
      </c>
      <c r="M130" s="92">
        <f t="shared" ref="M130:M138" si="12">AVERAGE(B130:K130)</f>
        <v>0.56222222222222218</v>
      </c>
      <c r="N130">
        <f t="shared" ref="N130:N138" si="13">RANK(M130,M$129:M$138,0)</f>
        <v>3</v>
      </c>
      <c r="O130">
        <f>'fix2'!AW4</f>
        <v>5</v>
      </c>
      <c r="P130" s="98">
        <f>'fix2'!AQ44</f>
        <v>9</v>
      </c>
      <c r="Q130">
        <f>'fix2'!AK4</f>
        <v>6</v>
      </c>
      <c r="R130">
        <f>'fix2'!AI4</f>
        <v>5</v>
      </c>
      <c r="S130">
        <f t="shared" ref="S130:S138" si="14">VLOOKUP(A130,$L$144:$P$153,5,0)</f>
        <v>5</v>
      </c>
      <c r="T130">
        <f t="shared" ref="T130:T138" si="15">VLOOKUP(A130,$L$159:$P$168,5,0)</f>
        <v>5</v>
      </c>
      <c r="U130" s="25">
        <f t="shared" ref="U130:U138" si="16">VLOOKUP(A130,$L$171:$P$180,5,0)</f>
        <v>7</v>
      </c>
      <c r="V130">
        <f>fix0!AQ44</f>
        <v>5</v>
      </c>
      <c r="W130">
        <f>'fix0 (2)'!AQ44</f>
        <v>5</v>
      </c>
    </row>
    <row r="131" spans="1:23" x14ac:dyDescent="0.35">
      <c r="A131" s="91">
        <v>3</v>
      </c>
      <c r="B131" s="12">
        <v>0.56999999999999995</v>
      </c>
      <c r="C131" s="12">
        <v>0.49</v>
      </c>
      <c r="D131" s="12"/>
      <c r="E131" s="12">
        <v>0.54</v>
      </c>
      <c r="F131" s="12">
        <v>0.49</v>
      </c>
      <c r="G131" s="12">
        <v>0.49</v>
      </c>
      <c r="H131" s="12">
        <v>0.5</v>
      </c>
      <c r="I131" s="12">
        <v>0.64</v>
      </c>
      <c r="J131" s="12">
        <v>0.54</v>
      </c>
      <c r="K131" s="12">
        <v>0.7</v>
      </c>
      <c r="M131" s="92">
        <f t="shared" si="12"/>
        <v>0.55111111111111111</v>
      </c>
      <c r="N131">
        <f t="shared" si="13"/>
        <v>4</v>
      </c>
      <c r="O131">
        <f>'fix2'!AW5</f>
        <v>3</v>
      </c>
      <c r="P131" s="98">
        <f>'fix2'!AQ45</f>
        <v>1</v>
      </c>
      <c r="Q131">
        <f>'fix2'!AK5</f>
        <v>3</v>
      </c>
      <c r="R131">
        <f>'fix2'!AI5</f>
        <v>6</v>
      </c>
      <c r="S131">
        <f t="shared" si="14"/>
        <v>3</v>
      </c>
      <c r="T131">
        <f t="shared" si="15"/>
        <v>3</v>
      </c>
      <c r="U131" s="25">
        <f t="shared" si="16"/>
        <v>5</v>
      </c>
      <c r="V131">
        <f>fix0!AQ45</f>
        <v>6</v>
      </c>
      <c r="W131">
        <f>'fix0 (2)'!AQ45</f>
        <v>6</v>
      </c>
    </row>
    <row r="132" spans="1:23" x14ac:dyDescent="0.35">
      <c r="A132" s="91">
        <v>4</v>
      </c>
      <c r="B132" s="12">
        <v>0.53</v>
      </c>
      <c r="C132" s="12">
        <v>0.45</v>
      </c>
      <c r="D132" s="12">
        <v>0.46</v>
      </c>
      <c r="E132" s="12"/>
      <c r="F132" s="12">
        <v>0.45</v>
      </c>
      <c r="G132" s="12">
        <v>0.45</v>
      </c>
      <c r="H132" s="12">
        <v>0.46</v>
      </c>
      <c r="I132" s="12">
        <v>0.6</v>
      </c>
      <c r="J132" s="12">
        <v>0.5</v>
      </c>
      <c r="K132" s="12">
        <v>0.67</v>
      </c>
      <c r="M132" s="92">
        <f t="shared" si="12"/>
        <v>0.50777777777777777</v>
      </c>
      <c r="N132">
        <f t="shared" si="13"/>
        <v>6</v>
      </c>
      <c r="O132">
        <f>'fix2'!AW6</f>
        <v>1</v>
      </c>
      <c r="P132" s="98">
        <f>'fix2'!AQ46</f>
        <v>3</v>
      </c>
      <c r="Q132">
        <f>'fix2'!AK6</f>
        <v>1</v>
      </c>
      <c r="R132">
        <f>'fix2'!AI6</f>
        <v>1</v>
      </c>
      <c r="S132">
        <f t="shared" si="14"/>
        <v>1</v>
      </c>
      <c r="T132">
        <f t="shared" si="15"/>
        <v>1</v>
      </c>
      <c r="U132" s="25">
        <f t="shared" si="16"/>
        <v>1</v>
      </c>
      <c r="V132">
        <f>fix0!AQ46</f>
        <v>1</v>
      </c>
      <c r="W132">
        <f>'fix0 (2)'!AQ46</f>
        <v>1</v>
      </c>
    </row>
    <row r="133" spans="1:23" x14ac:dyDescent="0.35">
      <c r="A133" s="91">
        <v>5</v>
      </c>
      <c r="B133" s="12">
        <v>0.57999999999999996</v>
      </c>
      <c r="C133" s="12">
        <v>0.5</v>
      </c>
      <c r="D133" s="12">
        <v>0.51</v>
      </c>
      <c r="E133" s="12">
        <v>0.55000000000000004</v>
      </c>
      <c r="F133" s="12"/>
      <c r="G133" s="12">
        <v>0.5</v>
      </c>
      <c r="H133" s="12">
        <v>0.51</v>
      </c>
      <c r="I133" s="12">
        <v>0.65</v>
      </c>
      <c r="J133" s="12">
        <v>0.55000000000000004</v>
      </c>
      <c r="K133" s="12">
        <v>0.71</v>
      </c>
      <c r="M133" s="92">
        <f t="shared" si="12"/>
        <v>0.56222222222222229</v>
      </c>
      <c r="N133">
        <f t="shared" si="13"/>
        <v>1</v>
      </c>
      <c r="O133">
        <f>'fix2'!AW7</f>
        <v>5</v>
      </c>
      <c r="P133" s="98">
        <f>'fix2'!AQ47</f>
        <v>9</v>
      </c>
      <c r="Q133">
        <f>'fix2'!AK7</f>
        <v>4</v>
      </c>
      <c r="R133">
        <f>'fix2'!AI7</f>
        <v>4</v>
      </c>
      <c r="S133">
        <f t="shared" si="14"/>
        <v>5</v>
      </c>
      <c r="T133">
        <f t="shared" si="15"/>
        <v>5</v>
      </c>
      <c r="U133" s="25">
        <f t="shared" si="16"/>
        <v>4</v>
      </c>
      <c r="V133">
        <f>fix0!AQ47</f>
        <v>4</v>
      </c>
      <c r="W133">
        <f>'fix0 (2)'!AQ47</f>
        <v>3</v>
      </c>
    </row>
    <row r="134" spans="1:23" x14ac:dyDescent="0.35">
      <c r="A134" s="91">
        <v>6</v>
      </c>
      <c r="B134" s="12">
        <v>0.57999999999999996</v>
      </c>
      <c r="C134" s="12">
        <v>0.5</v>
      </c>
      <c r="D134" s="12">
        <v>0.51</v>
      </c>
      <c r="E134" s="12">
        <v>0.55000000000000004</v>
      </c>
      <c r="F134" s="12">
        <v>0.5</v>
      </c>
      <c r="G134" s="12"/>
      <c r="H134" s="12">
        <v>0.51</v>
      </c>
      <c r="I134" s="12">
        <v>0.65</v>
      </c>
      <c r="J134" s="12">
        <v>0.55000000000000004</v>
      </c>
      <c r="K134" s="12">
        <v>0.71</v>
      </c>
      <c r="M134" s="92">
        <f t="shared" si="12"/>
        <v>0.56222222222222229</v>
      </c>
      <c r="N134">
        <f t="shared" si="13"/>
        <v>1</v>
      </c>
      <c r="O134">
        <f>'fix2'!AW8</f>
        <v>5</v>
      </c>
      <c r="P134" s="98">
        <f>'fix2'!AQ48</f>
        <v>1</v>
      </c>
      <c r="Q134">
        <f>'fix2'!AK8</f>
        <v>7</v>
      </c>
      <c r="R134">
        <f>'fix2'!AI8</f>
        <v>6</v>
      </c>
      <c r="S134">
        <f t="shared" si="14"/>
        <v>5</v>
      </c>
      <c r="T134">
        <f t="shared" si="15"/>
        <v>5</v>
      </c>
      <c r="U134" s="25">
        <f t="shared" si="16"/>
        <v>6</v>
      </c>
      <c r="V134">
        <f>fix0!AQ48</f>
        <v>7</v>
      </c>
      <c r="W134">
        <f>'fix0 (2)'!AQ48</f>
        <v>7</v>
      </c>
    </row>
    <row r="135" spans="1:23" x14ac:dyDescent="0.35">
      <c r="A135" s="91">
        <v>7</v>
      </c>
      <c r="B135" s="12">
        <v>0.56999999999999995</v>
      </c>
      <c r="C135" s="12">
        <v>0.49</v>
      </c>
      <c r="D135" s="12">
        <v>0.5</v>
      </c>
      <c r="E135" s="12">
        <v>0.54</v>
      </c>
      <c r="F135" s="12">
        <v>0.49</v>
      </c>
      <c r="G135" s="12">
        <v>0.49</v>
      </c>
      <c r="H135" s="12"/>
      <c r="I135" s="12">
        <v>0.64</v>
      </c>
      <c r="J135" s="12">
        <v>0.54</v>
      </c>
      <c r="K135" s="12">
        <v>0.7</v>
      </c>
      <c r="M135" s="92">
        <f t="shared" si="12"/>
        <v>0.55111111111111111</v>
      </c>
      <c r="N135">
        <f t="shared" si="13"/>
        <v>4</v>
      </c>
      <c r="O135">
        <f>'fix2'!AW9</f>
        <v>3</v>
      </c>
      <c r="P135" s="98">
        <f>'fix2'!AQ49</f>
        <v>3</v>
      </c>
      <c r="Q135">
        <f>'fix2'!AK9</f>
        <v>4</v>
      </c>
      <c r="R135">
        <f>'fix2'!AI9</f>
        <v>3</v>
      </c>
      <c r="S135">
        <f t="shared" si="14"/>
        <v>3</v>
      </c>
      <c r="T135">
        <f t="shared" si="15"/>
        <v>3</v>
      </c>
      <c r="U135" s="25">
        <f t="shared" si="16"/>
        <v>3</v>
      </c>
      <c r="V135">
        <f>fix0!AQ49</f>
        <v>3</v>
      </c>
      <c r="W135">
        <f>'fix0 (2)'!AQ49</f>
        <v>2</v>
      </c>
    </row>
    <row r="136" spans="1:23" x14ac:dyDescent="0.35">
      <c r="A136" s="91">
        <v>8</v>
      </c>
      <c r="B136" s="12">
        <v>0.43</v>
      </c>
      <c r="C136" s="12">
        <v>0.35</v>
      </c>
      <c r="D136" s="12">
        <v>0.36</v>
      </c>
      <c r="E136" s="12">
        <v>0.4</v>
      </c>
      <c r="F136" s="12">
        <v>0.35</v>
      </c>
      <c r="G136" s="12">
        <v>0.35</v>
      </c>
      <c r="H136" s="12">
        <v>0.36</v>
      </c>
      <c r="I136" s="12"/>
      <c r="J136" s="12">
        <v>0.4</v>
      </c>
      <c r="K136" s="12">
        <v>0.56999999999999995</v>
      </c>
      <c r="M136" s="92">
        <f t="shared" si="12"/>
        <v>0.39666666666666667</v>
      </c>
      <c r="N136">
        <f t="shared" si="13"/>
        <v>9</v>
      </c>
      <c r="O136">
        <f>'fix2'!AW10</f>
        <v>9</v>
      </c>
      <c r="P136" s="98">
        <f>'fix2'!AQ50</f>
        <v>3</v>
      </c>
      <c r="Q136">
        <f>'fix2'!AK10</f>
        <v>8</v>
      </c>
      <c r="R136">
        <f>'fix2'!AI10</f>
        <v>8</v>
      </c>
      <c r="S136">
        <f t="shared" si="14"/>
        <v>9</v>
      </c>
      <c r="T136">
        <f t="shared" si="15"/>
        <v>9</v>
      </c>
      <c r="U136" s="25">
        <f t="shared" si="16"/>
        <v>9</v>
      </c>
      <c r="V136">
        <f>fix0!AQ50</f>
        <v>8</v>
      </c>
      <c r="W136">
        <f>'fix0 (2)'!AQ50</f>
        <v>8</v>
      </c>
    </row>
    <row r="137" spans="1:23" x14ac:dyDescent="0.35">
      <c r="A137" s="91">
        <v>9</v>
      </c>
      <c r="B137" s="12">
        <v>0.53</v>
      </c>
      <c r="C137" s="12">
        <v>0.45</v>
      </c>
      <c r="D137" s="12">
        <v>0.46</v>
      </c>
      <c r="E137" s="12">
        <v>0.5</v>
      </c>
      <c r="F137" s="12">
        <v>0.45</v>
      </c>
      <c r="G137" s="12">
        <v>0.45</v>
      </c>
      <c r="H137" s="12">
        <v>0.46</v>
      </c>
      <c r="I137" s="12">
        <v>0.6</v>
      </c>
      <c r="J137" s="12"/>
      <c r="K137" s="12">
        <v>0.67</v>
      </c>
      <c r="M137" s="92">
        <f t="shared" si="12"/>
        <v>0.50777777777777777</v>
      </c>
      <c r="N137">
        <f t="shared" si="13"/>
        <v>6</v>
      </c>
      <c r="O137">
        <f>'fix2'!AW11</f>
        <v>1</v>
      </c>
      <c r="P137" s="98">
        <f>'fix2'!AQ51</f>
        <v>3</v>
      </c>
      <c r="Q137">
        <f>'fix2'!AK11</f>
        <v>1</v>
      </c>
      <c r="R137">
        <f>'fix2'!AI11</f>
        <v>1</v>
      </c>
      <c r="S137">
        <f t="shared" si="14"/>
        <v>1</v>
      </c>
      <c r="T137">
        <f t="shared" si="15"/>
        <v>1</v>
      </c>
      <c r="U137" s="25">
        <f t="shared" si="16"/>
        <v>2</v>
      </c>
      <c r="V137">
        <f>fix0!AQ51</f>
        <v>2</v>
      </c>
      <c r="W137">
        <f>'fix0 (2)'!AQ51</f>
        <v>4</v>
      </c>
    </row>
    <row r="138" spans="1:23" x14ac:dyDescent="0.35">
      <c r="A138" s="91">
        <v>10</v>
      </c>
      <c r="B138" s="12">
        <v>0.36</v>
      </c>
      <c r="C138" s="12">
        <v>0.28999999999999998</v>
      </c>
      <c r="D138" s="12">
        <v>0.3</v>
      </c>
      <c r="E138" s="12">
        <v>0.33</v>
      </c>
      <c r="F138" s="12">
        <v>0.28999999999999998</v>
      </c>
      <c r="G138" s="12">
        <v>0.28999999999999998</v>
      </c>
      <c r="H138" s="12">
        <v>0.3</v>
      </c>
      <c r="I138" s="12">
        <v>0.43</v>
      </c>
      <c r="J138" s="12">
        <v>0.33</v>
      </c>
      <c r="K138" s="12"/>
      <c r="M138" s="92">
        <f t="shared" si="12"/>
        <v>0.32444444444444448</v>
      </c>
      <c r="N138">
        <f t="shared" si="13"/>
        <v>10</v>
      </c>
      <c r="O138">
        <f>'fix2'!AW12</f>
        <v>10</v>
      </c>
      <c r="P138" s="98">
        <f>'fix2'!AQ52</f>
        <v>3</v>
      </c>
      <c r="Q138">
        <f>'fix2'!AK12</f>
        <v>10</v>
      </c>
      <c r="R138">
        <f>'fix2'!AI12</f>
        <v>10</v>
      </c>
      <c r="S138">
        <f t="shared" si="14"/>
        <v>10</v>
      </c>
      <c r="T138">
        <f t="shared" si="15"/>
        <v>10</v>
      </c>
      <c r="U138" s="25">
        <f t="shared" si="16"/>
        <v>10</v>
      </c>
      <c r="V138">
        <f>fix0!AQ52</f>
        <v>10</v>
      </c>
      <c r="W138">
        <f>'fix0 (2)'!AQ52</f>
        <v>10</v>
      </c>
    </row>
    <row r="139" spans="1:23" x14ac:dyDescent="0.35">
      <c r="A139" s="82"/>
    </row>
    <row r="140" spans="1:23" x14ac:dyDescent="0.35">
      <c r="A140" s="82" t="s">
        <v>592</v>
      </c>
    </row>
    <row r="141" spans="1:23" x14ac:dyDescent="0.35">
      <c r="A141" s="82" t="s">
        <v>593</v>
      </c>
    </row>
    <row r="143" spans="1:23" ht="43.5" x14ac:dyDescent="0.35">
      <c r="M143" s="93" t="s">
        <v>499</v>
      </c>
      <c r="N143" s="93" t="s">
        <v>598</v>
      </c>
      <c r="O143" s="93" t="s">
        <v>599</v>
      </c>
      <c r="P143" s="93" t="s">
        <v>197</v>
      </c>
    </row>
    <row r="144" spans="1:23" x14ac:dyDescent="0.35">
      <c r="L144">
        <f>VALUE(RIGHT(M144,1))</f>
        <v>2</v>
      </c>
      <c r="M144" s="94" t="s">
        <v>10</v>
      </c>
      <c r="N144" s="94" t="s">
        <v>600</v>
      </c>
      <c r="O144" s="93">
        <v>1000</v>
      </c>
      <c r="P144">
        <f>RANK(O144,O$144:O$153,0)</f>
        <v>5</v>
      </c>
    </row>
    <row r="145" spans="12:16" x14ac:dyDescent="0.35">
      <c r="L145">
        <f t="shared" ref="L145:L153" si="17">VALUE(RIGHT(M145,1))</f>
        <v>5</v>
      </c>
      <c r="M145" s="94" t="s">
        <v>13</v>
      </c>
      <c r="N145" s="94" t="s">
        <v>600</v>
      </c>
      <c r="O145" s="93">
        <v>1000</v>
      </c>
      <c r="P145">
        <f t="shared" ref="P145:P153" si="18">RANK(O145,O$144:O$153,0)</f>
        <v>5</v>
      </c>
    </row>
    <row r="146" spans="12:16" x14ac:dyDescent="0.35">
      <c r="L146">
        <f t="shared" si="17"/>
        <v>6</v>
      </c>
      <c r="M146" s="94" t="s">
        <v>14</v>
      </c>
      <c r="N146" s="94" t="s">
        <v>600</v>
      </c>
      <c r="O146" s="93">
        <v>1000</v>
      </c>
      <c r="P146">
        <f t="shared" si="18"/>
        <v>5</v>
      </c>
    </row>
    <row r="147" spans="12:16" x14ac:dyDescent="0.35">
      <c r="L147">
        <f t="shared" si="17"/>
        <v>3</v>
      </c>
      <c r="M147" s="94" t="s">
        <v>11</v>
      </c>
      <c r="N147" s="94" t="s">
        <v>601</v>
      </c>
      <c r="O147" s="93">
        <v>1040</v>
      </c>
      <c r="P147">
        <f t="shared" si="18"/>
        <v>3</v>
      </c>
    </row>
    <row r="148" spans="12:16" x14ac:dyDescent="0.35">
      <c r="L148">
        <f t="shared" si="17"/>
        <v>7</v>
      </c>
      <c r="M148" s="94" t="s">
        <v>15</v>
      </c>
      <c r="N148" s="94" t="s">
        <v>601</v>
      </c>
      <c r="O148" s="93">
        <v>1040</v>
      </c>
      <c r="P148">
        <f t="shared" si="18"/>
        <v>3</v>
      </c>
    </row>
    <row r="149" spans="12:16" x14ac:dyDescent="0.35">
      <c r="L149">
        <f t="shared" si="17"/>
        <v>4</v>
      </c>
      <c r="M149" s="94" t="s">
        <v>12</v>
      </c>
      <c r="N149" s="94" t="s">
        <v>602</v>
      </c>
      <c r="O149" s="93">
        <v>1072</v>
      </c>
      <c r="P149">
        <f t="shared" si="18"/>
        <v>1</v>
      </c>
    </row>
    <row r="150" spans="12:16" x14ac:dyDescent="0.35">
      <c r="L150">
        <f t="shared" si="17"/>
        <v>9</v>
      </c>
      <c r="M150" s="94" t="s">
        <v>17</v>
      </c>
      <c r="N150" s="94" t="s">
        <v>602</v>
      </c>
      <c r="O150" s="93">
        <v>1072</v>
      </c>
      <c r="P150">
        <f t="shared" si="18"/>
        <v>1</v>
      </c>
    </row>
    <row r="151" spans="12:16" x14ac:dyDescent="0.35">
      <c r="L151">
        <f t="shared" si="17"/>
        <v>1</v>
      </c>
      <c r="M151" s="94" t="s">
        <v>9</v>
      </c>
      <c r="N151" s="94" t="s">
        <v>603</v>
      </c>
      <c r="O151" s="93">
        <v>968</v>
      </c>
      <c r="P151">
        <f t="shared" si="18"/>
        <v>8</v>
      </c>
    </row>
    <row r="152" spans="12:16" x14ac:dyDescent="0.35">
      <c r="L152">
        <f t="shared" si="17"/>
        <v>8</v>
      </c>
      <c r="M152" s="94" t="s">
        <v>16</v>
      </c>
      <c r="N152" s="94" t="s">
        <v>604</v>
      </c>
      <c r="O152" s="93">
        <v>940</v>
      </c>
      <c r="P152">
        <f t="shared" si="18"/>
        <v>9</v>
      </c>
    </row>
    <row r="153" spans="12:16" x14ac:dyDescent="0.35">
      <c r="L153">
        <f>VALUE(RIGHT(M153,2))</f>
        <v>10</v>
      </c>
      <c r="M153" s="94" t="s">
        <v>18</v>
      </c>
      <c r="N153" s="94" t="s">
        <v>605</v>
      </c>
      <c r="O153" s="93">
        <v>912</v>
      </c>
      <c r="P153">
        <f t="shared" si="18"/>
        <v>10</v>
      </c>
    </row>
    <row r="156" spans="12:16" x14ac:dyDescent="0.35">
      <c r="M156" s="12" t="s">
        <v>608</v>
      </c>
    </row>
    <row r="157" spans="12:16" x14ac:dyDescent="0.35">
      <c r="M157" s="12"/>
    </row>
    <row r="158" spans="12:16" ht="29" x14ac:dyDescent="0.35">
      <c r="M158" s="85" t="s">
        <v>499</v>
      </c>
      <c r="N158" s="85" t="s">
        <v>609</v>
      </c>
      <c r="O158" s="85" t="s">
        <v>610</v>
      </c>
    </row>
    <row r="159" spans="12:16" x14ac:dyDescent="0.35">
      <c r="L159">
        <f>VALUE(RIGHT(M159,1))</f>
        <v>4</v>
      </c>
      <c r="M159" s="12" t="s">
        <v>585</v>
      </c>
      <c r="N159" s="12" t="s">
        <v>611</v>
      </c>
      <c r="O159" s="91">
        <v>1014</v>
      </c>
      <c r="P159">
        <f>RANK(O159,O$159:O$168,0)</f>
        <v>1</v>
      </c>
    </row>
    <row r="160" spans="12:16" x14ac:dyDescent="0.35">
      <c r="L160">
        <f t="shared" ref="L160:L167" si="19">VALUE(RIGHT(M160,1))</f>
        <v>9</v>
      </c>
      <c r="M160" s="12" t="s">
        <v>590</v>
      </c>
      <c r="N160" s="12" t="s">
        <v>611</v>
      </c>
      <c r="O160" s="91">
        <v>1014</v>
      </c>
      <c r="P160">
        <f t="shared" ref="P160:P168" si="20">RANK(O160,O$159:O$168,0)</f>
        <v>1</v>
      </c>
    </row>
    <row r="161" spans="12:16" x14ac:dyDescent="0.35">
      <c r="L161">
        <f t="shared" si="19"/>
        <v>3</v>
      </c>
      <c r="M161" s="12" t="s">
        <v>584</v>
      </c>
      <c r="N161" s="12" t="s">
        <v>612</v>
      </c>
      <c r="O161" s="91">
        <v>1007</v>
      </c>
      <c r="P161">
        <f t="shared" si="20"/>
        <v>3</v>
      </c>
    </row>
    <row r="162" spans="12:16" x14ac:dyDescent="0.35">
      <c r="L162">
        <f t="shared" si="19"/>
        <v>7</v>
      </c>
      <c r="M162" s="12" t="s">
        <v>588</v>
      </c>
      <c r="N162" s="12" t="s">
        <v>612</v>
      </c>
      <c r="O162" s="91">
        <v>1007</v>
      </c>
      <c r="P162">
        <f t="shared" si="20"/>
        <v>3</v>
      </c>
    </row>
    <row r="163" spans="12:16" x14ac:dyDescent="0.35">
      <c r="L163">
        <f t="shared" si="19"/>
        <v>2</v>
      </c>
      <c r="M163" s="12" t="s">
        <v>583</v>
      </c>
      <c r="N163" s="12">
        <v>0</v>
      </c>
      <c r="O163" s="91">
        <v>1000</v>
      </c>
      <c r="P163">
        <f t="shared" si="20"/>
        <v>5</v>
      </c>
    </row>
    <row r="164" spans="12:16" x14ac:dyDescent="0.35">
      <c r="L164">
        <f t="shared" si="19"/>
        <v>5</v>
      </c>
      <c r="M164" s="12" t="s">
        <v>586</v>
      </c>
      <c r="N164" s="12">
        <v>0</v>
      </c>
      <c r="O164" s="91">
        <v>1000</v>
      </c>
      <c r="P164">
        <f t="shared" si="20"/>
        <v>5</v>
      </c>
    </row>
    <row r="165" spans="12:16" x14ac:dyDescent="0.35">
      <c r="L165">
        <f t="shared" si="19"/>
        <v>6</v>
      </c>
      <c r="M165" s="12" t="s">
        <v>587</v>
      </c>
      <c r="N165" s="12">
        <v>0</v>
      </c>
      <c r="O165" s="91">
        <v>1000</v>
      </c>
      <c r="P165">
        <f t="shared" si="20"/>
        <v>5</v>
      </c>
    </row>
    <row r="166" spans="12:16" x14ac:dyDescent="0.35">
      <c r="L166">
        <f t="shared" si="19"/>
        <v>1</v>
      </c>
      <c r="M166" s="12" t="s">
        <v>582</v>
      </c>
      <c r="N166" s="12" t="s">
        <v>613</v>
      </c>
      <c r="O166" s="91">
        <v>992</v>
      </c>
      <c r="P166">
        <f t="shared" si="20"/>
        <v>8</v>
      </c>
    </row>
    <row r="167" spans="12:16" x14ac:dyDescent="0.35">
      <c r="L167">
        <f t="shared" si="19"/>
        <v>8</v>
      </c>
      <c r="M167" s="12" t="s">
        <v>589</v>
      </c>
      <c r="N167" s="12" t="s">
        <v>614</v>
      </c>
      <c r="O167" s="91">
        <v>986</v>
      </c>
      <c r="P167">
        <f t="shared" si="20"/>
        <v>9</v>
      </c>
    </row>
    <row r="168" spans="12:16" x14ac:dyDescent="0.35">
      <c r="L168">
        <f>VALUE(RIGHT(M168,2))</f>
        <v>10</v>
      </c>
      <c r="M168" s="12" t="s">
        <v>591</v>
      </c>
      <c r="N168" s="12" t="s">
        <v>615</v>
      </c>
      <c r="O168" s="91">
        <v>980</v>
      </c>
      <c r="P168">
        <f t="shared" si="20"/>
        <v>10</v>
      </c>
    </row>
    <row r="171" spans="12:16" ht="87" x14ac:dyDescent="0.35">
      <c r="L171">
        <f>VALUE(RIGHT(LEFT(M171,2),1))</f>
        <v>4</v>
      </c>
      <c r="M171" s="95" t="s">
        <v>627</v>
      </c>
      <c r="N171" s="95" t="s">
        <v>617</v>
      </c>
      <c r="O171">
        <f>VALUE(RIGHT(N171,4))</f>
        <v>1063</v>
      </c>
      <c r="P171">
        <f>RANK(O171,O$171:O$180,0)</f>
        <v>1</v>
      </c>
    </row>
    <row r="172" spans="12:16" ht="43.5" x14ac:dyDescent="0.35">
      <c r="L172">
        <f t="shared" ref="L172:L180" si="21">VALUE(RIGHT(LEFT(M172,2),1))</f>
        <v>9</v>
      </c>
      <c r="M172" s="95" t="s">
        <v>628</v>
      </c>
      <c r="N172" s="95" t="s">
        <v>618</v>
      </c>
      <c r="O172">
        <f t="shared" ref="O172:O180" si="22">VALUE(RIGHT(N172,4))</f>
        <v>1040</v>
      </c>
      <c r="P172">
        <f t="shared" ref="P172:P180" si="23">RANK(O172,O$171:O$180,0)</f>
        <v>2</v>
      </c>
    </row>
    <row r="173" spans="12:16" ht="87" x14ac:dyDescent="0.35">
      <c r="L173">
        <f t="shared" si="21"/>
        <v>7</v>
      </c>
      <c r="M173" s="95" t="s">
        <v>629</v>
      </c>
      <c r="N173" s="95" t="s">
        <v>619</v>
      </c>
      <c r="O173">
        <f t="shared" si="22"/>
        <v>1023</v>
      </c>
      <c r="P173">
        <f t="shared" si="23"/>
        <v>3</v>
      </c>
    </row>
    <row r="174" spans="12:16" ht="43.5" x14ac:dyDescent="0.35">
      <c r="L174">
        <f t="shared" si="21"/>
        <v>5</v>
      </c>
      <c r="M174" s="95" t="s">
        <v>630</v>
      </c>
      <c r="N174" s="95" t="s">
        <v>620</v>
      </c>
      <c r="O174">
        <f t="shared" si="22"/>
        <v>1015</v>
      </c>
      <c r="P174">
        <f t="shared" si="23"/>
        <v>4</v>
      </c>
    </row>
    <row r="175" spans="12:16" ht="43.5" x14ac:dyDescent="0.35">
      <c r="L175">
        <f t="shared" si="21"/>
        <v>3</v>
      </c>
      <c r="M175" s="95" t="s">
        <v>631</v>
      </c>
      <c r="N175" s="95" t="s">
        <v>621</v>
      </c>
      <c r="O175">
        <f t="shared" si="22"/>
        <v>1010</v>
      </c>
      <c r="P175">
        <f t="shared" si="23"/>
        <v>5</v>
      </c>
    </row>
    <row r="176" spans="12:16" ht="43.5" x14ac:dyDescent="0.35">
      <c r="L176">
        <f t="shared" si="21"/>
        <v>6</v>
      </c>
      <c r="M176" s="95" t="s">
        <v>632</v>
      </c>
      <c r="N176" s="95" t="s">
        <v>622</v>
      </c>
      <c r="O176">
        <f t="shared" si="22"/>
        <v>1000</v>
      </c>
      <c r="P176">
        <f t="shared" si="23"/>
        <v>6</v>
      </c>
    </row>
    <row r="177" spans="12:16" ht="43.5" x14ac:dyDescent="0.35">
      <c r="L177">
        <f t="shared" si="21"/>
        <v>2</v>
      </c>
      <c r="M177" s="95" t="s">
        <v>633</v>
      </c>
      <c r="N177" s="95" t="s">
        <v>623</v>
      </c>
      <c r="O177">
        <f t="shared" si="22"/>
        <v>990</v>
      </c>
      <c r="P177">
        <f t="shared" si="23"/>
        <v>7</v>
      </c>
    </row>
    <row r="178" spans="12:16" ht="72.5" x14ac:dyDescent="0.35">
      <c r="L178">
        <f t="shared" si="21"/>
        <v>1</v>
      </c>
      <c r="M178" s="95" t="s">
        <v>634</v>
      </c>
      <c r="N178" s="95" t="s">
        <v>624</v>
      </c>
      <c r="O178">
        <f t="shared" si="22"/>
        <v>973</v>
      </c>
      <c r="P178">
        <f t="shared" si="23"/>
        <v>8</v>
      </c>
    </row>
    <row r="179" spans="12:16" ht="72.5" x14ac:dyDescent="0.35">
      <c r="L179">
        <f t="shared" si="21"/>
        <v>8</v>
      </c>
      <c r="M179" s="95" t="s">
        <v>635</v>
      </c>
      <c r="N179" s="95" t="s">
        <v>625</v>
      </c>
      <c r="O179">
        <f t="shared" si="22"/>
        <v>948</v>
      </c>
      <c r="P179">
        <f t="shared" si="23"/>
        <v>9</v>
      </c>
    </row>
    <row r="180" spans="12:16" ht="43.5" x14ac:dyDescent="0.35">
      <c r="L180">
        <f>VALUE(RIGHT(LEFT(M180,3),2))</f>
        <v>10</v>
      </c>
      <c r="M180" s="95" t="s">
        <v>636</v>
      </c>
      <c r="N180" s="95" t="s">
        <v>626</v>
      </c>
      <c r="O180">
        <f t="shared" si="22"/>
        <v>940</v>
      </c>
      <c r="P180">
        <f t="shared" si="23"/>
        <v>10</v>
      </c>
    </row>
  </sheetData>
  <conditionalFormatting sqref="B2:K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C5749-BE65-4228-A553-A141D504768F}">
  <dimension ref="A1:AW125"/>
  <sheetViews>
    <sheetView zoomScale="56" workbookViewId="0">
      <selection activeCell="J25" sqref="J25"/>
    </sheetView>
  </sheetViews>
  <sheetFormatPr defaultRowHeight="14.5" x14ac:dyDescent="0.35"/>
  <cols>
    <col min="1" max="1" width="12.6328125" bestFit="1" customWidth="1"/>
    <col min="2" max="2" width="6.90625" bestFit="1" customWidth="1"/>
    <col min="3" max="3" width="7.26953125" bestFit="1" customWidth="1"/>
    <col min="4" max="4" width="7.36328125" bestFit="1" customWidth="1"/>
    <col min="5" max="5" width="8.81640625" bestFit="1" customWidth="1"/>
    <col min="6" max="7" width="6.90625" bestFit="1" customWidth="1"/>
    <col min="8" max="8" width="12.08984375" bestFit="1" customWidth="1"/>
    <col min="9" max="9" width="6.90625" bestFit="1" customWidth="1"/>
    <col min="10" max="10" width="19.453125" bestFit="1" customWidth="1"/>
    <col min="11" max="11" width="12.6328125" bestFit="1" customWidth="1"/>
    <col min="12" max="12" width="8.1796875" bestFit="1" customWidth="1"/>
    <col min="13" max="13" width="4.54296875" bestFit="1" customWidth="1"/>
    <col min="14" max="14" width="9.08984375" bestFit="1" customWidth="1"/>
    <col min="15" max="15" width="5.1796875" bestFit="1" customWidth="1"/>
    <col min="16" max="16" width="5.90625" bestFit="1" customWidth="1"/>
    <col min="17" max="17" width="5.6328125" bestFit="1" customWidth="1"/>
    <col min="18" max="18" width="8.453125" bestFit="1" customWidth="1"/>
    <col min="19" max="19" width="5.6328125" bestFit="1" customWidth="1"/>
    <col min="20" max="20" width="6.90625" bestFit="1" customWidth="1"/>
    <col min="21" max="21" width="5.08984375" bestFit="1" customWidth="1"/>
    <col min="22" max="22" width="8.453125" bestFit="1" customWidth="1"/>
    <col min="23" max="23" width="9.90625" bestFit="1" customWidth="1"/>
    <col min="25" max="25" width="3" bestFit="1" customWidth="1"/>
    <col min="26" max="26" width="7.08984375" bestFit="1" customWidth="1"/>
    <col min="27" max="27" width="6.26953125" bestFit="1" customWidth="1"/>
    <col min="28" max="28" width="6.7265625" bestFit="1" customWidth="1"/>
    <col min="29" max="29" width="8.54296875" bestFit="1" customWidth="1"/>
    <col min="30" max="30" width="9" bestFit="1" customWidth="1"/>
    <col min="31" max="31" width="8.1796875" bestFit="1" customWidth="1"/>
    <col min="32" max="32" width="5" bestFit="1" customWidth="1"/>
    <col min="33" max="33" width="11.26953125" bestFit="1" customWidth="1"/>
    <col min="34" max="34" width="8.81640625" bestFit="1" customWidth="1"/>
    <col min="35" max="35" width="4.453125" bestFit="1" customWidth="1"/>
    <col min="36" max="36" width="6.26953125" bestFit="1" customWidth="1"/>
    <col min="37" max="38" width="5.08984375" bestFit="1" customWidth="1"/>
    <col min="39" max="39" width="5" bestFit="1" customWidth="1"/>
    <col min="40" max="40" width="11.26953125" bestFit="1" customWidth="1"/>
    <col min="41" max="41" width="4.453125" bestFit="1" customWidth="1"/>
    <col min="42" max="42" width="7.26953125" bestFit="1" customWidth="1"/>
    <col min="43" max="43" width="5.453125" bestFit="1" customWidth="1"/>
    <col min="44" max="44" width="8.81640625" bestFit="1" customWidth="1"/>
    <col min="45" max="45" width="5.453125" bestFit="1" customWidth="1"/>
    <col min="48" max="48" width="12.08984375" bestFit="1" customWidth="1"/>
    <col min="49" max="49" width="12.54296875" bestFit="1" customWidth="1"/>
    <col min="50" max="50" width="11.7265625" bestFit="1" customWidth="1"/>
    <col min="52" max="52" width="2.81640625" bestFit="1" customWidth="1"/>
    <col min="53" max="53" width="16.453125" bestFit="1" customWidth="1"/>
    <col min="54" max="54" width="16.6328125" bestFit="1" customWidth="1"/>
    <col min="55" max="55" width="11.81640625" bestFit="1" customWidth="1"/>
    <col min="56" max="56" width="13.26953125" bestFit="1" customWidth="1"/>
    <col min="57" max="57" width="9.08984375" bestFit="1" customWidth="1"/>
    <col min="58" max="58" width="11.81640625" bestFit="1" customWidth="1"/>
    <col min="59" max="59" width="12.26953125" bestFit="1" customWidth="1"/>
    <col min="60" max="60" width="13.26953125" bestFit="1" customWidth="1"/>
    <col min="66" max="66" width="12.26953125" bestFit="1" customWidth="1"/>
    <col min="67" max="67" width="12.6328125" bestFit="1" customWidth="1"/>
    <col min="68" max="68" width="11.81640625" bestFit="1" customWidth="1"/>
    <col min="70" max="70" width="3" bestFit="1" customWidth="1"/>
    <col min="71" max="71" width="9.1796875" bestFit="1" customWidth="1"/>
    <col min="72" max="73" width="8.7265625" bestFit="1" customWidth="1"/>
    <col min="74" max="74" width="8.81640625" bestFit="1" customWidth="1"/>
    <col min="75" max="75" width="9.1796875" bestFit="1" customWidth="1"/>
    <col min="76" max="76" width="8.36328125" bestFit="1" customWidth="1"/>
    <col min="77" max="77" width="5" bestFit="1" customWidth="1"/>
  </cols>
  <sheetData>
    <row r="1" spans="1:49" ht="15" thickBot="1" x14ac:dyDescent="0.4">
      <c r="L1" t="s">
        <v>19</v>
      </c>
      <c r="M1">
        <v>0</v>
      </c>
      <c r="N1">
        <v>1</v>
      </c>
      <c r="O1">
        <v>1</v>
      </c>
      <c r="Q1">
        <v>0</v>
      </c>
      <c r="R1">
        <v>1</v>
      </c>
      <c r="S1">
        <v>1</v>
      </c>
      <c r="U1">
        <v>0</v>
      </c>
      <c r="V1">
        <v>0</v>
      </c>
      <c r="W1">
        <v>0</v>
      </c>
      <c r="AN1" t="s">
        <v>528</v>
      </c>
      <c r="AV1" t="s">
        <v>528</v>
      </c>
    </row>
    <row r="2" spans="1:49" x14ac:dyDescent="0.35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15</v>
      </c>
      <c r="I2" s="1" t="s">
        <v>16</v>
      </c>
      <c r="J2" s="1" t="s">
        <v>17</v>
      </c>
      <c r="K2" s="1" t="s">
        <v>18</v>
      </c>
      <c r="M2" s="3" t="s">
        <v>1</v>
      </c>
      <c r="N2" s="2" t="s">
        <v>2</v>
      </c>
      <c r="O2" s="4" t="s">
        <v>3</v>
      </c>
      <c r="P2" s="5" t="s">
        <v>4</v>
      </c>
      <c r="Q2" s="3" t="s">
        <v>5</v>
      </c>
      <c r="R2" s="2" t="s">
        <v>6</v>
      </c>
      <c r="S2" s="4" t="s">
        <v>7</v>
      </c>
      <c r="T2" s="5" t="s">
        <v>4</v>
      </c>
      <c r="U2" s="3" t="s">
        <v>24</v>
      </c>
      <c r="V2" s="3" t="s">
        <v>25</v>
      </c>
      <c r="W2" s="4" t="s">
        <v>29</v>
      </c>
      <c r="Y2" t="s">
        <v>101</v>
      </c>
      <c r="Z2" s="3" t="s">
        <v>20</v>
      </c>
      <c r="AA2" s="2" t="s">
        <v>21</v>
      </c>
      <c r="AB2" s="4" t="s">
        <v>22</v>
      </c>
      <c r="AC2" s="3" t="s">
        <v>26</v>
      </c>
      <c r="AD2" s="3" t="s">
        <v>27</v>
      </c>
      <c r="AE2" s="4" t="s">
        <v>28</v>
      </c>
      <c r="AF2" t="s">
        <v>23</v>
      </c>
      <c r="AG2" t="s">
        <v>30</v>
      </c>
      <c r="AH2" t="s">
        <v>95</v>
      </c>
      <c r="AI2" t="s">
        <v>197</v>
      </c>
      <c r="AJ2" t="s">
        <v>554</v>
      </c>
      <c r="AK2" t="s">
        <v>197</v>
      </c>
      <c r="AL2" s="30" t="s">
        <v>266</v>
      </c>
      <c r="AN2" t="s">
        <v>476</v>
      </c>
      <c r="AO2" t="s">
        <v>197</v>
      </c>
      <c r="AP2" t="s">
        <v>266</v>
      </c>
      <c r="AQ2" t="s">
        <v>266</v>
      </c>
      <c r="AS2" t="s">
        <v>527</v>
      </c>
      <c r="AT2" t="s">
        <v>197</v>
      </c>
      <c r="AV2" t="s">
        <v>526</v>
      </c>
      <c r="AW2" t="s">
        <v>197</v>
      </c>
    </row>
    <row r="3" spans="1:49" x14ac:dyDescent="0.35">
      <c r="A3" s="28" t="s">
        <v>9</v>
      </c>
      <c r="B3" s="1" t="s">
        <v>0</v>
      </c>
      <c r="C3" s="1">
        <v>0</v>
      </c>
      <c r="D3" s="1">
        <v>-1</v>
      </c>
      <c r="E3" s="1">
        <v>1</v>
      </c>
      <c r="F3" s="1">
        <v>-1</v>
      </c>
      <c r="G3" s="1">
        <v>0</v>
      </c>
      <c r="H3" s="1">
        <v>0</v>
      </c>
      <c r="I3" s="1">
        <v>0</v>
      </c>
      <c r="J3" s="1">
        <v>-1</v>
      </c>
      <c r="K3" s="1">
        <v>1</v>
      </c>
      <c r="M3" s="1">
        <f>COUNTIFS(B3:K3,"="&amp;1)</f>
        <v>2</v>
      </c>
      <c r="N3">
        <f>COUNTIFS(B3:K3,"="&amp;-1)</f>
        <v>3</v>
      </c>
      <c r="O3">
        <f>COUNTIFS(B3:K3,"="&amp;0)</f>
        <v>4</v>
      </c>
      <c r="P3">
        <f>SUM(M3:O3)</f>
        <v>9</v>
      </c>
      <c r="Q3" s="6">
        <f>M3/$P3</f>
        <v>0.22222222222222221</v>
      </c>
      <c r="R3" s="6">
        <f t="shared" ref="R3:S12" si="0">N3/$P3</f>
        <v>0.33333333333333331</v>
      </c>
      <c r="S3" s="6">
        <f t="shared" si="0"/>
        <v>0.44444444444444442</v>
      </c>
      <c r="T3" s="7">
        <f>SUM(Q3:S3)</f>
        <v>1</v>
      </c>
      <c r="U3" s="9">
        <f>Q3-R3</f>
        <v>-0.1111111111111111</v>
      </c>
      <c r="V3" s="9">
        <f>Q3-S3</f>
        <v>-0.22222222222222221</v>
      </c>
      <c r="W3" s="9">
        <f>S3-R3</f>
        <v>0.1111111111111111</v>
      </c>
      <c r="Y3">
        <v>1</v>
      </c>
      <c r="Z3" s="8">
        <f>RANK(Q3,Q$3:Q$12,Q$1)</f>
        <v>8</v>
      </c>
      <c r="AA3" s="8">
        <f>RANK(R3,R$3:R$12,R$1)</f>
        <v>5</v>
      </c>
      <c r="AB3" s="8">
        <f>RANK(S3,S$3:S$12,S$1)</f>
        <v>7</v>
      </c>
      <c r="AC3" s="8">
        <f>RANK(U3,U$3:U$12,U$1)</f>
        <v>8</v>
      </c>
      <c r="AD3" s="8">
        <f>RANK(V3,V$3:V$12,V$1)</f>
        <v>8</v>
      </c>
      <c r="AE3" s="8">
        <f>RANK(W3,W$3:W$12,W$1)</f>
        <v>3</v>
      </c>
      <c r="AF3">
        <v>1000</v>
      </c>
      <c r="AG3">
        <f>models1!H44</f>
        <v>990.6</v>
      </c>
      <c r="AH3">
        <f>IF(models1!K44*models1!AB44&lt;=0,1,0)</f>
        <v>1</v>
      </c>
      <c r="AI3">
        <f>RANK(AG3,AG$3:AG$12,0)</f>
        <v>9</v>
      </c>
      <c r="AJ3" s="10">
        <f>AVERAGE(Z3:AE3)</f>
        <v>6.5</v>
      </c>
      <c r="AK3">
        <f>RANK(AJ3,AJ$3:AJ$12,1)</f>
        <v>9</v>
      </c>
      <c r="AL3" s="31">
        <f>AI3-AK3</f>
        <v>0</v>
      </c>
      <c r="AN3">
        <f>SUM(B3:K3)</f>
        <v>-1</v>
      </c>
      <c r="AO3">
        <f>RANK(AN3,AN$3:AN$12,0)</f>
        <v>8</v>
      </c>
      <c r="AP3" s="10">
        <f>AK3-AO3</f>
        <v>1</v>
      </c>
      <c r="AQ3">
        <f>AI3-AO3</f>
        <v>1</v>
      </c>
      <c r="AS3">
        <f>elo_copilot!D59</f>
        <v>1490</v>
      </c>
      <c r="AT3">
        <f>RANK(AS3,AS$3:AS$12,0)</f>
        <v>8</v>
      </c>
      <c r="AV3">
        <f>elo_copilot!F74</f>
        <v>1483</v>
      </c>
      <c r="AW3">
        <f t="shared" ref="AW3:AW12" si="1">RANK(AV3,AV$3:AV$12,0)</f>
        <v>8</v>
      </c>
    </row>
    <row r="4" spans="1:49" x14ac:dyDescent="0.35">
      <c r="A4" s="28" t="s">
        <v>10</v>
      </c>
      <c r="B4" s="1">
        <v>0</v>
      </c>
      <c r="C4" s="1" t="s">
        <v>0</v>
      </c>
      <c r="D4" s="1">
        <v>1</v>
      </c>
      <c r="E4" s="1">
        <v>-1</v>
      </c>
      <c r="F4" s="1">
        <v>1</v>
      </c>
      <c r="G4" s="1">
        <v>0</v>
      </c>
      <c r="H4" s="1">
        <v>-1</v>
      </c>
      <c r="I4" s="1">
        <v>1</v>
      </c>
      <c r="J4" s="1">
        <v>-1</v>
      </c>
      <c r="K4" s="1">
        <v>0</v>
      </c>
      <c r="M4" s="72">
        <f t="shared" ref="M4:M12" si="2">COUNTIFS(B4:K4,"="&amp;1)</f>
        <v>3</v>
      </c>
      <c r="N4" s="73">
        <f t="shared" ref="N4:N12" si="3">COUNTIFS(B4:K4,"="&amp;-1)</f>
        <v>3</v>
      </c>
      <c r="O4" s="73">
        <f t="shared" ref="O4:O12" si="4">COUNTIFS(B4:K4,"="&amp;0)</f>
        <v>3</v>
      </c>
      <c r="P4" s="73">
        <f t="shared" ref="P4:P12" si="5">SUM(M4:O4)</f>
        <v>9</v>
      </c>
      <c r="Q4" s="74">
        <f t="shared" ref="Q4:Q12" si="6">M4/$P4</f>
        <v>0.33333333333333331</v>
      </c>
      <c r="R4" s="74">
        <f t="shared" si="0"/>
        <v>0.33333333333333331</v>
      </c>
      <c r="S4" s="74">
        <f t="shared" si="0"/>
        <v>0.33333333333333331</v>
      </c>
      <c r="T4" s="75">
        <f t="shared" ref="T4:T12" si="7">SUM(Q4:S4)</f>
        <v>1</v>
      </c>
      <c r="U4" s="76">
        <f t="shared" ref="U4:U12" si="8">Q4-R4</f>
        <v>0</v>
      </c>
      <c r="V4" s="76">
        <f t="shared" ref="V4:V12" si="9">Q4-S4</f>
        <v>0</v>
      </c>
      <c r="W4" s="76">
        <f t="shared" ref="W4:W12" si="10">S4-R4</f>
        <v>0</v>
      </c>
      <c r="Y4">
        <v>2</v>
      </c>
      <c r="Z4" s="8">
        <f t="shared" ref="Z4:AB12" si="11">RANK(Q4,Q$3:Q$12,Q$1)</f>
        <v>5</v>
      </c>
      <c r="AA4" s="8">
        <f t="shared" si="11"/>
        <v>5</v>
      </c>
      <c r="AB4" s="8">
        <f t="shared" si="11"/>
        <v>4</v>
      </c>
      <c r="AC4" s="8">
        <f t="shared" ref="AC4:AE12" si="12">RANK(U4,U$3:U$12,U$1)</f>
        <v>5</v>
      </c>
      <c r="AD4" s="8">
        <f t="shared" si="12"/>
        <v>6</v>
      </c>
      <c r="AE4" s="8">
        <f t="shared" si="12"/>
        <v>6</v>
      </c>
      <c r="AF4">
        <v>1000</v>
      </c>
      <c r="AG4">
        <f>models1!H45</f>
        <v>998.6</v>
      </c>
      <c r="AH4">
        <f>IF(models1!K45*models1!AB45&lt;=0,1,0)</f>
        <v>1</v>
      </c>
      <c r="AI4">
        <f t="shared" ref="AI4:AI12" si="13">RANK(AG4,AG$3:AG$12,0)</f>
        <v>5</v>
      </c>
      <c r="AJ4" s="10">
        <f t="shared" ref="AJ4:AJ12" si="14">AVERAGE(Z4:AE4)</f>
        <v>5.166666666666667</v>
      </c>
      <c r="AK4">
        <f t="shared" ref="AK4:AK12" si="15">RANK(AJ4,AJ$3:AJ$12,1)</f>
        <v>6</v>
      </c>
      <c r="AL4" s="31">
        <f t="shared" ref="AL4:AL12" si="16">AI4-AK4</f>
        <v>-1</v>
      </c>
      <c r="AN4">
        <f t="shared" ref="AN4:AN12" si="17">SUM(B4:K4)</f>
        <v>0</v>
      </c>
      <c r="AO4">
        <f t="shared" ref="AO4:AO12" si="18">RANK(AN4,AN$3:AN$12,0)</f>
        <v>5</v>
      </c>
      <c r="AP4" s="10">
        <f t="shared" ref="AP4:AP12" si="19">AK4-AO4</f>
        <v>1</v>
      </c>
      <c r="AQ4">
        <f t="shared" ref="AQ4:AQ12" si="20">AI4-AO4</f>
        <v>0</v>
      </c>
      <c r="AS4">
        <f>elo_copilot!D60</f>
        <v>1500</v>
      </c>
      <c r="AT4">
        <f t="shared" ref="AT4:AT12" si="21">RANK(AS4,AS$3:AS$12,0)</f>
        <v>5</v>
      </c>
      <c r="AV4">
        <f>elo_copilot!F75</f>
        <v>1500</v>
      </c>
      <c r="AW4">
        <f t="shared" si="1"/>
        <v>5</v>
      </c>
    </row>
    <row r="5" spans="1:49" ht="15" thickBot="1" x14ac:dyDescent="0.4">
      <c r="A5" s="28" t="s">
        <v>11</v>
      </c>
      <c r="B5" s="1">
        <v>1</v>
      </c>
      <c r="C5" s="1">
        <v>-1</v>
      </c>
      <c r="D5" s="1" t="s">
        <v>0</v>
      </c>
      <c r="E5" s="1">
        <v>0</v>
      </c>
      <c r="F5" s="1">
        <v>-1</v>
      </c>
      <c r="G5" s="1">
        <v>0</v>
      </c>
      <c r="H5" s="1">
        <v>1</v>
      </c>
      <c r="I5" s="1">
        <v>1</v>
      </c>
      <c r="J5" s="1">
        <v>-1</v>
      </c>
      <c r="K5" s="1">
        <v>1</v>
      </c>
      <c r="M5" s="28">
        <f t="shared" si="2"/>
        <v>4</v>
      </c>
      <c r="N5" s="68">
        <f t="shared" si="3"/>
        <v>3</v>
      </c>
      <c r="O5" s="68">
        <f t="shared" si="4"/>
        <v>2</v>
      </c>
      <c r="P5" s="68">
        <f t="shared" si="5"/>
        <v>9</v>
      </c>
      <c r="Q5" s="69">
        <f t="shared" si="6"/>
        <v>0.44444444444444442</v>
      </c>
      <c r="R5" s="69">
        <f t="shared" si="0"/>
        <v>0.33333333333333331</v>
      </c>
      <c r="S5" s="69">
        <f t="shared" si="0"/>
        <v>0.22222222222222221</v>
      </c>
      <c r="T5" s="70">
        <f t="shared" si="7"/>
        <v>0.99999999999999989</v>
      </c>
      <c r="U5" s="71">
        <f t="shared" si="8"/>
        <v>0.1111111111111111</v>
      </c>
      <c r="V5" s="71">
        <f t="shared" si="9"/>
        <v>0.22222222222222221</v>
      </c>
      <c r="W5" s="71">
        <f t="shared" si="10"/>
        <v>-0.1111111111111111</v>
      </c>
      <c r="Y5">
        <v>3</v>
      </c>
      <c r="Z5" s="8">
        <f t="shared" si="11"/>
        <v>1</v>
      </c>
      <c r="AA5" s="8">
        <f t="shared" si="11"/>
        <v>5</v>
      </c>
      <c r="AB5" s="8">
        <f t="shared" si="11"/>
        <v>3</v>
      </c>
      <c r="AC5" s="8">
        <f t="shared" si="12"/>
        <v>3</v>
      </c>
      <c r="AD5" s="8">
        <f t="shared" si="12"/>
        <v>2</v>
      </c>
      <c r="AE5" s="8">
        <f t="shared" si="12"/>
        <v>8</v>
      </c>
      <c r="AF5">
        <v>1000</v>
      </c>
      <c r="AG5">
        <f>models1!H46</f>
        <v>997.6</v>
      </c>
      <c r="AH5">
        <f>IF(models1!K46*models1!AB46&lt;=0,1,0)</f>
        <v>1</v>
      </c>
      <c r="AI5">
        <f t="shared" si="13"/>
        <v>6</v>
      </c>
      <c r="AJ5" s="10">
        <f t="shared" si="14"/>
        <v>3.6666666666666665</v>
      </c>
      <c r="AK5">
        <f t="shared" si="15"/>
        <v>3</v>
      </c>
      <c r="AL5" s="31">
        <f t="shared" si="16"/>
        <v>3</v>
      </c>
      <c r="AN5">
        <f t="shared" si="17"/>
        <v>1</v>
      </c>
      <c r="AO5">
        <f t="shared" si="18"/>
        <v>3</v>
      </c>
      <c r="AP5" s="10">
        <f t="shared" si="19"/>
        <v>0</v>
      </c>
      <c r="AQ5">
        <f t="shared" si="20"/>
        <v>3</v>
      </c>
      <c r="AS5">
        <f>elo_copilot!D61</f>
        <v>1510</v>
      </c>
      <c r="AT5">
        <f t="shared" si="21"/>
        <v>3</v>
      </c>
      <c r="AV5">
        <f>elo_copilot!F76</f>
        <v>1517</v>
      </c>
      <c r="AW5">
        <f t="shared" si="1"/>
        <v>3</v>
      </c>
    </row>
    <row r="6" spans="1:49" ht="15" thickBot="1" x14ac:dyDescent="0.4">
      <c r="A6" s="36" t="s">
        <v>12</v>
      </c>
      <c r="B6" s="1">
        <v>-1</v>
      </c>
      <c r="C6" s="1">
        <v>1</v>
      </c>
      <c r="D6" s="1">
        <v>0</v>
      </c>
      <c r="E6" s="1" t="s">
        <v>0</v>
      </c>
      <c r="F6" s="1">
        <v>1</v>
      </c>
      <c r="G6" s="1">
        <v>1</v>
      </c>
      <c r="H6" s="1">
        <v>0</v>
      </c>
      <c r="I6" s="1">
        <v>-1</v>
      </c>
      <c r="J6" s="1">
        <v>1</v>
      </c>
      <c r="K6" s="1">
        <v>0</v>
      </c>
      <c r="M6" s="1">
        <f t="shared" si="2"/>
        <v>4</v>
      </c>
      <c r="N6">
        <f t="shared" si="3"/>
        <v>2</v>
      </c>
      <c r="O6">
        <f t="shared" si="4"/>
        <v>3</v>
      </c>
      <c r="P6">
        <f t="shared" si="5"/>
        <v>9</v>
      </c>
      <c r="Q6" s="6">
        <f t="shared" si="6"/>
        <v>0.44444444444444442</v>
      </c>
      <c r="R6" s="6">
        <f t="shared" si="0"/>
        <v>0.22222222222222221</v>
      </c>
      <c r="S6" s="6">
        <f t="shared" si="0"/>
        <v>0.33333333333333331</v>
      </c>
      <c r="T6" s="7">
        <f t="shared" si="7"/>
        <v>1</v>
      </c>
      <c r="U6" s="9">
        <f t="shared" si="8"/>
        <v>0.22222222222222221</v>
      </c>
      <c r="V6" s="9">
        <f t="shared" si="9"/>
        <v>0.1111111111111111</v>
      </c>
      <c r="W6" s="9">
        <f t="shared" si="10"/>
        <v>0.1111111111111111</v>
      </c>
      <c r="Y6">
        <v>4</v>
      </c>
      <c r="Z6" s="33">
        <f t="shared" si="11"/>
        <v>1</v>
      </c>
      <c r="AA6" s="34">
        <f t="shared" si="11"/>
        <v>1</v>
      </c>
      <c r="AB6" s="34">
        <f t="shared" si="11"/>
        <v>4</v>
      </c>
      <c r="AC6" s="34">
        <f t="shared" si="12"/>
        <v>1</v>
      </c>
      <c r="AD6" s="34">
        <f t="shared" si="12"/>
        <v>4</v>
      </c>
      <c r="AE6" s="35">
        <f t="shared" si="12"/>
        <v>3</v>
      </c>
      <c r="AF6">
        <v>1000</v>
      </c>
      <c r="AG6">
        <f>models1!H47</f>
        <v>1015.5</v>
      </c>
      <c r="AH6">
        <f>IF(models1!K47*models1!AB47&lt;=0,1,0)</f>
        <v>1</v>
      </c>
      <c r="AI6">
        <f t="shared" si="13"/>
        <v>1</v>
      </c>
      <c r="AJ6" s="10">
        <f t="shared" si="14"/>
        <v>2.3333333333333335</v>
      </c>
      <c r="AK6">
        <f t="shared" si="15"/>
        <v>1</v>
      </c>
      <c r="AL6" s="31">
        <f t="shared" si="16"/>
        <v>0</v>
      </c>
      <c r="AN6">
        <f t="shared" si="17"/>
        <v>2</v>
      </c>
      <c r="AO6">
        <f t="shared" si="18"/>
        <v>1</v>
      </c>
      <c r="AP6" s="10">
        <f t="shared" si="19"/>
        <v>0</v>
      </c>
      <c r="AQ6">
        <f t="shared" si="20"/>
        <v>0</v>
      </c>
      <c r="AS6">
        <f>elo_copilot!D62</f>
        <v>1520</v>
      </c>
      <c r="AT6">
        <f t="shared" si="21"/>
        <v>1</v>
      </c>
      <c r="AV6">
        <f>elo_copilot!F77</f>
        <v>1534</v>
      </c>
      <c r="AW6">
        <f t="shared" si="1"/>
        <v>1</v>
      </c>
    </row>
    <row r="7" spans="1:49" x14ac:dyDescent="0.35">
      <c r="A7" s="28" t="s">
        <v>13</v>
      </c>
      <c r="B7" s="1">
        <v>1</v>
      </c>
      <c r="C7" s="1">
        <v>-1</v>
      </c>
      <c r="D7" s="1">
        <v>1</v>
      </c>
      <c r="E7" s="1">
        <v>-1</v>
      </c>
      <c r="F7" s="1" t="s">
        <v>0</v>
      </c>
      <c r="G7" s="1">
        <v>1</v>
      </c>
      <c r="H7" s="1">
        <v>1</v>
      </c>
      <c r="I7" s="1">
        <v>-1</v>
      </c>
      <c r="J7" s="1">
        <v>0</v>
      </c>
      <c r="K7" s="1">
        <v>-1</v>
      </c>
      <c r="M7" s="72">
        <f t="shared" si="2"/>
        <v>4</v>
      </c>
      <c r="N7" s="73">
        <f t="shared" si="3"/>
        <v>4</v>
      </c>
      <c r="O7" s="73">
        <f t="shared" si="4"/>
        <v>1</v>
      </c>
      <c r="P7" s="73">
        <f t="shared" si="5"/>
        <v>9</v>
      </c>
      <c r="Q7" s="74">
        <f t="shared" si="6"/>
        <v>0.44444444444444442</v>
      </c>
      <c r="R7" s="74">
        <f t="shared" si="0"/>
        <v>0.44444444444444442</v>
      </c>
      <c r="S7" s="74">
        <f t="shared" si="0"/>
        <v>0.1111111111111111</v>
      </c>
      <c r="T7" s="75">
        <f t="shared" si="7"/>
        <v>1</v>
      </c>
      <c r="U7" s="76">
        <f t="shared" si="8"/>
        <v>0</v>
      </c>
      <c r="V7" s="76">
        <f t="shared" si="9"/>
        <v>0.33333333333333331</v>
      </c>
      <c r="W7" s="76">
        <f t="shared" si="10"/>
        <v>-0.33333333333333331</v>
      </c>
      <c r="Y7">
        <v>5</v>
      </c>
      <c r="Z7" s="8">
        <f t="shared" si="11"/>
        <v>1</v>
      </c>
      <c r="AA7" s="8">
        <f t="shared" si="11"/>
        <v>8</v>
      </c>
      <c r="AB7" s="8">
        <f t="shared" si="11"/>
        <v>1</v>
      </c>
      <c r="AC7" s="8">
        <f t="shared" si="12"/>
        <v>5</v>
      </c>
      <c r="AD7" s="8">
        <f t="shared" si="12"/>
        <v>1</v>
      </c>
      <c r="AE7" s="8">
        <f t="shared" si="12"/>
        <v>9</v>
      </c>
      <c r="AF7">
        <v>1000</v>
      </c>
      <c r="AG7">
        <f>models1!H48</f>
        <v>1003.5</v>
      </c>
      <c r="AH7">
        <f>IF(models1!K48*models1!AB48&lt;=0,1,0)</f>
        <v>1</v>
      </c>
      <c r="AI7">
        <f t="shared" si="13"/>
        <v>4</v>
      </c>
      <c r="AJ7" s="10">
        <f t="shared" si="14"/>
        <v>4.166666666666667</v>
      </c>
      <c r="AK7">
        <f t="shared" si="15"/>
        <v>4</v>
      </c>
      <c r="AL7" s="31">
        <f t="shared" si="16"/>
        <v>0</v>
      </c>
      <c r="AN7">
        <f t="shared" si="17"/>
        <v>0</v>
      </c>
      <c r="AO7">
        <f t="shared" si="18"/>
        <v>5</v>
      </c>
      <c r="AP7" s="10">
        <f t="shared" si="19"/>
        <v>-1</v>
      </c>
      <c r="AQ7">
        <f t="shared" si="20"/>
        <v>-1</v>
      </c>
      <c r="AS7">
        <f>elo_copilot!D63</f>
        <v>1500</v>
      </c>
      <c r="AT7">
        <f t="shared" si="21"/>
        <v>5</v>
      </c>
      <c r="AV7">
        <f>elo_copilot!F78</f>
        <v>1500</v>
      </c>
      <c r="AW7">
        <f t="shared" si="1"/>
        <v>5</v>
      </c>
    </row>
    <row r="8" spans="1:49" x14ac:dyDescent="0.35">
      <c r="A8" s="28" t="s">
        <v>14</v>
      </c>
      <c r="B8" s="1">
        <v>0</v>
      </c>
      <c r="C8" s="1">
        <v>0</v>
      </c>
      <c r="D8" s="1">
        <v>0</v>
      </c>
      <c r="E8" s="1">
        <v>-1</v>
      </c>
      <c r="F8" s="1">
        <v>-1</v>
      </c>
      <c r="G8" s="1" t="s">
        <v>0</v>
      </c>
      <c r="H8" s="1">
        <v>0</v>
      </c>
      <c r="I8" s="1">
        <v>1</v>
      </c>
      <c r="J8" s="1">
        <v>1</v>
      </c>
      <c r="K8" s="1">
        <v>0</v>
      </c>
      <c r="M8" s="28">
        <f t="shared" si="2"/>
        <v>2</v>
      </c>
      <c r="N8" s="68">
        <f t="shared" si="3"/>
        <v>2</v>
      </c>
      <c r="O8" s="68">
        <f t="shared" si="4"/>
        <v>5</v>
      </c>
      <c r="P8" s="68">
        <f t="shared" si="5"/>
        <v>9</v>
      </c>
      <c r="Q8" s="69">
        <f t="shared" si="6"/>
        <v>0.22222222222222221</v>
      </c>
      <c r="R8" s="69">
        <f t="shared" si="0"/>
        <v>0.22222222222222221</v>
      </c>
      <c r="S8" s="69">
        <f t="shared" si="0"/>
        <v>0.55555555555555558</v>
      </c>
      <c r="T8" s="70">
        <f t="shared" si="7"/>
        <v>1</v>
      </c>
      <c r="U8" s="71">
        <f t="shared" si="8"/>
        <v>0</v>
      </c>
      <c r="V8" s="71">
        <f t="shared" si="9"/>
        <v>-0.33333333333333337</v>
      </c>
      <c r="W8" s="71">
        <f t="shared" si="10"/>
        <v>0.33333333333333337</v>
      </c>
      <c r="Y8">
        <v>6</v>
      </c>
      <c r="Z8" s="8">
        <f t="shared" si="11"/>
        <v>8</v>
      </c>
      <c r="AA8" s="8">
        <f t="shared" si="11"/>
        <v>1</v>
      </c>
      <c r="AB8" s="8">
        <f t="shared" si="11"/>
        <v>10</v>
      </c>
      <c r="AC8" s="8">
        <f t="shared" si="12"/>
        <v>5</v>
      </c>
      <c r="AD8" s="8">
        <f t="shared" si="12"/>
        <v>10</v>
      </c>
      <c r="AE8" s="8">
        <f t="shared" si="12"/>
        <v>1</v>
      </c>
      <c r="AF8">
        <v>1000</v>
      </c>
      <c r="AG8">
        <f>models1!H49</f>
        <v>997.6</v>
      </c>
      <c r="AH8">
        <f>IF(models1!K49*models1!AB49&lt;=0,1,0)</f>
        <v>1</v>
      </c>
      <c r="AI8">
        <f t="shared" si="13"/>
        <v>6</v>
      </c>
      <c r="AJ8" s="10">
        <f t="shared" si="14"/>
        <v>5.833333333333333</v>
      </c>
      <c r="AK8">
        <f t="shared" si="15"/>
        <v>7</v>
      </c>
      <c r="AL8" s="31">
        <f t="shared" si="16"/>
        <v>-1</v>
      </c>
      <c r="AN8">
        <f t="shared" si="17"/>
        <v>0</v>
      </c>
      <c r="AO8">
        <f t="shared" si="18"/>
        <v>5</v>
      </c>
      <c r="AP8" s="10">
        <f t="shared" si="19"/>
        <v>2</v>
      </c>
      <c r="AQ8">
        <f t="shared" si="20"/>
        <v>1</v>
      </c>
      <c r="AS8">
        <f>elo_copilot!D64</f>
        <v>1500</v>
      </c>
      <c r="AT8">
        <f t="shared" si="21"/>
        <v>5</v>
      </c>
      <c r="AV8">
        <f>elo_copilot!F79</f>
        <v>1500</v>
      </c>
      <c r="AW8">
        <f t="shared" si="1"/>
        <v>5</v>
      </c>
    </row>
    <row r="9" spans="1:49" x14ac:dyDescent="0.35">
      <c r="A9" s="28" t="s">
        <v>15</v>
      </c>
      <c r="B9" s="1">
        <v>0</v>
      </c>
      <c r="C9" s="1">
        <v>1</v>
      </c>
      <c r="D9" s="1">
        <v>-1</v>
      </c>
      <c r="E9" s="1">
        <v>0</v>
      </c>
      <c r="F9" s="1">
        <v>-1</v>
      </c>
      <c r="G9" s="1">
        <v>0</v>
      </c>
      <c r="H9" s="1" t="s">
        <v>0</v>
      </c>
      <c r="I9" s="1">
        <v>1</v>
      </c>
      <c r="J9" s="1">
        <v>0</v>
      </c>
      <c r="K9" s="1">
        <v>1</v>
      </c>
      <c r="M9" s="1">
        <f t="shared" si="2"/>
        <v>3</v>
      </c>
      <c r="N9">
        <f t="shared" si="3"/>
        <v>2</v>
      </c>
      <c r="O9">
        <f t="shared" si="4"/>
        <v>4</v>
      </c>
      <c r="P9">
        <f t="shared" si="5"/>
        <v>9</v>
      </c>
      <c r="Q9" s="6">
        <f t="shared" si="6"/>
        <v>0.33333333333333331</v>
      </c>
      <c r="R9" s="6">
        <f t="shared" si="0"/>
        <v>0.22222222222222221</v>
      </c>
      <c r="S9" s="6">
        <f t="shared" si="0"/>
        <v>0.44444444444444442</v>
      </c>
      <c r="T9" s="7">
        <f t="shared" si="7"/>
        <v>1</v>
      </c>
      <c r="U9" s="9">
        <f t="shared" si="8"/>
        <v>0.1111111111111111</v>
      </c>
      <c r="V9" s="9">
        <f t="shared" si="9"/>
        <v>-0.1111111111111111</v>
      </c>
      <c r="W9" s="9">
        <f t="shared" si="10"/>
        <v>0.22222222222222221</v>
      </c>
      <c r="Y9">
        <v>7</v>
      </c>
      <c r="Z9" s="8">
        <f t="shared" si="11"/>
        <v>5</v>
      </c>
      <c r="AA9" s="8">
        <f t="shared" si="11"/>
        <v>1</v>
      </c>
      <c r="AB9" s="8">
        <f t="shared" si="11"/>
        <v>7</v>
      </c>
      <c r="AC9" s="8">
        <f t="shared" si="12"/>
        <v>3</v>
      </c>
      <c r="AD9" s="8">
        <f t="shared" si="12"/>
        <v>7</v>
      </c>
      <c r="AE9" s="8">
        <f t="shared" si="12"/>
        <v>2</v>
      </c>
      <c r="AF9">
        <v>1000</v>
      </c>
      <c r="AG9">
        <f>models1!H50</f>
        <v>1010</v>
      </c>
      <c r="AH9">
        <f>IF(models1!K50*models1!AB50&lt;=0,1,0)</f>
        <v>1</v>
      </c>
      <c r="AI9">
        <f t="shared" si="13"/>
        <v>3</v>
      </c>
      <c r="AJ9" s="10">
        <f t="shared" si="14"/>
        <v>4.166666666666667</v>
      </c>
      <c r="AK9">
        <f t="shared" si="15"/>
        <v>4</v>
      </c>
      <c r="AL9" s="31">
        <f t="shared" si="16"/>
        <v>-1</v>
      </c>
      <c r="AN9">
        <f t="shared" si="17"/>
        <v>1</v>
      </c>
      <c r="AO9">
        <f t="shared" si="18"/>
        <v>3</v>
      </c>
      <c r="AP9" s="10">
        <f t="shared" si="19"/>
        <v>1</v>
      </c>
      <c r="AQ9">
        <f t="shared" si="20"/>
        <v>0</v>
      </c>
      <c r="AS9">
        <f>elo_copilot!D65</f>
        <v>1510</v>
      </c>
      <c r="AT9">
        <f t="shared" si="21"/>
        <v>3</v>
      </c>
      <c r="AV9">
        <f>elo_copilot!F80</f>
        <v>1517</v>
      </c>
      <c r="AW9">
        <f t="shared" si="1"/>
        <v>3</v>
      </c>
    </row>
    <row r="10" spans="1:49" ht="15" thickBot="1" x14ac:dyDescent="0.4">
      <c r="A10" s="28" t="s">
        <v>16</v>
      </c>
      <c r="B10" s="1">
        <v>0</v>
      </c>
      <c r="C10" s="1">
        <v>-1</v>
      </c>
      <c r="D10" s="1">
        <v>-1</v>
      </c>
      <c r="E10" s="1">
        <v>1</v>
      </c>
      <c r="F10" s="1">
        <v>1</v>
      </c>
      <c r="G10" s="1">
        <v>-1</v>
      </c>
      <c r="H10" s="1">
        <v>-1</v>
      </c>
      <c r="I10" s="1" t="s">
        <v>0</v>
      </c>
      <c r="J10" s="1">
        <v>-1</v>
      </c>
      <c r="K10" s="1">
        <v>1</v>
      </c>
      <c r="M10" s="1">
        <f t="shared" si="2"/>
        <v>3</v>
      </c>
      <c r="N10">
        <f t="shared" si="3"/>
        <v>5</v>
      </c>
      <c r="O10">
        <f t="shared" si="4"/>
        <v>1</v>
      </c>
      <c r="P10">
        <f t="shared" si="5"/>
        <v>9</v>
      </c>
      <c r="Q10" s="6">
        <f t="shared" si="6"/>
        <v>0.33333333333333331</v>
      </c>
      <c r="R10" s="6">
        <f t="shared" si="0"/>
        <v>0.55555555555555558</v>
      </c>
      <c r="S10" s="6">
        <f t="shared" si="0"/>
        <v>0.1111111111111111</v>
      </c>
      <c r="T10" s="7">
        <f t="shared" si="7"/>
        <v>1</v>
      </c>
      <c r="U10" s="9">
        <f t="shared" si="8"/>
        <v>-0.22222222222222227</v>
      </c>
      <c r="V10" s="9">
        <f t="shared" si="9"/>
        <v>0.22222222222222221</v>
      </c>
      <c r="W10" s="9">
        <f t="shared" si="10"/>
        <v>-0.44444444444444448</v>
      </c>
      <c r="Y10">
        <v>8</v>
      </c>
      <c r="Z10" s="8">
        <f t="shared" si="11"/>
        <v>5</v>
      </c>
      <c r="AA10" s="8">
        <f t="shared" si="11"/>
        <v>10</v>
      </c>
      <c r="AB10" s="8">
        <f t="shared" si="11"/>
        <v>1</v>
      </c>
      <c r="AC10" s="8">
        <f t="shared" si="12"/>
        <v>9</v>
      </c>
      <c r="AD10" s="8">
        <f t="shared" si="12"/>
        <v>2</v>
      </c>
      <c r="AE10" s="8">
        <f t="shared" si="12"/>
        <v>10</v>
      </c>
      <c r="AF10">
        <v>1000</v>
      </c>
      <c r="AG10">
        <f>models1!H51</f>
        <v>991.6</v>
      </c>
      <c r="AH10">
        <f>IF(models1!K51*models1!AB51&lt;=0,1,0)</f>
        <v>1</v>
      </c>
      <c r="AI10">
        <f t="shared" si="13"/>
        <v>8</v>
      </c>
      <c r="AJ10" s="10">
        <f t="shared" si="14"/>
        <v>6.166666666666667</v>
      </c>
      <c r="AK10">
        <f t="shared" si="15"/>
        <v>8</v>
      </c>
      <c r="AL10" s="31">
        <f t="shared" si="16"/>
        <v>0</v>
      </c>
      <c r="AN10">
        <f t="shared" si="17"/>
        <v>-2</v>
      </c>
      <c r="AO10">
        <f t="shared" si="18"/>
        <v>9</v>
      </c>
      <c r="AP10" s="10">
        <f t="shared" si="19"/>
        <v>-1</v>
      </c>
      <c r="AQ10">
        <f t="shared" si="20"/>
        <v>-1</v>
      </c>
      <c r="AS10">
        <f>elo_copilot!D66</f>
        <v>1480</v>
      </c>
      <c r="AT10">
        <f t="shared" si="21"/>
        <v>9</v>
      </c>
      <c r="AV10">
        <f>elo_copilot!F81</f>
        <v>1466</v>
      </c>
      <c r="AW10">
        <f t="shared" si="1"/>
        <v>9</v>
      </c>
    </row>
    <row r="11" spans="1:49" ht="15" thickBot="1" x14ac:dyDescent="0.4">
      <c r="A11" s="36" t="s">
        <v>17</v>
      </c>
      <c r="B11" s="1">
        <v>1</v>
      </c>
      <c r="C11" s="1">
        <v>1</v>
      </c>
      <c r="D11" s="1">
        <v>1</v>
      </c>
      <c r="E11" s="1">
        <v>-1</v>
      </c>
      <c r="F11" s="1">
        <v>0</v>
      </c>
      <c r="G11" s="1">
        <v>-1</v>
      </c>
      <c r="H11" s="1">
        <v>0</v>
      </c>
      <c r="I11" s="1">
        <v>1</v>
      </c>
      <c r="J11" s="1" t="s">
        <v>0</v>
      </c>
      <c r="K11" s="1">
        <v>0</v>
      </c>
      <c r="M11" s="1">
        <f t="shared" si="2"/>
        <v>4</v>
      </c>
      <c r="N11">
        <f t="shared" si="3"/>
        <v>2</v>
      </c>
      <c r="O11">
        <f t="shared" si="4"/>
        <v>3</v>
      </c>
      <c r="P11">
        <f t="shared" si="5"/>
        <v>9</v>
      </c>
      <c r="Q11" s="6">
        <f t="shared" si="6"/>
        <v>0.44444444444444442</v>
      </c>
      <c r="R11" s="6">
        <f t="shared" si="0"/>
        <v>0.22222222222222221</v>
      </c>
      <c r="S11" s="6">
        <f t="shared" si="0"/>
        <v>0.33333333333333331</v>
      </c>
      <c r="T11" s="7">
        <f t="shared" si="7"/>
        <v>1</v>
      </c>
      <c r="U11" s="9">
        <f t="shared" si="8"/>
        <v>0.22222222222222221</v>
      </c>
      <c r="V11" s="9">
        <f t="shared" si="9"/>
        <v>0.1111111111111111</v>
      </c>
      <c r="W11" s="9">
        <f t="shared" si="10"/>
        <v>0.1111111111111111</v>
      </c>
      <c r="Y11">
        <v>9</v>
      </c>
      <c r="Z11" s="33">
        <f t="shared" si="11"/>
        <v>1</v>
      </c>
      <c r="AA11" s="34">
        <f t="shared" si="11"/>
        <v>1</v>
      </c>
      <c r="AB11" s="34">
        <f t="shared" si="11"/>
        <v>4</v>
      </c>
      <c r="AC11" s="34">
        <f t="shared" si="12"/>
        <v>1</v>
      </c>
      <c r="AD11" s="34">
        <f t="shared" si="12"/>
        <v>4</v>
      </c>
      <c r="AE11" s="35">
        <f t="shared" si="12"/>
        <v>3</v>
      </c>
      <c r="AF11">
        <v>1000</v>
      </c>
      <c r="AG11">
        <f>models1!H52</f>
        <v>1015.5</v>
      </c>
      <c r="AH11">
        <f>IF(models1!K52*models1!AB52&lt;=0,1,0)</f>
        <v>1</v>
      </c>
      <c r="AI11">
        <f t="shared" si="13"/>
        <v>1</v>
      </c>
      <c r="AJ11" s="10">
        <f t="shared" si="14"/>
        <v>2.3333333333333335</v>
      </c>
      <c r="AK11">
        <f t="shared" si="15"/>
        <v>1</v>
      </c>
      <c r="AL11" s="31">
        <f t="shared" si="16"/>
        <v>0</v>
      </c>
      <c r="AN11">
        <f t="shared" si="17"/>
        <v>2</v>
      </c>
      <c r="AO11">
        <f t="shared" si="18"/>
        <v>1</v>
      </c>
      <c r="AP11" s="10">
        <f t="shared" si="19"/>
        <v>0</v>
      </c>
      <c r="AQ11">
        <f t="shared" si="20"/>
        <v>0</v>
      </c>
      <c r="AS11">
        <f>elo_copilot!D67</f>
        <v>1520</v>
      </c>
      <c r="AT11">
        <f t="shared" si="21"/>
        <v>1</v>
      </c>
      <c r="AV11">
        <f>elo_copilot!F82</f>
        <v>1534</v>
      </c>
      <c r="AW11">
        <f t="shared" si="1"/>
        <v>1</v>
      </c>
    </row>
    <row r="12" spans="1:49" ht="19" thickBot="1" x14ac:dyDescent="0.5">
      <c r="A12" s="28" t="s">
        <v>18</v>
      </c>
      <c r="B12" s="1">
        <v>-1</v>
      </c>
      <c r="C12" s="1">
        <v>0</v>
      </c>
      <c r="D12" s="1">
        <v>-1</v>
      </c>
      <c r="E12" s="1">
        <v>0</v>
      </c>
      <c r="F12" s="1">
        <v>1</v>
      </c>
      <c r="G12" s="1">
        <v>0</v>
      </c>
      <c r="H12" s="1">
        <v>-1</v>
      </c>
      <c r="I12" s="1">
        <v>-1</v>
      </c>
      <c r="J12" s="1">
        <v>0</v>
      </c>
      <c r="K12" s="1" t="s">
        <v>0</v>
      </c>
      <c r="M12" s="77">
        <f t="shared" si="2"/>
        <v>1</v>
      </c>
      <c r="N12" s="78">
        <f t="shared" si="3"/>
        <v>4</v>
      </c>
      <c r="O12" s="78">
        <f t="shared" si="4"/>
        <v>4</v>
      </c>
      <c r="P12" s="78">
        <f t="shared" si="5"/>
        <v>9</v>
      </c>
      <c r="Q12" s="79">
        <f t="shared" si="6"/>
        <v>0.1111111111111111</v>
      </c>
      <c r="R12" s="79">
        <f t="shared" si="0"/>
        <v>0.44444444444444442</v>
      </c>
      <c r="S12" s="79">
        <f t="shared" si="0"/>
        <v>0.44444444444444442</v>
      </c>
      <c r="T12" s="80">
        <f t="shared" si="7"/>
        <v>1</v>
      </c>
      <c r="U12" s="81">
        <f t="shared" si="8"/>
        <v>-0.33333333333333331</v>
      </c>
      <c r="V12" s="81">
        <f t="shared" si="9"/>
        <v>-0.33333333333333331</v>
      </c>
      <c r="W12" s="81">
        <f t="shared" si="10"/>
        <v>0</v>
      </c>
      <c r="Y12">
        <v>10</v>
      </c>
      <c r="Z12" s="8">
        <f t="shared" si="11"/>
        <v>10</v>
      </c>
      <c r="AA12" s="8">
        <f t="shared" si="11"/>
        <v>8</v>
      </c>
      <c r="AB12" s="8">
        <f t="shared" si="11"/>
        <v>7</v>
      </c>
      <c r="AC12" s="8">
        <f t="shared" si="12"/>
        <v>10</v>
      </c>
      <c r="AD12" s="8">
        <f t="shared" si="12"/>
        <v>9</v>
      </c>
      <c r="AE12" s="8">
        <f t="shared" si="12"/>
        <v>6</v>
      </c>
      <c r="AF12">
        <v>1000</v>
      </c>
      <c r="AG12">
        <f>models1!H53</f>
        <v>979.6</v>
      </c>
      <c r="AH12">
        <f>IF(models1!K53*models1!AB53&lt;=0,1,0)</f>
        <v>1</v>
      </c>
      <c r="AI12">
        <f t="shared" si="13"/>
        <v>10</v>
      </c>
      <c r="AJ12" s="10">
        <f t="shared" si="14"/>
        <v>8.3333333333333339</v>
      </c>
      <c r="AK12">
        <f t="shared" si="15"/>
        <v>10</v>
      </c>
      <c r="AL12" s="32">
        <f t="shared" si="16"/>
        <v>0</v>
      </c>
      <c r="AN12">
        <f t="shared" si="17"/>
        <v>-3</v>
      </c>
      <c r="AO12">
        <f t="shared" si="18"/>
        <v>10</v>
      </c>
      <c r="AP12" s="10">
        <f t="shared" si="19"/>
        <v>0</v>
      </c>
      <c r="AQ12">
        <f t="shared" si="20"/>
        <v>0</v>
      </c>
      <c r="AS12">
        <f>elo_copilot!D68</f>
        <v>1470</v>
      </c>
      <c r="AT12">
        <f t="shared" si="21"/>
        <v>10</v>
      </c>
      <c r="AV12">
        <f>elo_copilot!F83</f>
        <v>1448</v>
      </c>
      <c r="AW12">
        <f t="shared" si="1"/>
        <v>10</v>
      </c>
    </row>
    <row r="14" spans="1:49" x14ac:dyDescent="0.35">
      <c r="A14" s="3" t="str" cm="1">
        <f t="array" ref="A14:K21">TRANSPOSE(M2:T12)</f>
        <v>win</v>
      </c>
      <c r="B14">
        <v>2</v>
      </c>
      <c r="C14">
        <v>3</v>
      </c>
      <c r="D14">
        <v>4</v>
      </c>
      <c r="E14">
        <v>4</v>
      </c>
      <c r="F14">
        <v>4</v>
      </c>
      <c r="G14">
        <v>2</v>
      </c>
      <c r="H14">
        <v>3</v>
      </c>
      <c r="I14">
        <v>3</v>
      </c>
      <c r="J14">
        <v>4</v>
      </c>
      <c r="K14">
        <v>1</v>
      </c>
    </row>
    <row r="15" spans="1:49" x14ac:dyDescent="0.35">
      <c r="A15" s="2" t="str">
        <v>lose</v>
      </c>
      <c r="B15">
        <v>3</v>
      </c>
      <c r="C15">
        <v>3</v>
      </c>
      <c r="D15">
        <v>3</v>
      </c>
      <c r="E15">
        <v>2</v>
      </c>
      <c r="F15">
        <v>4</v>
      </c>
      <c r="G15">
        <v>2</v>
      </c>
      <c r="H15">
        <v>2</v>
      </c>
      <c r="I15">
        <v>5</v>
      </c>
      <c r="J15">
        <v>2</v>
      </c>
      <c r="K15">
        <v>4</v>
      </c>
    </row>
    <row r="16" spans="1:49" x14ac:dyDescent="0.35">
      <c r="A16" s="4" t="str">
        <v>draw</v>
      </c>
      <c r="B16">
        <v>4</v>
      </c>
      <c r="C16">
        <v>3</v>
      </c>
      <c r="D16">
        <v>2</v>
      </c>
      <c r="E16">
        <v>3</v>
      </c>
      <c r="F16">
        <v>1</v>
      </c>
      <c r="G16">
        <v>5</v>
      </c>
      <c r="H16">
        <v>4</v>
      </c>
      <c r="I16">
        <v>1</v>
      </c>
      <c r="J16">
        <v>3</v>
      </c>
      <c r="K16">
        <v>4</v>
      </c>
    </row>
    <row r="17" spans="1:39" x14ac:dyDescent="0.35">
      <c r="A17" s="5" t="str">
        <v>check</v>
      </c>
      <c r="B17">
        <v>9</v>
      </c>
      <c r="C17">
        <v>9</v>
      </c>
      <c r="D17">
        <v>9</v>
      </c>
      <c r="E17">
        <v>9</v>
      </c>
      <c r="F17">
        <v>9</v>
      </c>
      <c r="G17">
        <v>9</v>
      </c>
      <c r="H17">
        <v>9</v>
      </c>
      <c r="I17">
        <v>9</v>
      </c>
      <c r="J17">
        <v>9</v>
      </c>
      <c r="K17">
        <v>9</v>
      </c>
    </row>
    <row r="18" spans="1:39" x14ac:dyDescent="0.35">
      <c r="A18" s="3" t="str">
        <v>w%</v>
      </c>
      <c r="B18" s="6">
        <v>0.22222222222222221</v>
      </c>
      <c r="C18" s="6">
        <v>0.33333333333333331</v>
      </c>
      <c r="D18" s="6">
        <v>0.44444444444444442</v>
      </c>
      <c r="E18" s="6">
        <v>0.44444444444444442</v>
      </c>
      <c r="F18" s="6">
        <v>0.44444444444444442</v>
      </c>
      <c r="G18" s="6">
        <v>0.22222222222222221</v>
      </c>
      <c r="H18" s="6">
        <v>0.33333333333333331</v>
      </c>
      <c r="I18" s="6">
        <v>0.33333333333333331</v>
      </c>
      <c r="J18" s="6">
        <v>0.44444444444444442</v>
      </c>
      <c r="K18" s="6">
        <v>0.1111111111111111</v>
      </c>
    </row>
    <row r="19" spans="1:39" x14ac:dyDescent="0.35">
      <c r="A19" s="2" t="str">
        <v>l%</v>
      </c>
      <c r="B19" s="6">
        <v>0.33333333333333331</v>
      </c>
      <c r="C19" s="6">
        <v>0.33333333333333331</v>
      </c>
      <c r="D19" s="6">
        <v>0.33333333333333331</v>
      </c>
      <c r="E19" s="6">
        <v>0.22222222222222221</v>
      </c>
      <c r="F19" s="6">
        <v>0.44444444444444442</v>
      </c>
      <c r="G19" s="6">
        <v>0.22222222222222221</v>
      </c>
      <c r="H19" s="6">
        <v>0.22222222222222221</v>
      </c>
      <c r="I19" s="6">
        <v>0.55555555555555558</v>
      </c>
      <c r="J19" s="6">
        <v>0.22222222222222221</v>
      </c>
      <c r="K19" s="6">
        <v>0.44444444444444442</v>
      </c>
    </row>
    <row r="20" spans="1:39" x14ac:dyDescent="0.35">
      <c r="A20" s="4" t="str">
        <v>d%</v>
      </c>
      <c r="B20" s="6">
        <v>0.44444444444444442</v>
      </c>
      <c r="C20" s="6">
        <v>0.33333333333333331</v>
      </c>
      <c r="D20" s="6">
        <v>0.22222222222222221</v>
      </c>
      <c r="E20" s="6">
        <v>0.33333333333333331</v>
      </c>
      <c r="F20" s="6">
        <v>0.1111111111111111</v>
      </c>
      <c r="G20" s="6">
        <v>0.55555555555555558</v>
      </c>
      <c r="H20" s="6">
        <v>0.44444444444444442</v>
      </c>
      <c r="I20" s="6">
        <v>0.1111111111111111</v>
      </c>
      <c r="J20" s="6">
        <v>0.33333333333333331</v>
      </c>
      <c r="K20" s="6">
        <v>0.44444444444444442</v>
      </c>
    </row>
    <row r="21" spans="1:39" x14ac:dyDescent="0.35">
      <c r="A21" s="5" t="str">
        <v>check</v>
      </c>
      <c r="B21" s="6">
        <v>1</v>
      </c>
      <c r="C21" s="6">
        <v>1</v>
      </c>
      <c r="D21" s="6">
        <v>0.99999999999999989</v>
      </c>
      <c r="E21" s="6">
        <v>1</v>
      </c>
      <c r="F21" s="6">
        <v>1</v>
      </c>
      <c r="G21" s="6">
        <v>1</v>
      </c>
      <c r="H21" s="6">
        <v>1</v>
      </c>
      <c r="I21" s="6">
        <v>1</v>
      </c>
      <c r="J21" s="6">
        <v>1</v>
      </c>
      <c r="K21" s="6">
        <v>1</v>
      </c>
    </row>
    <row r="23" spans="1:39" x14ac:dyDescent="0.35">
      <c r="K23" t="s">
        <v>184</v>
      </c>
      <c r="L23" t="s">
        <v>185</v>
      </c>
      <c r="M23" t="s">
        <v>186</v>
      </c>
      <c r="N23" s="24" t="s">
        <v>187</v>
      </c>
      <c r="O23" t="s">
        <v>188</v>
      </c>
      <c r="P23" t="s">
        <v>189</v>
      </c>
      <c r="Q23" t="s">
        <v>190</v>
      </c>
      <c r="R23" s="24" t="s">
        <v>191</v>
      </c>
      <c r="S23" t="s">
        <v>192</v>
      </c>
      <c r="T23" t="s">
        <v>193</v>
      </c>
      <c r="U23" t="s">
        <v>194</v>
      </c>
      <c r="V23" s="24" t="s">
        <v>195</v>
      </c>
      <c r="W23" s="24" t="s">
        <v>196</v>
      </c>
    </row>
    <row r="24" spans="1:39" x14ac:dyDescent="0.35">
      <c r="A24" t="s">
        <v>96</v>
      </c>
      <c r="J24" t="s">
        <v>19</v>
      </c>
      <c r="K24">
        <v>0</v>
      </c>
      <c r="L24">
        <v>0</v>
      </c>
      <c r="M24" s="44">
        <v>1</v>
      </c>
      <c r="N24" s="24"/>
      <c r="O24" s="44">
        <v>1</v>
      </c>
      <c r="P24">
        <v>0</v>
      </c>
      <c r="Q24">
        <v>0</v>
      </c>
      <c r="R24" s="24"/>
      <c r="S24" s="44">
        <v>1</v>
      </c>
      <c r="T24">
        <v>0</v>
      </c>
      <c r="U24">
        <v>0</v>
      </c>
      <c r="V24" s="24"/>
      <c r="W24" s="24"/>
    </row>
    <row r="25" spans="1:39" x14ac:dyDescent="0.35">
      <c r="A25" t="s">
        <v>98</v>
      </c>
      <c r="B25" t="s">
        <v>99</v>
      </c>
      <c r="C25" t="s">
        <v>97</v>
      </c>
      <c r="D25" t="s">
        <v>100</v>
      </c>
      <c r="E25" t="s">
        <v>102</v>
      </c>
      <c r="F25" t="s">
        <v>160</v>
      </c>
      <c r="G25" t="s">
        <v>177</v>
      </c>
      <c r="H25" t="s">
        <v>178</v>
      </c>
      <c r="J25" s="24" t="s">
        <v>335</v>
      </c>
      <c r="K25" s="22" t="s">
        <v>163</v>
      </c>
      <c r="N25" s="24"/>
      <c r="R25" s="24"/>
      <c r="V25" s="24"/>
      <c r="W25" s="24"/>
    </row>
    <row r="26" spans="1:39" x14ac:dyDescent="0.35">
      <c r="A26">
        <v>1</v>
      </c>
      <c r="B26">
        <v>1</v>
      </c>
      <c r="C26">
        <f>VLOOKUP(A26,$Y$3:$AG$12,9,0)</f>
        <v>990.6</v>
      </c>
      <c r="D26">
        <f>VLOOKUP(B26,$Y$3:$AG$12,9,0)</f>
        <v>990.6</v>
      </c>
      <c r="E26">
        <f>C26-D26</f>
        <v>0</v>
      </c>
      <c r="F26">
        <f>IF(E26=0,0,IF(E26&lt;0,-1,1))</f>
        <v>0</v>
      </c>
      <c r="G26" t="str">
        <f>B3</f>
        <v>x</v>
      </c>
      <c r="H26">
        <f>IFERROR(-1*G26,0)</f>
        <v>0</v>
      </c>
      <c r="K26">
        <v>-1</v>
      </c>
      <c r="N26" s="24" t="s">
        <v>180</v>
      </c>
      <c r="O26">
        <v>0</v>
      </c>
      <c r="R26" s="24" t="s">
        <v>181</v>
      </c>
      <c r="S26">
        <v>1</v>
      </c>
      <c r="V26" s="24" t="s">
        <v>182</v>
      </c>
      <c r="W26" s="24" t="s">
        <v>162</v>
      </c>
    </row>
    <row r="27" spans="1:39" x14ac:dyDescent="0.35">
      <c r="A27">
        <v>1</v>
      </c>
      <c r="B27">
        <v>2</v>
      </c>
      <c r="C27">
        <f t="shared" ref="C27:D90" si="22">VLOOKUP(A27,$Y$3:$AG$12,9,0)</f>
        <v>990.6</v>
      </c>
      <c r="D27">
        <f t="shared" si="22"/>
        <v>998.6</v>
      </c>
      <c r="E27">
        <f t="shared" ref="E27:E90" si="23">C27-D27</f>
        <v>-8</v>
      </c>
      <c r="F27">
        <f t="shared" ref="F27:F90" si="24">IF(E27=0,0,IF(E27&lt;0,-1,1))</f>
        <v>-1</v>
      </c>
      <c r="G27">
        <f t="shared" ref="G27:G35" si="25">B4</f>
        <v>0</v>
      </c>
      <c r="H27">
        <f t="shared" ref="H27:H90" si="26">IFERROR(-1*G27,0)</f>
        <v>0</v>
      </c>
      <c r="J27" s="22" t="s">
        <v>161</v>
      </c>
      <c r="K27">
        <v>-1</v>
      </c>
      <c r="L27">
        <v>0</v>
      </c>
      <c r="M27">
        <v>1</v>
      </c>
      <c r="N27" s="24"/>
      <c r="O27">
        <v>-1</v>
      </c>
      <c r="P27">
        <v>0</v>
      </c>
      <c r="Q27">
        <v>1</v>
      </c>
      <c r="R27" s="24"/>
      <c r="S27">
        <v>-1</v>
      </c>
      <c r="T27">
        <v>0</v>
      </c>
      <c r="U27">
        <v>1</v>
      </c>
      <c r="V27" s="24"/>
      <c r="W27" s="24"/>
      <c r="Z27" t="s">
        <v>184</v>
      </c>
      <c r="AA27" t="s">
        <v>185</v>
      </c>
      <c r="AB27" t="s">
        <v>186</v>
      </c>
      <c r="AC27" t="s">
        <v>187</v>
      </c>
      <c r="AD27" t="s">
        <v>188</v>
      </c>
      <c r="AE27" t="s">
        <v>189</v>
      </c>
      <c r="AF27" t="s">
        <v>190</v>
      </c>
      <c r="AG27" t="s">
        <v>191</v>
      </c>
      <c r="AH27" t="s">
        <v>192</v>
      </c>
      <c r="AI27" t="s">
        <v>193</v>
      </c>
      <c r="AJ27" t="s">
        <v>194</v>
      </c>
      <c r="AK27" t="s">
        <v>195</v>
      </c>
      <c r="AL27" t="s">
        <v>196</v>
      </c>
      <c r="AM27" t="s">
        <v>23</v>
      </c>
    </row>
    <row r="28" spans="1:39" x14ac:dyDescent="0.35">
      <c r="A28">
        <v>1</v>
      </c>
      <c r="B28">
        <v>3</v>
      </c>
      <c r="C28">
        <f t="shared" si="22"/>
        <v>990.6</v>
      </c>
      <c r="D28">
        <f t="shared" si="22"/>
        <v>997.6</v>
      </c>
      <c r="E28">
        <f t="shared" si="23"/>
        <v>-7</v>
      </c>
      <c r="F28">
        <f t="shared" si="24"/>
        <v>-1</v>
      </c>
      <c r="G28">
        <f t="shared" si="25"/>
        <v>1</v>
      </c>
      <c r="H28">
        <f t="shared" si="26"/>
        <v>-1</v>
      </c>
      <c r="J28" s="23">
        <v>1</v>
      </c>
      <c r="K28" s="9">
        <v>-14.933333333333318</v>
      </c>
      <c r="L28" s="9"/>
      <c r="M28" s="9"/>
      <c r="N28" s="60">
        <v>-14.933333333333318</v>
      </c>
      <c r="O28" s="9">
        <v>-8.8499999999999943</v>
      </c>
      <c r="P28" s="9">
        <v>0</v>
      </c>
      <c r="Q28" s="9"/>
      <c r="R28" s="60">
        <v>-7.0799999999999956</v>
      </c>
      <c r="S28" s="61">
        <v>-24.899999999999977</v>
      </c>
      <c r="T28" s="9"/>
      <c r="U28" s="61">
        <v>11</v>
      </c>
      <c r="V28" s="60">
        <v>-6.9499999999999886</v>
      </c>
      <c r="W28" s="60">
        <v>-9.4099999999999913</v>
      </c>
      <c r="X28" s="9"/>
      <c r="Y28" s="9"/>
      <c r="Z28" s="9">
        <f>K28</f>
        <v>-14.933333333333318</v>
      </c>
      <c r="AA28" s="9">
        <f t="shared" ref="AA28:AL37" si="27">L28</f>
        <v>0</v>
      </c>
      <c r="AB28" s="9">
        <f t="shared" si="27"/>
        <v>0</v>
      </c>
      <c r="AC28" s="9">
        <f t="shared" si="27"/>
        <v>-14.933333333333318</v>
      </c>
      <c r="AD28" s="9">
        <f t="shared" si="27"/>
        <v>-8.8499999999999943</v>
      </c>
      <c r="AE28" s="9">
        <f t="shared" si="27"/>
        <v>0</v>
      </c>
      <c r="AF28" s="9">
        <f t="shared" si="27"/>
        <v>0</v>
      </c>
      <c r="AG28" s="9">
        <f t="shared" si="27"/>
        <v>-7.0799999999999956</v>
      </c>
      <c r="AH28" s="9">
        <f t="shared" si="27"/>
        <v>-24.899999999999977</v>
      </c>
      <c r="AI28" s="9">
        <f t="shared" si="27"/>
        <v>0</v>
      </c>
      <c r="AJ28" s="9">
        <f t="shared" si="27"/>
        <v>11</v>
      </c>
      <c r="AK28" s="9">
        <f t="shared" si="27"/>
        <v>-6.9499999999999886</v>
      </c>
      <c r="AL28" s="9">
        <f t="shared" si="27"/>
        <v>-9.4099999999999913</v>
      </c>
      <c r="AM28">
        <v>1000</v>
      </c>
    </row>
    <row r="29" spans="1:39" x14ac:dyDescent="0.35">
      <c r="A29">
        <v>1</v>
      </c>
      <c r="B29">
        <v>4</v>
      </c>
      <c r="C29">
        <f t="shared" si="22"/>
        <v>990.6</v>
      </c>
      <c r="D29">
        <f t="shared" si="22"/>
        <v>1015.5</v>
      </c>
      <c r="E29" s="45">
        <f t="shared" si="23"/>
        <v>-24.899999999999977</v>
      </c>
      <c r="F29">
        <f t="shared" si="24"/>
        <v>-1</v>
      </c>
      <c r="G29">
        <f t="shared" si="25"/>
        <v>-1</v>
      </c>
      <c r="H29">
        <f t="shared" si="26"/>
        <v>1</v>
      </c>
      <c r="J29" s="23">
        <v>2</v>
      </c>
      <c r="K29" s="9">
        <v>-15.066666666666643</v>
      </c>
      <c r="L29" s="9"/>
      <c r="M29" s="9"/>
      <c r="N29" s="60">
        <v>-15.066666666666643</v>
      </c>
      <c r="O29" s="9"/>
      <c r="P29" s="9">
        <v>0</v>
      </c>
      <c r="Q29" s="9">
        <v>9.3333333333333339</v>
      </c>
      <c r="R29" s="60">
        <v>7</v>
      </c>
      <c r="S29" s="9">
        <v>-4.8999999999999773</v>
      </c>
      <c r="T29" s="9"/>
      <c r="U29" s="9">
        <v>4</v>
      </c>
      <c r="V29" s="60">
        <v>1.033333333333341</v>
      </c>
      <c r="W29" s="60">
        <v>-1.4099999999999908</v>
      </c>
      <c r="X29" s="9"/>
      <c r="Y29" s="9"/>
      <c r="Z29" s="9">
        <f t="shared" ref="Z29:Z37" si="28">K29</f>
        <v>-15.066666666666643</v>
      </c>
      <c r="AA29" s="9">
        <f t="shared" si="27"/>
        <v>0</v>
      </c>
      <c r="AB29" s="9">
        <f t="shared" si="27"/>
        <v>0</v>
      </c>
      <c r="AC29" s="9">
        <f t="shared" si="27"/>
        <v>-15.066666666666643</v>
      </c>
      <c r="AD29" s="9">
        <f t="shared" si="27"/>
        <v>0</v>
      </c>
      <c r="AE29" s="9">
        <f t="shared" si="27"/>
        <v>0</v>
      </c>
      <c r="AF29" s="9">
        <f t="shared" si="27"/>
        <v>9.3333333333333339</v>
      </c>
      <c r="AG29" s="9">
        <f t="shared" si="27"/>
        <v>7</v>
      </c>
      <c r="AH29" s="9">
        <f t="shared" si="27"/>
        <v>-4.8999999999999773</v>
      </c>
      <c r="AI29" s="9">
        <f t="shared" si="27"/>
        <v>0</v>
      </c>
      <c r="AJ29" s="9">
        <f t="shared" si="27"/>
        <v>4</v>
      </c>
      <c r="AK29" s="9">
        <f t="shared" si="27"/>
        <v>1.033333333333341</v>
      </c>
      <c r="AL29" s="9">
        <f t="shared" si="27"/>
        <v>-1.4099999999999908</v>
      </c>
      <c r="AM29">
        <v>1000</v>
      </c>
    </row>
    <row r="30" spans="1:39" ht="15" thickBot="1" x14ac:dyDescent="0.4">
      <c r="A30">
        <v>1</v>
      </c>
      <c r="B30">
        <v>5</v>
      </c>
      <c r="C30">
        <f t="shared" si="22"/>
        <v>990.6</v>
      </c>
      <c r="D30">
        <f t="shared" si="22"/>
        <v>1003.5</v>
      </c>
      <c r="E30">
        <f t="shared" si="23"/>
        <v>-12.899999999999977</v>
      </c>
      <c r="F30">
        <f t="shared" si="24"/>
        <v>-1</v>
      </c>
      <c r="G30">
        <f t="shared" si="25"/>
        <v>1</v>
      </c>
      <c r="H30">
        <f t="shared" si="26"/>
        <v>-1</v>
      </c>
      <c r="J30" s="23">
        <v>3</v>
      </c>
      <c r="K30" s="9">
        <v>-8.2666666666666515</v>
      </c>
      <c r="L30" s="9"/>
      <c r="M30" s="9"/>
      <c r="N30" s="60">
        <v>-8.2666666666666515</v>
      </c>
      <c r="O30" s="62">
        <v>-17.899999999999977</v>
      </c>
      <c r="P30" s="9">
        <v>0</v>
      </c>
      <c r="Q30" s="9"/>
      <c r="R30" s="60">
        <v>-5.9666666666666588</v>
      </c>
      <c r="S30" s="9">
        <v>-12.399999999999977</v>
      </c>
      <c r="T30" s="9"/>
      <c r="U30" s="9">
        <v>10.333333333333334</v>
      </c>
      <c r="V30" s="60">
        <v>4.6500000000000057</v>
      </c>
      <c r="W30" s="60">
        <v>-2.4099999999999908</v>
      </c>
      <c r="X30" s="9"/>
      <c r="Y30" s="9"/>
      <c r="Z30" s="9">
        <f t="shared" si="28"/>
        <v>-8.2666666666666515</v>
      </c>
      <c r="AA30" s="9">
        <f t="shared" si="27"/>
        <v>0</v>
      </c>
      <c r="AB30" s="9">
        <f t="shared" si="27"/>
        <v>0</v>
      </c>
      <c r="AC30" s="9">
        <f t="shared" si="27"/>
        <v>-8.2666666666666515</v>
      </c>
      <c r="AD30" s="9">
        <f t="shared" si="27"/>
        <v>-17.899999999999977</v>
      </c>
      <c r="AE30" s="9">
        <f t="shared" si="27"/>
        <v>0</v>
      </c>
      <c r="AF30" s="9">
        <f t="shared" si="27"/>
        <v>0</v>
      </c>
      <c r="AG30" s="9">
        <f t="shared" si="27"/>
        <v>-5.9666666666666588</v>
      </c>
      <c r="AH30" s="9">
        <f t="shared" si="27"/>
        <v>-12.399999999999977</v>
      </c>
      <c r="AI30" s="9">
        <f t="shared" si="27"/>
        <v>0</v>
      </c>
      <c r="AJ30" s="9">
        <f t="shared" si="27"/>
        <v>10.333333333333334</v>
      </c>
      <c r="AK30" s="9">
        <f t="shared" si="27"/>
        <v>4.6500000000000057</v>
      </c>
      <c r="AL30" s="9">
        <f t="shared" si="27"/>
        <v>-2.4099999999999908</v>
      </c>
      <c r="AM30">
        <v>1000</v>
      </c>
    </row>
    <row r="31" spans="1:39" ht="15" thickBot="1" x14ac:dyDescent="0.4">
      <c r="A31">
        <v>1</v>
      </c>
      <c r="B31">
        <v>6</v>
      </c>
      <c r="C31">
        <f t="shared" si="22"/>
        <v>990.6</v>
      </c>
      <c r="D31">
        <f t="shared" si="22"/>
        <v>997.6</v>
      </c>
      <c r="E31">
        <f t="shared" si="23"/>
        <v>-7</v>
      </c>
      <c r="F31">
        <f t="shared" si="24"/>
        <v>-1</v>
      </c>
      <c r="G31">
        <f t="shared" si="25"/>
        <v>0</v>
      </c>
      <c r="H31">
        <f t="shared" si="26"/>
        <v>0</v>
      </c>
      <c r="J31" s="59">
        <v>4</v>
      </c>
      <c r="K31" s="63"/>
      <c r="L31" s="64"/>
      <c r="M31" s="64">
        <v>24.399999999999977</v>
      </c>
      <c r="N31" s="65">
        <v>24.399999999999977</v>
      </c>
      <c r="O31" s="64"/>
      <c r="P31" s="64">
        <v>0</v>
      </c>
      <c r="Q31" s="64">
        <v>19.766666666666652</v>
      </c>
      <c r="R31" s="65">
        <v>14.824999999999989</v>
      </c>
      <c r="S31" s="64"/>
      <c r="T31" s="64">
        <v>0</v>
      </c>
      <c r="U31" s="64">
        <v>15.599999999999985</v>
      </c>
      <c r="V31" s="65">
        <v>11.699999999999989</v>
      </c>
      <c r="W31" s="66">
        <v>15.489999999999986</v>
      </c>
      <c r="X31" s="9"/>
      <c r="Y31" s="9"/>
      <c r="Z31" s="63">
        <f t="shared" si="28"/>
        <v>0</v>
      </c>
      <c r="AA31" s="64">
        <f t="shared" si="27"/>
        <v>0</v>
      </c>
      <c r="AB31" s="64">
        <f t="shared" si="27"/>
        <v>24.399999999999977</v>
      </c>
      <c r="AC31" s="64">
        <f t="shared" si="27"/>
        <v>24.399999999999977</v>
      </c>
      <c r="AD31" s="64">
        <f t="shared" si="27"/>
        <v>0</v>
      </c>
      <c r="AE31" s="64">
        <f t="shared" si="27"/>
        <v>0</v>
      </c>
      <c r="AF31" s="64">
        <f t="shared" si="27"/>
        <v>19.766666666666652</v>
      </c>
      <c r="AG31" s="64">
        <f t="shared" si="27"/>
        <v>14.824999999999989</v>
      </c>
      <c r="AH31" s="64">
        <f t="shared" si="27"/>
        <v>0</v>
      </c>
      <c r="AI31" s="64">
        <f t="shared" si="27"/>
        <v>0</v>
      </c>
      <c r="AJ31" s="64">
        <f t="shared" si="27"/>
        <v>15.599999999999985</v>
      </c>
      <c r="AK31" s="64">
        <f t="shared" si="27"/>
        <v>11.699999999999989</v>
      </c>
      <c r="AL31" s="64">
        <f t="shared" si="27"/>
        <v>15.489999999999986</v>
      </c>
      <c r="AM31" s="39">
        <v>1000</v>
      </c>
    </row>
    <row r="32" spans="1:39" x14ac:dyDescent="0.35">
      <c r="A32">
        <v>1</v>
      </c>
      <c r="B32">
        <v>7</v>
      </c>
      <c r="C32">
        <f t="shared" si="22"/>
        <v>990.6</v>
      </c>
      <c r="D32">
        <f t="shared" si="22"/>
        <v>1010</v>
      </c>
      <c r="E32">
        <f t="shared" si="23"/>
        <v>-19.399999999999977</v>
      </c>
      <c r="F32">
        <f t="shared" si="24"/>
        <v>-1</v>
      </c>
      <c r="G32">
        <f t="shared" si="25"/>
        <v>0</v>
      </c>
      <c r="H32">
        <f t="shared" si="26"/>
        <v>0</v>
      </c>
      <c r="J32" s="23">
        <v>5</v>
      </c>
      <c r="K32" s="9">
        <v>-12</v>
      </c>
      <c r="L32" s="9"/>
      <c r="M32" s="9">
        <v>13.566666666666643</v>
      </c>
      <c r="N32" s="60">
        <v>7.1749999999999829</v>
      </c>
      <c r="O32" s="9">
        <v>-12</v>
      </c>
      <c r="P32" s="9">
        <v>0</v>
      </c>
      <c r="Q32" s="9"/>
      <c r="R32" s="60">
        <v>-6</v>
      </c>
      <c r="S32" s="9">
        <v>-6.5</v>
      </c>
      <c r="T32" s="9"/>
      <c r="U32" s="9">
        <v>8.2333333333333112</v>
      </c>
      <c r="V32" s="60">
        <v>4.5499999999999829</v>
      </c>
      <c r="W32" s="60">
        <v>3.4899999999999864</v>
      </c>
      <c r="X32" s="9"/>
      <c r="Y32" s="9"/>
      <c r="Z32" s="9">
        <f t="shared" si="28"/>
        <v>-12</v>
      </c>
      <c r="AA32" s="9">
        <f t="shared" si="27"/>
        <v>0</v>
      </c>
      <c r="AB32" s="9">
        <f t="shared" si="27"/>
        <v>13.566666666666643</v>
      </c>
      <c r="AC32" s="9">
        <f t="shared" si="27"/>
        <v>7.1749999999999829</v>
      </c>
      <c r="AD32" s="9">
        <f t="shared" si="27"/>
        <v>-12</v>
      </c>
      <c r="AE32" s="9">
        <f t="shared" si="27"/>
        <v>0</v>
      </c>
      <c r="AF32" s="9">
        <f t="shared" si="27"/>
        <v>0</v>
      </c>
      <c r="AG32" s="9">
        <f t="shared" si="27"/>
        <v>-6</v>
      </c>
      <c r="AH32" s="9">
        <f t="shared" si="27"/>
        <v>-6.5</v>
      </c>
      <c r="AI32" s="9">
        <f t="shared" si="27"/>
        <v>0</v>
      </c>
      <c r="AJ32" s="9">
        <f t="shared" si="27"/>
        <v>8.2333333333333112</v>
      </c>
      <c r="AK32" s="9">
        <f t="shared" si="27"/>
        <v>4.5499999999999829</v>
      </c>
      <c r="AL32" s="9">
        <f t="shared" si="27"/>
        <v>3.4899999999999864</v>
      </c>
      <c r="AM32">
        <v>1000</v>
      </c>
    </row>
    <row r="33" spans="1:47" x14ac:dyDescent="0.35">
      <c r="A33">
        <v>1</v>
      </c>
      <c r="B33">
        <v>8</v>
      </c>
      <c r="C33">
        <f t="shared" si="22"/>
        <v>990.6</v>
      </c>
      <c r="D33">
        <f t="shared" si="22"/>
        <v>991.6</v>
      </c>
      <c r="E33">
        <f t="shared" si="23"/>
        <v>-1</v>
      </c>
      <c r="F33">
        <f t="shared" si="24"/>
        <v>-1</v>
      </c>
      <c r="G33">
        <f t="shared" si="25"/>
        <v>0</v>
      </c>
      <c r="H33">
        <f t="shared" si="26"/>
        <v>0</v>
      </c>
      <c r="J33" s="23">
        <v>6</v>
      </c>
      <c r="K33" s="9">
        <v>-11.899999999999977</v>
      </c>
      <c r="L33" s="9"/>
      <c r="M33" s="9"/>
      <c r="N33" s="60">
        <v>-11.899999999999977</v>
      </c>
      <c r="O33" s="9">
        <v>-6.6999999999999886</v>
      </c>
      <c r="P33" s="9">
        <v>0</v>
      </c>
      <c r="Q33" s="9">
        <v>12.5</v>
      </c>
      <c r="R33" s="60">
        <v>1.9333333333333371</v>
      </c>
      <c r="S33" s="9">
        <v>-17.899999999999977</v>
      </c>
      <c r="T33" s="9"/>
      <c r="U33" s="9">
        <v>6</v>
      </c>
      <c r="V33" s="60">
        <v>-5.9499999999999886</v>
      </c>
      <c r="W33" s="60">
        <v>-2.4099999999999908</v>
      </c>
      <c r="X33" s="9"/>
      <c r="Y33" s="9"/>
      <c r="Z33" s="9">
        <f t="shared" si="28"/>
        <v>-11.899999999999977</v>
      </c>
      <c r="AA33" s="9">
        <f t="shared" si="27"/>
        <v>0</v>
      </c>
      <c r="AB33" s="9">
        <f t="shared" si="27"/>
        <v>0</v>
      </c>
      <c r="AC33" s="9">
        <f t="shared" si="27"/>
        <v>-11.899999999999977</v>
      </c>
      <c r="AD33" s="9">
        <f t="shared" si="27"/>
        <v>-6.6999999999999886</v>
      </c>
      <c r="AE33" s="9">
        <f t="shared" si="27"/>
        <v>0</v>
      </c>
      <c r="AF33" s="9">
        <f t="shared" si="27"/>
        <v>12.5</v>
      </c>
      <c r="AG33" s="9">
        <f t="shared" si="27"/>
        <v>1.9333333333333371</v>
      </c>
      <c r="AH33" s="9">
        <f t="shared" si="27"/>
        <v>-17.899999999999977</v>
      </c>
      <c r="AI33" s="9">
        <f t="shared" si="27"/>
        <v>0</v>
      </c>
      <c r="AJ33" s="9">
        <f t="shared" si="27"/>
        <v>6</v>
      </c>
      <c r="AK33" s="9">
        <f t="shared" si="27"/>
        <v>-5.9499999999999886</v>
      </c>
      <c r="AL33" s="9">
        <f t="shared" si="27"/>
        <v>-2.4099999999999908</v>
      </c>
      <c r="AM33">
        <v>1000</v>
      </c>
    </row>
    <row r="34" spans="1:47" x14ac:dyDescent="0.35">
      <c r="A34">
        <v>1</v>
      </c>
      <c r="B34">
        <v>9</v>
      </c>
      <c r="C34">
        <f t="shared" si="22"/>
        <v>990.6</v>
      </c>
      <c r="D34">
        <f t="shared" si="22"/>
        <v>1015.5</v>
      </c>
      <c r="E34">
        <f t="shared" si="23"/>
        <v>-24.899999999999977</v>
      </c>
      <c r="F34">
        <f t="shared" si="24"/>
        <v>-1</v>
      </c>
      <c r="G34">
        <f t="shared" si="25"/>
        <v>1</v>
      </c>
      <c r="H34">
        <f t="shared" si="26"/>
        <v>-1</v>
      </c>
      <c r="J34" s="23">
        <v>7</v>
      </c>
      <c r="K34" s="9"/>
      <c r="L34" s="9"/>
      <c r="M34" s="9">
        <v>9.4499999999999886</v>
      </c>
      <c r="N34" s="60">
        <v>9.4499999999999886</v>
      </c>
      <c r="O34" s="9">
        <v>-5.5</v>
      </c>
      <c r="P34" s="9">
        <v>0</v>
      </c>
      <c r="Q34" s="9">
        <v>15.899999999999977</v>
      </c>
      <c r="R34" s="60">
        <v>4.1599999999999913</v>
      </c>
      <c r="S34" s="9"/>
      <c r="T34" s="9"/>
      <c r="U34" s="9">
        <v>20.066666666666645</v>
      </c>
      <c r="V34" s="60">
        <v>20.066666666666645</v>
      </c>
      <c r="W34" s="60">
        <v>9.989999999999986</v>
      </c>
      <c r="X34" s="9"/>
      <c r="Y34" s="9"/>
      <c r="Z34" s="9">
        <f t="shared" si="28"/>
        <v>0</v>
      </c>
      <c r="AA34" s="9">
        <f t="shared" si="27"/>
        <v>0</v>
      </c>
      <c r="AB34" s="9">
        <f t="shared" si="27"/>
        <v>9.4499999999999886</v>
      </c>
      <c r="AC34" s="9">
        <f t="shared" si="27"/>
        <v>9.4499999999999886</v>
      </c>
      <c r="AD34" s="9">
        <f t="shared" si="27"/>
        <v>-5.5</v>
      </c>
      <c r="AE34" s="9">
        <f t="shared" si="27"/>
        <v>0</v>
      </c>
      <c r="AF34" s="9">
        <f t="shared" si="27"/>
        <v>15.899999999999977</v>
      </c>
      <c r="AG34" s="9">
        <f t="shared" si="27"/>
        <v>4.1599999999999913</v>
      </c>
      <c r="AH34" s="9">
        <f t="shared" si="27"/>
        <v>0</v>
      </c>
      <c r="AI34" s="9">
        <f t="shared" si="27"/>
        <v>0</v>
      </c>
      <c r="AJ34" s="9">
        <f t="shared" si="27"/>
        <v>20.066666666666645</v>
      </c>
      <c r="AK34" s="9">
        <f t="shared" si="27"/>
        <v>20.066666666666645</v>
      </c>
      <c r="AL34" s="9">
        <f t="shared" si="27"/>
        <v>9.989999999999986</v>
      </c>
      <c r="AM34">
        <v>1000</v>
      </c>
    </row>
    <row r="35" spans="1:47" ht="15" thickBot="1" x14ac:dyDescent="0.4">
      <c r="A35">
        <v>1</v>
      </c>
      <c r="B35">
        <v>10</v>
      </c>
      <c r="C35">
        <f t="shared" si="22"/>
        <v>990.6</v>
      </c>
      <c r="D35">
        <f t="shared" si="22"/>
        <v>979.6</v>
      </c>
      <c r="E35" s="45">
        <f t="shared" si="23"/>
        <v>11</v>
      </c>
      <c r="F35">
        <f t="shared" si="24"/>
        <v>1</v>
      </c>
      <c r="G35">
        <f t="shared" si="25"/>
        <v>-1</v>
      </c>
      <c r="H35">
        <f t="shared" si="26"/>
        <v>1</v>
      </c>
      <c r="J35" s="23">
        <v>8</v>
      </c>
      <c r="K35" s="9">
        <v>-12.259999999999991</v>
      </c>
      <c r="L35" s="9"/>
      <c r="M35" s="9"/>
      <c r="N35" s="60">
        <v>-12.259999999999991</v>
      </c>
      <c r="O35" s="9"/>
      <c r="P35" s="9">
        <v>0</v>
      </c>
      <c r="Q35" s="9">
        <v>1</v>
      </c>
      <c r="R35" s="60">
        <v>0.5</v>
      </c>
      <c r="S35" s="9">
        <v>-17.899999999999977</v>
      </c>
      <c r="T35" s="9"/>
      <c r="U35" s="9">
        <v>12</v>
      </c>
      <c r="V35" s="60">
        <v>-7.9333333333333185</v>
      </c>
      <c r="W35" s="60">
        <v>-8.4099999999999913</v>
      </c>
      <c r="X35" s="9"/>
      <c r="Y35" s="9"/>
      <c r="Z35" s="9">
        <f t="shared" si="28"/>
        <v>-12.259999999999991</v>
      </c>
      <c r="AA35" s="9">
        <f t="shared" si="27"/>
        <v>0</v>
      </c>
      <c r="AB35" s="9">
        <f t="shared" si="27"/>
        <v>0</v>
      </c>
      <c r="AC35" s="9">
        <f t="shared" si="27"/>
        <v>-12.259999999999991</v>
      </c>
      <c r="AD35" s="9">
        <f t="shared" si="27"/>
        <v>0</v>
      </c>
      <c r="AE35" s="9">
        <f t="shared" si="27"/>
        <v>0</v>
      </c>
      <c r="AF35" s="9">
        <f t="shared" si="27"/>
        <v>1</v>
      </c>
      <c r="AG35" s="9">
        <f t="shared" si="27"/>
        <v>0.5</v>
      </c>
      <c r="AH35" s="9">
        <f t="shared" si="27"/>
        <v>-17.899999999999977</v>
      </c>
      <c r="AI35" s="9">
        <f t="shared" si="27"/>
        <v>0</v>
      </c>
      <c r="AJ35" s="9">
        <f t="shared" si="27"/>
        <v>12</v>
      </c>
      <c r="AK35" s="9">
        <f t="shared" si="27"/>
        <v>-7.9333333333333185</v>
      </c>
      <c r="AL35" s="9">
        <f t="shared" si="27"/>
        <v>-8.4099999999999913</v>
      </c>
      <c r="AM35">
        <v>1000</v>
      </c>
    </row>
    <row r="36" spans="1:47" ht="15" thickBot="1" x14ac:dyDescent="0.4">
      <c r="A36">
        <f>A26+1</f>
        <v>2</v>
      </c>
      <c r="B36">
        <f>B26</f>
        <v>1</v>
      </c>
      <c r="C36">
        <f t="shared" si="22"/>
        <v>998.6</v>
      </c>
      <c r="D36">
        <f t="shared" si="22"/>
        <v>990.6</v>
      </c>
      <c r="E36">
        <f t="shared" si="23"/>
        <v>8</v>
      </c>
      <c r="F36">
        <f t="shared" si="24"/>
        <v>1</v>
      </c>
      <c r="G36">
        <f>C3</f>
        <v>0</v>
      </c>
      <c r="H36">
        <f t="shared" si="26"/>
        <v>0</v>
      </c>
      <c r="J36" s="59">
        <v>9</v>
      </c>
      <c r="K36" s="63"/>
      <c r="L36" s="64">
        <v>0</v>
      </c>
      <c r="M36" s="64">
        <v>17.899999999999977</v>
      </c>
      <c r="N36" s="65">
        <v>8.9499999999999886</v>
      </c>
      <c r="O36" s="64"/>
      <c r="P36" s="64">
        <v>0</v>
      </c>
      <c r="Q36" s="64">
        <v>17.799999999999994</v>
      </c>
      <c r="R36" s="65">
        <v>13.349999999999994</v>
      </c>
      <c r="S36" s="64"/>
      <c r="T36" s="64"/>
      <c r="U36" s="64">
        <v>20.899999999999977</v>
      </c>
      <c r="V36" s="65">
        <v>20.899999999999977</v>
      </c>
      <c r="W36" s="66">
        <v>15.489999999999986</v>
      </c>
      <c r="X36" s="9"/>
      <c r="Y36" s="9"/>
      <c r="Z36" s="63">
        <f t="shared" si="28"/>
        <v>0</v>
      </c>
      <c r="AA36" s="64">
        <f t="shared" si="27"/>
        <v>0</v>
      </c>
      <c r="AB36" s="64">
        <f t="shared" si="27"/>
        <v>17.899999999999977</v>
      </c>
      <c r="AC36" s="64">
        <f t="shared" si="27"/>
        <v>8.9499999999999886</v>
      </c>
      <c r="AD36" s="64">
        <f t="shared" si="27"/>
        <v>0</v>
      </c>
      <c r="AE36" s="64">
        <f t="shared" si="27"/>
        <v>0</v>
      </c>
      <c r="AF36" s="64">
        <f t="shared" si="27"/>
        <v>17.799999999999994</v>
      </c>
      <c r="AG36" s="64">
        <f t="shared" si="27"/>
        <v>13.349999999999994</v>
      </c>
      <c r="AH36" s="64">
        <f t="shared" si="27"/>
        <v>0</v>
      </c>
      <c r="AI36" s="64">
        <f t="shared" si="27"/>
        <v>0</v>
      </c>
      <c r="AJ36" s="64">
        <f t="shared" si="27"/>
        <v>20.899999999999977</v>
      </c>
      <c r="AK36" s="64">
        <f t="shared" si="27"/>
        <v>20.899999999999977</v>
      </c>
      <c r="AL36" s="64">
        <f t="shared" si="27"/>
        <v>15.489999999999986</v>
      </c>
      <c r="AM36" s="39">
        <v>1000</v>
      </c>
    </row>
    <row r="37" spans="1:47" x14ac:dyDescent="0.35">
      <c r="A37">
        <f t="shared" ref="A37:A100" si="29">A27+1</f>
        <v>2</v>
      </c>
      <c r="B37">
        <f t="shared" ref="B37:B100" si="30">B27</f>
        <v>2</v>
      </c>
      <c r="C37">
        <f t="shared" si="22"/>
        <v>998.6</v>
      </c>
      <c r="D37">
        <f t="shared" si="22"/>
        <v>998.6</v>
      </c>
      <c r="E37">
        <f t="shared" si="23"/>
        <v>0</v>
      </c>
      <c r="F37">
        <f t="shared" si="24"/>
        <v>0</v>
      </c>
      <c r="G37" t="str">
        <f t="shared" ref="G37:G45" si="31">C4</f>
        <v>x</v>
      </c>
      <c r="H37">
        <f t="shared" si="26"/>
        <v>0</v>
      </c>
      <c r="J37" s="23">
        <v>10</v>
      </c>
      <c r="K37" s="9">
        <v>-17.849999999999994</v>
      </c>
      <c r="L37" s="9"/>
      <c r="M37" s="9"/>
      <c r="N37" s="60">
        <v>-17.849999999999994</v>
      </c>
      <c r="O37" s="9">
        <v>-27.199999999999989</v>
      </c>
      <c r="P37" s="9">
        <v>0</v>
      </c>
      <c r="Q37" s="9"/>
      <c r="R37" s="60">
        <v>-21.759999999999991</v>
      </c>
      <c r="S37" s="9">
        <v>-23.899999999999977</v>
      </c>
      <c r="T37" s="9"/>
      <c r="U37" s="9"/>
      <c r="V37" s="60">
        <v>-23.899999999999977</v>
      </c>
      <c r="W37" s="60">
        <v>-20.409999999999989</v>
      </c>
      <c r="X37" s="9"/>
      <c r="Y37" s="9"/>
      <c r="Z37" s="9">
        <f t="shared" si="28"/>
        <v>-17.849999999999994</v>
      </c>
      <c r="AA37" s="9">
        <f t="shared" si="27"/>
        <v>0</v>
      </c>
      <c r="AB37" s="9">
        <f t="shared" si="27"/>
        <v>0</v>
      </c>
      <c r="AC37" s="9">
        <f t="shared" si="27"/>
        <v>-17.849999999999994</v>
      </c>
      <c r="AD37" s="9">
        <f t="shared" si="27"/>
        <v>-27.199999999999989</v>
      </c>
      <c r="AE37" s="9">
        <f t="shared" si="27"/>
        <v>0</v>
      </c>
      <c r="AF37" s="9">
        <f t="shared" si="27"/>
        <v>0</v>
      </c>
      <c r="AG37" s="9">
        <f t="shared" si="27"/>
        <v>-21.759999999999991</v>
      </c>
      <c r="AH37" s="9">
        <f t="shared" si="27"/>
        <v>-23.899999999999977</v>
      </c>
      <c r="AI37" s="9">
        <f t="shared" si="27"/>
        <v>0</v>
      </c>
      <c r="AJ37" s="9">
        <f t="shared" si="27"/>
        <v>0</v>
      </c>
      <c r="AK37" s="9">
        <f t="shared" si="27"/>
        <v>-23.899999999999977</v>
      </c>
      <c r="AL37" s="9">
        <f t="shared" si="27"/>
        <v>-20.409999999999989</v>
      </c>
      <c r="AM37">
        <v>1000</v>
      </c>
    </row>
    <row r="38" spans="1:47" x14ac:dyDescent="0.35">
      <c r="A38">
        <f t="shared" si="29"/>
        <v>2</v>
      </c>
      <c r="B38">
        <f t="shared" si="30"/>
        <v>3</v>
      </c>
      <c r="C38">
        <f t="shared" si="22"/>
        <v>998.6</v>
      </c>
      <c r="D38">
        <f t="shared" si="22"/>
        <v>997.6</v>
      </c>
      <c r="E38">
        <f t="shared" si="23"/>
        <v>1</v>
      </c>
      <c r="F38">
        <f t="shared" si="24"/>
        <v>1</v>
      </c>
      <c r="G38">
        <f t="shared" si="31"/>
        <v>-1</v>
      </c>
      <c r="H38">
        <f t="shared" si="26"/>
        <v>1</v>
      </c>
      <c r="J38" s="23" t="s">
        <v>162</v>
      </c>
      <c r="K38" s="9">
        <v>-13.490476190476178</v>
      </c>
      <c r="L38" s="9">
        <v>0</v>
      </c>
      <c r="M38" s="9">
        <v>15.78749999999998</v>
      </c>
      <c r="N38" s="60">
        <v>-5.2333333333333298</v>
      </c>
      <c r="O38" s="9">
        <v>-14.17857142857142</v>
      </c>
      <c r="P38" s="9">
        <v>0</v>
      </c>
      <c r="Q38" s="9">
        <v>14.17857142857142</v>
      </c>
      <c r="R38" s="60">
        <v>0</v>
      </c>
      <c r="S38" s="9">
        <v>-15.78749999999998</v>
      </c>
      <c r="T38" s="9">
        <v>0</v>
      </c>
      <c r="U38" s="9">
        <v>13.490476190476178</v>
      </c>
      <c r="V38" s="60">
        <v>5.2333333333333298</v>
      </c>
      <c r="W38" s="60">
        <v>0</v>
      </c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</row>
    <row r="39" spans="1:47" x14ac:dyDescent="0.35">
      <c r="A39">
        <f t="shared" si="29"/>
        <v>2</v>
      </c>
      <c r="B39">
        <f t="shared" si="30"/>
        <v>4</v>
      </c>
      <c r="C39">
        <f t="shared" si="22"/>
        <v>998.6</v>
      </c>
      <c r="D39">
        <f t="shared" si="22"/>
        <v>1015.5</v>
      </c>
      <c r="E39">
        <f t="shared" si="23"/>
        <v>-16.899999999999977</v>
      </c>
      <c r="F39">
        <f t="shared" si="24"/>
        <v>-1</v>
      </c>
      <c r="G39">
        <f t="shared" si="31"/>
        <v>1</v>
      </c>
      <c r="H39">
        <f t="shared" si="26"/>
        <v>-1</v>
      </c>
      <c r="N39" s="24"/>
      <c r="R39" s="24"/>
      <c r="V39" s="24"/>
      <c r="W39" s="24"/>
    </row>
    <row r="40" spans="1:47" x14ac:dyDescent="0.35">
      <c r="A40">
        <f t="shared" si="29"/>
        <v>2</v>
      </c>
      <c r="B40">
        <f t="shared" si="30"/>
        <v>5</v>
      </c>
      <c r="C40">
        <f t="shared" si="22"/>
        <v>998.6</v>
      </c>
      <c r="D40">
        <f t="shared" si="22"/>
        <v>1003.5</v>
      </c>
      <c r="E40">
        <f t="shared" si="23"/>
        <v>-4.8999999999999773</v>
      </c>
      <c r="F40">
        <f t="shared" si="24"/>
        <v>-1</v>
      </c>
      <c r="G40">
        <f t="shared" si="31"/>
        <v>-1</v>
      </c>
      <c r="H40">
        <f t="shared" si="26"/>
        <v>1</v>
      </c>
      <c r="J40" t="s">
        <v>183</v>
      </c>
      <c r="K40" t="s">
        <v>163</v>
      </c>
      <c r="N40" s="24"/>
      <c r="R40" s="24"/>
      <c r="V40" s="24"/>
      <c r="W40" s="24"/>
    </row>
    <row r="41" spans="1:47" ht="15" thickBot="1" x14ac:dyDescent="0.4">
      <c r="A41">
        <f t="shared" si="29"/>
        <v>2</v>
      </c>
      <c r="B41">
        <f t="shared" si="30"/>
        <v>6</v>
      </c>
      <c r="C41">
        <f t="shared" si="22"/>
        <v>998.6</v>
      </c>
      <c r="D41">
        <f t="shared" si="22"/>
        <v>997.6</v>
      </c>
      <c r="E41">
        <f t="shared" si="23"/>
        <v>1</v>
      </c>
      <c r="F41">
        <f t="shared" si="24"/>
        <v>1</v>
      </c>
      <c r="G41">
        <f t="shared" si="31"/>
        <v>0</v>
      </c>
      <c r="H41">
        <f t="shared" si="26"/>
        <v>0</v>
      </c>
      <c r="K41">
        <v>-1</v>
      </c>
      <c r="N41" s="24" t="s">
        <v>180</v>
      </c>
      <c r="O41">
        <v>0</v>
      </c>
      <c r="R41" s="24" t="s">
        <v>181</v>
      </c>
      <c r="S41">
        <v>1</v>
      </c>
      <c r="V41" s="24" t="s">
        <v>182</v>
      </c>
      <c r="W41" s="24" t="s">
        <v>162</v>
      </c>
      <c r="Z41" t="s">
        <v>197</v>
      </c>
      <c r="AA41" t="s">
        <v>197</v>
      </c>
      <c r="AB41" t="s">
        <v>197</v>
      </c>
      <c r="AC41" t="s">
        <v>197</v>
      </c>
      <c r="AD41" t="s">
        <v>197</v>
      </c>
      <c r="AE41" t="s">
        <v>197</v>
      </c>
      <c r="AF41" t="s">
        <v>197</v>
      </c>
      <c r="AG41" t="s">
        <v>197</v>
      </c>
      <c r="AH41" t="s">
        <v>197</v>
      </c>
      <c r="AI41" t="s">
        <v>197</v>
      </c>
      <c r="AJ41" t="s">
        <v>197</v>
      </c>
      <c r="AK41" t="s">
        <v>197</v>
      </c>
      <c r="AL41" t="s">
        <v>197</v>
      </c>
    </row>
    <row r="42" spans="1:47" x14ac:dyDescent="0.35">
      <c r="A42">
        <f t="shared" si="29"/>
        <v>2</v>
      </c>
      <c r="B42">
        <f t="shared" si="30"/>
        <v>7</v>
      </c>
      <c r="C42">
        <f t="shared" si="22"/>
        <v>998.6</v>
      </c>
      <c r="D42">
        <f t="shared" si="22"/>
        <v>1010</v>
      </c>
      <c r="E42">
        <f t="shared" si="23"/>
        <v>-11.399999999999977</v>
      </c>
      <c r="F42">
        <f t="shared" si="24"/>
        <v>-1</v>
      </c>
      <c r="G42">
        <f t="shared" si="31"/>
        <v>1</v>
      </c>
      <c r="H42">
        <f t="shared" si="26"/>
        <v>-1</v>
      </c>
      <c r="J42" t="s">
        <v>161</v>
      </c>
      <c r="K42">
        <v>-1</v>
      </c>
      <c r="L42">
        <v>0</v>
      </c>
      <c r="M42">
        <v>1</v>
      </c>
      <c r="N42" s="24"/>
      <c r="O42">
        <v>-1</v>
      </c>
      <c r="P42">
        <v>0</v>
      </c>
      <c r="Q42">
        <v>1</v>
      </c>
      <c r="R42" s="24"/>
      <c r="S42">
        <v>-1</v>
      </c>
      <c r="T42">
        <v>0</v>
      </c>
      <c r="U42">
        <v>1</v>
      </c>
      <c r="V42" s="24"/>
      <c r="W42" s="24"/>
      <c r="Z42" t="str">
        <f>Z27</f>
        <v>x1</v>
      </c>
      <c r="AA42" t="str">
        <f t="shared" ref="AA42:AM52" si="32">AA27</f>
        <v>x2</v>
      </c>
      <c r="AB42" t="str">
        <f t="shared" si="32"/>
        <v>x3</v>
      </c>
      <c r="AC42" t="str">
        <f t="shared" si="32"/>
        <v>x4</v>
      </c>
      <c r="AD42" t="str">
        <f t="shared" si="32"/>
        <v>x5</v>
      </c>
      <c r="AE42" t="str">
        <f t="shared" si="32"/>
        <v>x6</v>
      </c>
      <c r="AF42" t="str">
        <f t="shared" si="32"/>
        <v>x7</v>
      </c>
      <c r="AG42" t="str">
        <f t="shared" si="32"/>
        <v>x8</v>
      </c>
      <c r="AH42" t="str">
        <f t="shared" si="32"/>
        <v>x9</v>
      </c>
      <c r="AI42" t="str">
        <f t="shared" si="32"/>
        <v>x10</v>
      </c>
      <c r="AJ42" t="str">
        <f t="shared" si="32"/>
        <v>x11</v>
      </c>
      <c r="AK42" t="str">
        <f t="shared" si="32"/>
        <v>x12</v>
      </c>
      <c r="AL42" t="str">
        <f t="shared" si="32"/>
        <v>x13</v>
      </c>
      <c r="AM42" t="str">
        <f t="shared" si="32"/>
        <v>Y0</v>
      </c>
      <c r="AN42" t="str">
        <f>AG2</f>
        <v>COCO-score</v>
      </c>
      <c r="AO42" t="s">
        <v>197</v>
      </c>
      <c r="AP42" t="s">
        <v>198</v>
      </c>
      <c r="AQ42" t="s">
        <v>197</v>
      </c>
      <c r="AR42" t="s">
        <v>95</v>
      </c>
      <c r="AS42" s="30" t="s">
        <v>266</v>
      </c>
      <c r="AT42" t="s">
        <v>266</v>
      </c>
      <c r="AU42" t="s">
        <v>266</v>
      </c>
    </row>
    <row r="43" spans="1:47" x14ac:dyDescent="0.35">
      <c r="A43">
        <f t="shared" si="29"/>
        <v>2</v>
      </c>
      <c r="B43">
        <f t="shared" si="30"/>
        <v>8</v>
      </c>
      <c r="C43">
        <f t="shared" si="22"/>
        <v>998.6</v>
      </c>
      <c r="D43">
        <f t="shared" si="22"/>
        <v>991.6</v>
      </c>
      <c r="E43">
        <f t="shared" si="23"/>
        <v>7</v>
      </c>
      <c r="F43">
        <f t="shared" si="24"/>
        <v>1</v>
      </c>
      <c r="G43">
        <f t="shared" si="31"/>
        <v>-1</v>
      </c>
      <c r="H43">
        <f t="shared" si="26"/>
        <v>1</v>
      </c>
      <c r="J43" s="23">
        <v>1</v>
      </c>
      <c r="K43">
        <v>3</v>
      </c>
      <c r="N43" s="24">
        <v>3</v>
      </c>
      <c r="O43">
        <v>4</v>
      </c>
      <c r="P43">
        <v>1</v>
      </c>
      <c r="R43" s="24">
        <v>5</v>
      </c>
      <c r="S43">
        <v>1</v>
      </c>
      <c r="U43">
        <v>1</v>
      </c>
      <c r="V43" s="24">
        <v>2</v>
      </c>
      <c r="W43" s="24">
        <v>10</v>
      </c>
      <c r="Z43">
        <f>RANK(Z28,Z$28:Z$37,K$24)</f>
        <v>8</v>
      </c>
      <c r="AA43">
        <f t="shared" ref="AA43:AJ43" si="33">RANK(AA28,AA$28:AA$37,L$24)</f>
        <v>1</v>
      </c>
      <c r="AB43">
        <f t="shared" si="33"/>
        <v>1</v>
      </c>
      <c r="AC43" s="24">
        <v>1</v>
      </c>
      <c r="AD43">
        <f t="shared" si="33"/>
        <v>4</v>
      </c>
      <c r="AE43">
        <f t="shared" si="33"/>
        <v>1</v>
      </c>
      <c r="AF43">
        <f t="shared" si="33"/>
        <v>7</v>
      </c>
      <c r="AG43" s="24">
        <v>1</v>
      </c>
      <c r="AH43">
        <f t="shared" si="33"/>
        <v>1</v>
      </c>
      <c r="AI43">
        <v>2</v>
      </c>
      <c r="AJ43">
        <f t="shared" si="33"/>
        <v>5</v>
      </c>
      <c r="AK43" s="24">
        <v>1</v>
      </c>
      <c r="AL43" s="24">
        <v>1</v>
      </c>
      <c r="AM43">
        <f t="shared" si="32"/>
        <v>1000</v>
      </c>
      <c r="AN43">
        <f>AG3</f>
        <v>990.6</v>
      </c>
      <c r="AO43">
        <f>RANK(AN43,AN$43:AN$52,0)</f>
        <v>9</v>
      </c>
      <c r="AP43">
        <f>models4!O44</f>
        <v>999.6</v>
      </c>
      <c r="AQ43">
        <f>RANK(AP43,AP$43:AP$52,0)</f>
        <v>8</v>
      </c>
      <c r="AS43" s="31">
        <f>AO43-AQ43</f>
        <v>1</v>
      </c>
      <c r="AT43">
        <f>AK3-AQ43</f>
        <v>1</v>
      </c>
      <c r="AU43">
        <f>AO3-AQ43</f>
        <v>0</v>
      </c>
    </row>
    <row r="44" spans="1:47" x14ac:dyDescent="0.35">
      <c r="A44">
        <f t="shared" si="29"/>
        <v>2</v>
      </c>
      <c r="B44">
        <f t="shared" si="30"/>
        <v>9</v>
      </c>
      <c r="C44">
        <f t="shared" si="22"/>
        <v>998.6</v>
      </c>
      <c r="D44">
        <f t="shared" si="22"/>
        <v>1015.5</v>
      </c>
      <c r="E44">
        <f t="shared" si="23"/>
        <v>-16.899999999999977</v>
      </c>
      <c r="F44">
        <f t="shared" si="24"/>
        <v>-1</v>
      </c>
      <c r="G44">
        <f t="shared" si="31"/>
        <v>1</v>
      </c>
      <c r="H44">
        <f t="shared" si="26"/>
        <v>-1</v>
      </c>
      <c r="J44" s="23">
        <v>2</v>
      </c>
      <c r="K44">
        <v>3</v>
      </c>
      <c r="N44" s="24">
        <v>3</v>
      </c>
      <c r="P44">
        <v>1</v>
      </c>
      <c r="Q44">
        <v>3</v>
      </c>
      <c r="R44" s="24">
        <v>4</v>
      </c>
      <c r="S44">
        <v>1</v>
      </c>
      <c r="U44">
        <v>2</v>
      </c>
      <c r="V44" s="24">
        <v>3</v>
      </c>
      <c r="W44" s="24">
        <v>10</v>
      </c>
      <c r="Z44">
        <f t="shared" ref="Z44:AJ52" si="34">RANK(Z29,Z$28:Z$37,K$24)</f>
        <v>9</v>
      </c>
      <c r="AA44">
        <f t="shared" si="34"/>
        <v>1</v>
      </c>
      <c r="AB44">
        <f t="shared" si="34"/>
        <v>1</v>
      </c>
      <c r="AC44" s="24">
        <v>1</v>
      </c>
      <c r="AD44">
        <f t="shared" si="34"/>
        <v>7</v>
      </c>
      <c r="AE44">
        <f t="shared" si="34"/>
        <v>1</v>
      </c>
      <c r="AF44">
        <f t="shared" si="34"/>
        <v>5</v>
      </c>
      <c r="AG44" s="24">
        <v>1</v>
      </c>
      <c r="AH44">
        <f t="shared" si="34"/>
        <v>7</v>
      </c>
      <c r="AI44">
        <v>2</v>
      </c>
      <c r="AJ44">
        <f t="shared" si="34"/>
        <v>9</v>
      </c>
      <c r="AK44" s="24">
        <v>1</v>
      </c>
      <c r="AL44" s="24">
        <v>1</v>
      </c>
      <c r="AM44">
        <f t="shared" si="32"/>
        <v>1000</v>
      </c>
      <c r="AN44">
        <f t="shared" ref="AN44:AN52" si="35">AG4</f>
        <v>998.6</v>
      </c>
      <c r="AO44">
        <f t="shared" ref="AO44:AQ52" si="36">RANK(AN44,AN$43:AN$52,0)</f>
        <v>5</v>
      </c>
      <c r="AP44">
        <f>models4!O45</f>
        <v>994.1</v>
      </c>
      <c r="AQ44">
        <f t="shared" si="36"/>
        <v>9</v>
      </c>
      <c r="AS44" s="31">
        <f t="shared" ref="AS44:AS52" si="37">AO44-AQ44</f>
        <v>-4</v>
      </c>
      <c r="AT44">
        <f t="shared" ref="AT44:AT52" si="38">AK4-AQ44</f>
        <v>-3</v>
      </c>
      <c r="AU44">
        <f t="shared" ref="AU44:AU52" si="39">AO4-AQ44</f>
        <v>-4</v>
      </c>
    </row>
    <row r="45" spans="1:47" ht="15" thickBot="1" x14ac:dyDescent="0.4">
      <c r="A45">
        <f t="shared" si="29"/>
        <v>2</v>
      </c>
      <c r="B45">
        <f t="shared" si="30"/>
        <v>10</v>
      </c>
      <c r="C45">
        <f t="shared" si="22"/>
        <v>998.6</v>
      </c>
      <c r="D45">
        <f t="shared" si="22"/>
        <v>979.6</v>
      </c>
      <c r="E45">
        <f t="shared" si="23"/>
        <v>19</v>
      </c>
      <c r="F45">
        <f t="shared" si="24"/>
        <v>1</v>
      </c>
      <c r="G45">
        <f t="shared" si="31"/>
        <v>0</v>
      </c>
      <c r="H45">
        <f t="shared" si="26"/>
        <v>0</v>
      </c>
      <c r="J45" s="23">
        <v>3</v>
      </c>
      <c r="K45">
        <v>3</v>
      </c>
      <c r="N45" s="24">
        <v>3</v>
      </c>
      <c r="O45">
        <v>1</v>
      </c>
      <c r="P45">
        <v>2</v>
      </c>
      <c r="R45" s="24">
        <v>3</v>
      </c>
      <c r="S45">
        <v>1</v>
      </c>
      <c r="U45">
        <v>3</v>
      </c>
      <c r="V45" s="24">
        <v>4</v>
      </c>
      <c r="W45" s="24">
        <v>10</v>
      </c>
      <c r="Z45">
        <f t="shared" si="34"/>
        <v>4</v>
      </c>
      <c r="AA45">
        <f t="shared" si="34"/>
        <v>1</v>
      </c>
      <c r="AB45">
        <f t="shared" si="34"/>
        <v>1</v>
      </c>
      <c r="AC45" s="24">
        <v>1</v>
      </c>
      <c r="AD45">
        <f t="shared" si="34"/>
        <v>2</v>
      </c>
      <c r="AE45">
        <f t="shared" si="34"/>
        <v>1</v>
      </c>
      <c r="AF45">
        <f t="shared" si="34"/>
        <v>7</v>
      </c>
      <c r="AG45" s="24">
        <v>1</v>
      </c>
      <c r="AH45">
        <f t="shared" si="34"/>
        <v>5</v>
      </c>
      <c r="AI45">
        <v>2</v>
      </c>
      <c r="AJ45">
        <f t="shared" si="34"/>
        <v>6</v>
      </c>
      <c r="AK45" s="24">
        <v>1</v>
      </c>
      <c r="AL45" s="24">
        <v>1</v>
      </c>
      <c r="AM45">
        <f t="shared" si="32"/>
        <v>1000</v>
      </c>
      <c r="AN45">
        <f t="shared" si="35"/>
        <v>997.6</v>
      </c>
      <c r="AO45">
        <f t="shared" si="36"/>
        <v>6</v>
      </c>
      <c r="AP45">
        <f>models4!O46</f>
        <v>1006</v>
      </c>
      <c r="AQ45">
        <f t="shared" si="36"/>
        <v>1</v>
      </c>
      <c r="AS45" s="31">
        <f t="shared" si="37"/>
        <v>5</v>
      </c>
      <c r="AT45">
        <f t="shared" si="38"/>
        <v>2</v>
      </c>
      <c r="AU45">
        <f t="shared" si="39"/>
        <v>2</v>
      </c>
    </row>
    <row r="46" spans="1:47" ht="15" thickBot="1" x14ac:dyDescent="0.4">
      <c r="A46">
        <f t="shared" si="29"/>
        <v>3</v>
      </c>
      <c r="B46">
        <f t="shared" si="30"/>
        <v>1</v>
      </c>
      <c r="C46">
        <f t="shared" si="22"/>
        <v>997.6</v>
      </c>
      <c r="D46">
        <f t="shared" si="22"/>
        <v>990.6</v>
      </c>
      <c r="E46">
        <f t="shared" si="23"/>
        <v>7</v>
      </c>
      <c r="F46">
        <f t="shared" si="24"/>
        <v>1</v>
      </c>
      <c r="G46">
        <f>D3</f>
        <v>-1</v>
      </c>
      <c r="H46">
        <f t="shared" si="26"/>
        <v>1</v>
      </c>
      <c r="J46" s="40">
        <v>4</v>
      </c>
      <c r="K46" s="38"/>
      <c r="L46" s="38"/>
      <c r="M46" s="38">
        <v>2</v>
      </c>
      <c r="N46" s="47">
        <v>2</v>
      </c>
      <c r="O46" s="38"/>
      <c r="P46" s="38">
        <v>1</v>
      </c>
      <c r="Q46" s="38">
        <v>3</v>
      </c>
      <c r="R46" s="47">
        <v>4</v>
      </c>
      <c r="S46" s="38"/>
      <c r="T46" s="42">
        <v>1</v>
      </c>
      <c r="U46" s="38">
        <v>3</v>
      </c>
      <c r="V46" s="47">
        <v>4</v>
      </c>
      <c r="W46" s="48">
        <v>10</v>
      </c>
      <c r="Z46" s="37">
        <f t="shared" si="34"/>
        <v>1</v>
      </c>
      <c r="AA46" s="38">
        <f t="shared" si="34"/>
        <v>1</v>
      </c>
      <c r="AB46" s="38">
        <f t="shared" si="34"/>
        <v>10</v>
      </c>
      <c r="AC46" s="47">
        <v>1</v>
      </c>
      <c r="AD46" s="38">
        <f t="shared" si="34"/>
        <v>7</v>
      </c>
      <c r="AE46" s="38">
        <f t="shared" si="34"/>
        <v>1</v>
      </c>
      <c r="AF46" s="38">
        <f t="shared" si="34"/>
        <v>1</v>
      </c>
      <c r="AG46" s="47">
        <v>1</v>
      </c>
      <c r="AH46" s="38">
        <f t="shared" si="34"/>
        <v>8</v>
      </c>
      <c r="AI46" s="43">
        <f t="shared" si="34"/>
        <v>1</v>
      </c>
      <c r="AJ46" s="38">
        <f t="shared" si="34"/>
        <v>3</v>
      </c>
      <c r="AK46" s="47">
        <v>1</v>
      </c>
      <c r="AL46" s="48">
        <v>1</v>
      </c>
      <c r="AM46">
        <f t="shared" si="32"/>
        <v>1000</v>
      </c>
      <c r="AN46">
        <f t="shared" si="35"/>
        <v>1015.5</v>
      </c>
      <c r="AO46" s="29">
        <f t="shared" si="36"/>
        <v>1</v>
      </c>
      <c r="AP46">
        <f>models4!O47</f>
        <v>1000.1</v>
      </c>
      <c r="AQ46" s="29">
        <f t="shared" si="36"/>
        <v>3</v>
      </c>
      <c r="AS46" s="31">
        <f t="shared" si="37"/>
        <v>-2</v>
      </c>
      <c r="AT46">
        <f t="shared" si="38"/>
        <v>-2</v>
      </c>
      <c r="AU46">
        <f t="shared" si="39"/>
        <v>-2</v>
      </c>
    </row>
    <row r="47" spans="1:47" x14ac:dyDescent="0.35">
      <c r="A47">
        <f t="shared" si="29"/>
        <v>3</v>
      </c>
      <c r="B47">
        <f t="shared" si="30"/>
        <v>2</v>
      </c>
      <c r="C47">
        <f t="shared" si="22"/>
        <v>997.6</v>
      </c>
      <c r="D47">
        <f t="shared" si="22"/>
        <v>998.6</v>
      </c>
      <c r="E47">
        <f t="shared" si="23"/>
        <v>-1</v>
      </c>
      <c r="F47">
        <f t="shared" si="24"/>
        <v>-1</v>
      </c>
      <c r="G47">
        <f t="shared" ref="G47:G55" si="40">D4</f>
        <v>1</v>
      </c>
      <c r="H47">
        <f t="shared" si="26"/>
        <v>-1</v>
      </c>
      <c r="J47" s="23">
        <v>5</v>
      </c>
      <c r="K47">
        <v>1</v>
      </c>
      <c r="M47">
        <v>3</v>
      </c>
      <c r="N47" s="24">
        <v>4</v>
      </c>
      <c r="O47">
        <v>1</v>
      </c>
      <c r="P47">
        <v>1</v>
      </c>
      <c r="R47" s="24">
        <v>2</v>
      </c>
      <c r="S47">
        <v>1</v>
      </c>
      <c r="U47">
        <v>3</v>
      </c>
      <c r="V47" s="24">
        <v>4</v>
      </c>
      <c r="W47" s="24">
        <v>10</v>
      </c>
      <c r="Z47">
        <f t="shared" si="34"/>
        <v>6</v>
      </c>
      <c r="AA47">
        <f t="shared" si="34"/>
        <v>1</v>
      </c>
      <c r="AB47">
        <f t="shared" si="34"/>
        <v>8</v>
      </c>
      <c r="AC47" s="24">
        <v>1</v>
      </c>
      <c r="AD47">
        <f t="shared" si="34"/>
        <v>3</v>
      </c>
      <c r="AE47">
        <f t="shared" si="34"/>
        <v>1</v>
      </c>
      <c r="AF47">
        <f t="shared" si="34"/>
        <v>7</v>
      </c>
      <c r="AG47" s="24">
        <v>1</v>
      </c>
      <c r="AH47">
        <f t="shared" si="34"/>
        <v>6</v>
      </c>
      <c r="AI47">
        <v>2</v>
      </c>
      <c r="AJ47">
        <f t="shared" si="34"/>
        <v>7</v>
      </c>
      <c r="AK47" s="24">
        <v>1</v>
      </c>
      <c r="AL47" s="24">
        <v>1</v>
      </c>
      <c r="AM47">
        <f t="shared" si="32"/>
        <v>1000</v>
      </c>
      <c r="AN47">
        <f t="shared" si="35"/>
        <v>1003.5</v>
      </c>
      <c r="AO47">
        <f t="shared" si="36"/>
        <v>4</v>
      </c>
      <c r="AP47">
        <f>models4!O48</f>
        <v>994.1</v>
      </c>
      <c r="AQ47">
        <f t="shared" si="36"/>
        <v>9</v>
      </c>
      <c r="AS47" s="31">
        <f t="shared" si="37"/>
        <v>-5</v>
      </c>
      <c r="AT47">
        <f t="shared" si="38"/>
        <v>-5</v>
      </c>
      <c r="AU47">
        <f t="shared" si="39"/>
        <v>-4</v>
      </c>
    </row>
    <row r="48" spans="1:47" x14ac:dyDescent="0.35">
      <c r="A48">
        <f t="shared" si="29"/>
        <v>3</v>
      </c>
      <c r="B48">
        <f t="shared" si="30"/>
        <v>3</v>
      </c>
      <c r="C48">
        <f t="shared" si="22"/>
        <v>997.6</v>
      </c>
      <c r="D48">
        <f t="shared" si="22"/>
        <v>997.6</v>
      </c>
      <c r="E48">
        <f t="shared" si="23"/>
        <v>0</v>
      </c>
      <c r="F48">
        <f t="shared" si="24"/>
        <v>0</v>
      </c>
      <c r="G48" t="str">
        <f t="shared" si="40"/>
        <v>x</v>
      </c>
      <c r="H48">
        <f t="shared" si="26"/>
        <v>0</v>
      </c>
      <c r="J48" s="23">
        <v>6</v>
      </c>
      <c r="K48">
        <v>2</v>
      </c>
      <c r="N48" s="24">
        <v>2</v>
      </c>
      <c r="O48">
        <v>2</v>
      </c>
      <c r="P48">
        <v>2</v>
      </c>
      <c r="Q48">
        <v>2</v>
      </c>
      <c r="R48" s="24">
        <v>6</v>
      </c>
      <c r="S48">
        <v>1</v>
      </c>
      <c r="U48">
        <v>1</v>
      </c>
      <c r="V48" s="24">
        <v>2</v>
      </c>
      <c r="W48" s="24">
        <v>10</v>
      </c>
      <c r="Z48">
        <f t="shared" si="34"/>
        <v>5</v>
      </c>
      <c r="AA48">
        <f t="shared" si="34"/>
        <v>1</v>
      </c>
      <c r="AB48">
        <f t="shared" si="34"/>
        <v>1</v>
      </c>
      <c r="AC48" s="24">
        <v>1</v>
      </c>
      <c r="AD48">
        <f t="shared" si="34"/>
        <v>5</v>
      </c>
      <c r="AE48">
        <f t="shared" si="34"/>
        <v>1</v>
      </c>
      <c r="AF48">
        <f t="shared" si="34"/>
        <v>4</v>
      </c>
      <c r="AG48" s="24">
        <v>1</v>
      </c>
      <c r="AH48">
        <f t="shared" si="34"/>
        <v>3</v>
      </c>
      <c r="AI48">
        <v>2</v>
      </c>
      <c r="AJ48">
        <f t="shared" si="34"/>
        <v>8</v>
      </c>
      <c r="AK48" s="24">
        <v>1</v>
      </c>
      <c r="AL48" s="24">
        <v>1</v>
      </c>
      <c r="AM48">
        <f t="shared" si="32"/>
        <v>1000</v>
      </c>
      <c r="AN48">
        <f t="shared" si="35"/>
        <v>997.6</v>
      </c>
      <c r="AO48">
        <f t="shared" si="36"/>
        <v>6</v>
      </c>
      <c r="AP48">
        <f>models4!O49</f>
        <v>1006</v>
      </c>
      <c r="AQ48">
        <f t="shared" si="36"/>
        <v>1</v>
      </c>
      <c r="AS48" s="31">
        <f t="shared" si="37"/>
        <v>5</v>
      </c>
      <c r="AT48">
        <f t="shared" si="38"/>
        <v>6</v>
      </c>
      <c r="AU48">
        <f t="shared" si="39"/>
        <v>4</v>
      </c>
    </row>
    <row r="49" spans="1:47" x14ac:dyDescent="0.35">
      <c r="A49">
        <f t="shared" si="29"/>
        <v>3</v>
      </c>
      <c r="B49">
        <f t="shared" si="30"/>
        <v>4</v>
      </c>
      <c r="C49">
        <f t="shared" si="22"/>
        <v>997.6</v>
      </c>
      <c r="D49">
        <f t="shared" si="22"/>
        <v>1015.5</v>
      </c>
      <c r="E49" s="46">
        <f t="shared" si="23"/>
        <v>-17.899999999999977</v>
      </c>
      <c r="F49">
        <f t="shared" si="24"/>
        <v>-1</v>
      </c>
      <c r="G49">
        <f t="shared" si="40"/>
        <v>0</v>
      </c>
      <c r="H49">
        <f t="shared" si="26"/>
        <v>0</v>
      </c>
      <c r="J49" s="23">
        <v>7</v>
      </c>
      <c r="M49">
        <v>2</v>
      </c>
      <c r="N49" s="24">
        <v>2</v>
      </c>
      <c r="O49">
        <v>2</v>
      </c>
      <c r="P49">
        <v>1</v>
      </c>
      <c r="Q49">
        <v>2</v>
      </c>
      <c r="R49" s="24">
        <v>5</v>
      </c>
      <c r="U49">
        <v>3</v>
      </c>
      <c r="V49" s="24">
        <v>3</v>
      </c>
      <c r="W49" s="24">
        <v>10</v>
      </c>
      <c r="Z49">
        <f t="shared" si="34"/>
        <v>1</v>
      </c>
      <c r="AA49">
        <f t="shared" si="34"/>
        <v>1</v>
      </c>
      <c r="AB49">
        <f t="shared" si="34"/>
        <v>7</v>
      </c>
      <c r="AC49" s="24">
        <v>1</v>
      </c>
      <c r="AD49">
        <f t="shared" si="34"/>
        <v>6</v>
      </c>
      <c r="AE49">
        <f t="shared" si="34"/>
        <v>1</v>
      </c>
      <c r="AF49">
        <f t="shared" si="34"/>
        <v>3</v>
      </c>
      <c r="AG49" s="24">
        <v>1</v>
      </c>
      <c r="AH49">
        <f t="shared" si="34"/>
        <v>8</v>
      </c>
      <c r="AI49">
        <v>2</v>
      </c>
      <c r="AJ49">
        <f t="shared" si="34"/>
        <v>2</v>
      </c>
      <c r="AK49" s="24">
        <v>1</v>
      </c>
      <c r="AL49" s="24">
        <v>1</v>
      </c>
      <c r="AM49">
        <f t="shared" si="32"/>
        <v>1000</v>
      </c>
      <c r="AN49">
        <f t="shared" si="35"/>
        <v>1010</v>
      </c>
      <c r="AO49">
        <f t="shared" si="36"/>
        <v>3</v>
      </c>
      <c r="AP49">
        <f>models4!O50</f>
        <v>1000.1</v>
      </c>
      <c r="AQ49">
        <f t="shared" si="36"/>
        <v>3</v>
      </c>
      <c r="AS49" s="31">
        <f t="shared" si="37"/>
        <v>0</v>
      </c>
      <c r="AT49">
        <f t="shared" si="38"/>
        <v>1</v>
      </c>
      <c r="AU49">
        <f t="shared" si="39"/>
        <v>0</v>
      </c>
    </row>
    <row r="50" spans="1:47" ht="15" thickBot="1" x14ac:dyDescent="0.4">
      <c r="A50">
        <f t="shared" si="29"/>
        <v>3</v>
      </c>
      <c r="B50">
        <f t="shared" si="30"/>
        <v>5</v>
      </c>
      <c r="C50">
        <f t="shared" si="22"/>
        <v>997.6</v>
      </c>
      <c r="D50">
        <f t="shared" si="22"/>
        <v>1003.5</v>
      </c>
      <c r="E50">
        <f t="shared" si="23"/>
        <v>-5.8999999999999773</v>
      </c>
      <c r="F50">
        <f t="shared" si="24"/>
        <v>-1</v>
      </c>
      <c r="G50">
        <f t="shared" si="40"/>
        <v>1</v>
      </c>
      <c r="H50">
        <f t="shared" si="26"/>
        <v>-1</v>
      </c>
      <c r="J50" s="23">
        <v>8</v>
      </c>
      <c r="K50">
        <v>5</v>
      </c>
      <c r="N50" s="24">
        <v>5</v>
      </c>
      <c r="P50">
        <v>1</v>
      </c>
      <c r="Q50">
        <v>1</v>
      </c>
      <c r="R50" s="24">
        <v>2</v>
      </c>
      <c r="S50">
        <v>2</v>
      </c>
      <c r="U50">
        <v>1</v>
      </c>
      <c r="V50" s="24">
        <v>3</v>
      </c>
      <c r="W50" s="24">
        <v>10</v>
      </c>
      <c r="Z50">
        <f t="shared" si="34"/>
        <v>7</v>
      </c>
      <c r="AA50">
        <f t="shared" si="34"/>
        <v>1</v>
      </c>
      <c r="AB50">
        <f t="shared" si="34"/>
        <v>1</v>
      </c>
      <c r="AC50" s="24">
        <v>1</v>
      </c>
      <c r="AD50">
        <f t="shared" si="34"/>
        <v>7</v>
      </c>
      <c r="AE50">
        <f t="shared" si="34"/>
        <v>1</v>
      </c>
      <c r="AF50">
        <f t="shared" si="34"/>
        <v>6</v>
      </c>
      <c r="AG50" s="24">
        <v>1</v>
      </c>
      <c r="AH50">
        <f t="shared" si="34"/>
        <v>3</v>
      </c>
      <c r="AI50">
        <v>2</v>
      </c>
      <c r="AJ50">
        <f t="shared" si="34"/>
        <v>4</v>
      </c>
      <c r="AK50" s="24">
        <v>1</v>
      </c>
      <c r="AL50" s="24">
        <v>1</v>
      </c>
      <c r="AM50">
        <f t="shared" si="32"/>
        <v>1000</v>
      </c>
      <c r="AN50">
        <f t="shared" si="35"/>
        <v>991.6</v>
      </c>
      <c r="AO50">
        <f t="shared" si="36"/>
        <v>8</v>
      </c>
      <c r="AP50">
        <f>models4!O51</f>
        <v>1000.1</v>
      </c>
      <c r="AQ50">
        <f t="shared" si="36"/>
        <v>3</v>
      </c>
      <c r="AS50" s="31">
        <f t="shared" si="37"/>
        <v>5</v>
      </c>
      <c r="AT50">
        <f t="shared" si="38"/>
        <v>5</v>
      </c>
      <c r="AU50">
        <f t="shared" si="39"/>
        <v>6</v>
      </c>
    </row>
    <row r="51" spans="1:47" ht="15" thickBot="1" x14ac:dyDescent="0.4">
      <c r="A51">
        <f t="shared" si="29"/>
        <v>3</v>
      </c>
      <c r="B51">
        <f t="shared" si="30"/>
        <v>6</v>
      </c>
      <c r="C51">
        <f t="shared" si="22"/>
        <v>997.6</v>
      </c>
      <c r="D51">
        <f t="shared" si="22"/>
        <v>997.6</v>
      </c>
      <c r="E51">
        <f t="shared" si="23"/>
        <v>0</v>
      </c>
      <c r="F51">
        <f t="shared" si="24"/>
        <v>0</v>
      </c>
      <c r="G51">
        <f t="shared" si="40"/>
        <v>0</v>
      </c>
      <c r="H51">
        <f t="shared" si="26"/>
        <v>0</v>
      </c>
      <c r="J51" s="40">
        <v>9</v>
      </c>
      <c r="K51" s="38"/>
      <c r="L51" s="42">
        <v>1</v>
      </c>
      <c r="M51" s="38">
        <v>1</v>
      </c>
      <c r="N51" s="47">
        <v>2</v>
      </c>
      <c r="O51" s="38"/>
      <c r="P51" s="38">
        <v>1</v>
      </c>
      <c r="Q51" s="38">
        <v>3</v>
      </c>
      <c r="R51" s="47">
        <v>4</v>
      </c>
      <c r="S51" s="38"/>
      <c r="T51" s="38"/>
      <c r="U51" s="38">
        <v>4</v>
      </c>
      <c r="V51" s="47">
        <v>4</v>
      </c>
      <c r="W51" s="48">
        <v>10</v>
      </c>
      <c r="Z51" s="37">
        <f t="shared" si="34"/>
        <v>1</v>
      </c>
      <c r="AA51" s="43">
        <v>2</v>
      </c>
      <c r="AB51" s="38">
        <f t="shared" si="34"/>
        <v>9</v>
      </c>
      <c r="AC51" s="47">
        <v>1</v>
      </c>
      <c r="AD51" s="38">
        <f t="shared" si="34"/>
        <v>7</v>
      </c>
      <c r="AE51" s="38">
        <f t="shared" si="34"/>
        <v>1</v>
      </c>
      <c r="AF51" s="38">
        <f t="shared" si="34"/>
        <v>2</v>
      </c>
      <c r="AG51" s="47">
        <v>1</v>
      </c>
      <c r="AH51" s="38">
        <f t="shared" si="34"/>
        <v>8</v>
      </c>
      <c r="AI51" s="38">
        <v>2</v>
      </c>
      <c r="AJ51" s="38">
        <f t="shared" si="34"/>
        <v>1</v>
      </c>
      <c r="AK51" s="47">
        <v>1</v>
      </c>
      <c r="AL51" s="48">
        <v>1</v>
      </c>
      <c r="AM51">
        <f t="shared" si="32"/>
        <v>1000</v>
      </c>
      <c r="AN51">
        <f t="shared" si="35"/>
        <v>1015.5</v>
      </c>
      <c r="AO51" s="29">
        <f t="shared" si="36"/>
        <v>1</v>
      </c>
      <c r="AP51">
        <f>models4!O52</f>
        <v>1000.1</v>
      </c>
      <c r="AQ51" s="29">
        <f t="shared" si="36"/>
        <v>3</v>
      </c>
      <c r="AS51" s="31">
        <f t="shared" si="37"/>
        <v>-2</v>
      </c>
      <c r="AT51">
        <f t="shared" si="38"/>
        <v>-2</v>
      </c>
      <c r="AU51">
        <f t="shared" si="39"/>
        <v>-2</v>
      </c>
    </row>
    <row r="52" spans="1:47" ht="15" thickBot="1" x14ac:dyDescent="0.4">
      <c r="A52">
        <f t="shared" si="29"/>
        <v>3</v>
      </c>
      <c r="B52">
        <f t="shared" si="30"/>
        <v>7</v>
      </c>
      <c r="C52">
        <f t="shared" si="22"/>
        <v>997.6</v>
      </c>
      <c r="D52">
        <f t="shared" si="22"/>
        <v>1010</v>
      </c>
      <c r="E52">
        <f t="shared" si="23"/>
        <v>-12.399999999999977</v>
      </c>
      <c r="F52">
        <f t="shared" si="24"/>
        <v>-1</v>
      </c>
      <c r="G52">
        <f t="shared" si="40"/>
        <v>-1</v>
      </c>
      <c r="H52">
        <f t="shared" si="26"/>
        <v>1</v>
      </c>
      <c r="J52" s="23">
        <v>10</v>
      </c>
      <c r="K52">
        <v>4</v>
      </c>
      <c r="N52" s="24">
        <v>4</v>
      </c>
      <c r="O52">
        <v>4</v>
      </c>
      <c r="P52">
        <v>1</v>
      </c>
      <c r="R52" s="24">
        <v>5</v>
      </c>
      <c r="S52">
        <v>1</v>
      </c>
      <c r="V52" s="24">
        <v>1</v>
      </c>
      <c r="W52" s="24">
        <v>10</v>
      </c>
      <c r="Z52">
        <f t="shared" si="34"/>
        <v>10</v>
      </c>
      <c r="AA52">
        <f t="shared" si="34"/>
        <v>1</v>
      </c>
      <c r="AB52">
        <f t="shared" si="34"/>
        <v>1</v>
      </c>
      <c r="AC52" s="24">
        <v>1</v>
      </c>
      <c r="AD52">
        <f t="shared" si="34"/>
        <v>1</v>
      </c>
      <c r="AE52">
        <f t="shared" si="34"/>
        <v>1</v>
      </c>
      <c r="AF52">
        <f t="shared" si="34"/>
        <v>7</v>
      </c>
      <c r="AG52" s="24">
        <v>1</v>
      </c>
      <c r="AH52">
        <f t="shared" si="34"/>
        <v>2</v>
      </c>
      <c r="AI52">
        <v>2</v>
      </c>
      <c r="AJ52">
        <f t="shared" si="34"/>
        <v>10</v>
      </c>
      <c r="AK52" s="24">
        <v>1</v>
      </c>
      <c r="AL52" s="24">
        <v>1</v>
      </c>
      <c r="AM52">
        <f t="shared" si="32"/>
        <v>1000</v>
      </c>
      <c r="AN52">
        <f t="shared" si="35"/>
        <v>979.6</v>
      </c>
      <c r="AO52">
        <f t="shared" si="36"/>
        <v>10</v>
      </c>
      <c r="AP52">
        <f>models4!O53</f>
        <v>1000.1</v>
      </c>
      <c r="AQ52">
        <f t="shared" si="36"/>
        <v>3</v>
      </c>
      <c r="AS52" s="32">
        <f t="shared" si="37"/>
        <v>7</v>
      </c>
      <c r="AT52">
        <f t="shared" si="38"/>
        <v>7</v>
      </c>
      <c r="AU52">
        <f t="shared" si="39"/>
        <v>7</v>
      </c>
    </row>
    <row r="53" spans="1:47" x14ac:dyDescent="0.35">
      <c r="A53">
        <f t="shared" si="29"/>
        <v>3</v>
      </c>
      <c r="B53">
        <f t="shared" si="30"/>
        <v>8</v>
      </c>
      <c r="C53">
        <f t="shared" si="22"/>
        <v>997.6</v>
      </c>
      <c r="D53">
        <f t="shared" si="22"/>
        <v>991.6</v>
      </c>
      <c r="E53">
        <f t="shared" si="23"/>
        <v>6</v>
      </c>
      <c r="F53">
        <f t="shared" si="24"/>
        <v>1</v>
      </c>
      <c r="G53">
        <f t="shared" si="40"/>
        <v>-1</v>
      </c>
      <c r="H53">
        <f t="shared" si="26"/>
        <v>1</v>
      </c>
      <c r="J53" s="23" t="s">
        <v>162</v>
      </c>
      <c r="K53">
        <v>21</v>
      </c>
      <c r="L53">
        <v>1</v>
      </c>
      <c r="M53">
        <v>8</v>
      </c>
      <c r="N53" s="24">
        <v>30</v>
      </c>
      <c r="O53">
        <v>14</v>
      </c>
      <c r="P53">
        <v>12</v>
      </c>
      <c r="Q53">
        <v>14</v>
      </c>
      <c r="R53" s="24">
        <v>40</v>
      </c>
      <c r="S53">
        <v>8</v>
      </c>
      <c r="T53">
        <v>1</v>
      </c>
      <c r="U53">
        <v>21</v>
      </c>
      <c r="V53" s="24">
        <v>30</v>
      </c>
      <c r="W53" s="24">
        <v>100</v>
      </c>
    </row>
    <row r="54" spans="1:47" x14ac:dyDescent="0.35">
      <c r="A54">
        <f t="shared" si="29"/>
        <v>3</v>
      </c>
      <c r="B54">
        <f t="shared" si="30"/>
        <v>9</v>
      </c>
      <c r="C54">
        <f t="shared" si="22"/>
        <v>997.6</v>
      </c>
      <c r="D54">
        <f t="shared" si="22"/>
        <v>1015.5</v>
      </c>
      <c r="E54">
        <f t="shared" si="23"/>
        <v>-17.899999999999977</v>
      </c>
      <c r="F54">
        <f t="shared" si="24"/>
        <v>-1</v>
      </c>
      <c r="G54">
        <f t="shared" si="40"/>
        <v>1</v>
      </c>
      <c r="H54">
        <f t="shared" si="26"/>
        <v>-1</v>
      </c>
    </row>
    <row r="55" spans="1:47" ht="15" thickBot="1" x14ac:dyDescent="0.4">
      <c r="A55">
        <f t="shared" si="29"/>
        <v>3</v>
      </c>
      <c r="B55">
        <f t="shared" si="30"/>
        <v>10</v>
      </c>
      <c r="C55">
        <f t="shared" si="22"/>
        <v>997.6</v>
      </c>
      <c r="D55">
        <f t="shared" si="22"/>
        <v>979.6</v>
      </c>
      <c r="E55">
        <f t="shared" si="23"/>
        <v>18</v>
      </c>
      <c r="F55">
        <f t="shared" si="24"/>
        <v>1</v>
      </c>
      <c r="G55">
        <f t="shared" si="40"/>
        <v>-1</v>
      </c>
      <c r="H55">
        <f t="shared" si="26"/>
        <v>1</v>
      </c>
    </row>
    <row r="56" spans="1:47" ht="15" thickBot="1" x14ac:dyDescent="0.4">
      <c r="A56" s="37">
        <f t="shared" si="29"/>
        <v>4</v>
      </c>
      <c r="B56" s="38">
        <f t="shared" si="30"/>
        <v>1</v>
      </c>
      <c r="C56" s="38">
        <f t="shared" si="22"/>
        <v>1015.5</v>
      </c>
      <c r="D56" s="38">
        <f t="shared" si="22"/>
        <v>990.6</v>
      </c>
      <c r="E56" s="38">
        <f t="shared" si="23"/>
        <v>24.899999999999977</v>
      </c>
      <c r="F56" s="38">
        <f t="shared" si="24"/>
        <v>1</v>
      </c>
      <c r="G56" s="38">
        <f>E3</f>
        <v>1</v>
      </c>
      <c r="H56" s="39">
        <f t="shared" si="26"/>
        <v>-1</v>
      </c>
    </row>
    <row r="57" spans="1:47" x14ac:dyDescent="0.35">
      <c r="A57">
        <f t="shared" si="29"/>
        <v>4</v>
      </c>
      <c r="B57">
        <f t="shared" si="30"/>
        <v>2</v>
      </c>
      <c r="C57">
        <f t="shared" si="22"/>
        <v>1015.5</v>
      </c>
      <c r="D57">
        <f t="shared" si="22"/>
        <v>998.6</v>
      </c>
      <c r="E57">
        <f t="shared" si="23"/>
        <v>16.899999999999977</v>
      </c>
      <c r="F57">
        <f t="shared" si="24"/>
        <v>1</v>
      </c>
      <c r="G57">
        <f t="shared" ref="G57:G65" si="41">E4</f>
        <v>-1</v>
      </c>
      <c r="H57">
        <f t="shared" si="26"/>
        <v>1</v>
      </c>
    </row>
    <row r="58" spans="1:47" x14ac:dyDescent="0.35">
      <c r="A58">
        <f t="shared" si="29"/>
        <v>4</v>
      </c>
      <c r="B58">
        <f t="shared" si="30"/>
        <v>3</v>
      </c>
      <c r="C58">
        <f t="shared" si="22"/>
        <v>1015.5</v>
      </c>
      <c r="D58">
        <f t="shared" si="22"/>
        <v>997.6</v>
      </c>
      <c r="E58">
        <f t="shared" si="23"/>
        <v>17.899999999999977</v>
      </c>
      <c r="F58">
        <f t="shared" si="24"/>
        <v>1</v>
      </c>
      <c r="G58">
        <f t="shared" si="41"/>
        <v>0</v>
      </c>
      <c r="H58">
        <f t="shared" si="26"/>
        <v>0</v>
      </c>
    </row>
    <row r="59" spans="1:47" x14ac:dyDescent="0.35">
      <c r="A59">
        <f t="shared" si="29"/>
        <v>4</v>
      </c>
      <c r="B59">
        <f t="shared" si="30"/>
        <v>4</v>
      </c>
      <c r="C59">
        <f t="shared" si="22"/>
        <v>1015.5</v>
      </c>
      <c r="D59">
        <f t="shared" si="22"/>
        <v>1015.5</v>
      </c>
      <c r="E59">
        <f t="shared" si="23"/>
        <v>0</v>
      </c>
      <c r="F59">
        <f t="shared" si="24"/>
        <v>0</v>
      </c>
      <c r="G59" t="str">
        <f t="shared" si="41"/>
        <v>x</v>
      </c>
      <c r="H59">
        <f t="shared" si="26"/>
        <v>0</v>
      </c>
    </row>
    <row r="60" spans="1:47" x14ac:dyDescent="0.35">
      <c r="A60">
        <f t="shared" si="29"/>
        <v>4</v>
      </c>
      <c r="B60">
        <f t="shared" si="30"/>
        <v>5</v>
      </c>
      <c r="C60">
        <f t="shared" si="22"/>
        <v>1015.5</v>
      </c>
      <c r="D60">
        <f t="shared" si="22"/>
        <v>1003.5</v>
      </c>
      <c r="E60">
        <f t="shared" si="23"/>
        <v>12</v>
      </c>
      <c r="F60">
        <f t="shared" si="24"/>
        <v>1</v>
      </c>
      <c r="G60">
        <f t="shared" si="41"/>
        <v>-1</v>
      </c>
      <c r="H60">
        <f t="shared" si="26"/>
        <v>1</v>
      </c>
    </row>
    <row r="61" spans="1:47" x14ac:dyDescent="0.35">
      <c r="A61">
        <f t="shared" si="29"/>
        <v>4</v>
      </c>
      <c r="B61">
        <f t="shared" si="30"/>
        <v>6</v>
      </c>
      <c r="C61">
        <f t="shared" si="22"/>
        <v>1015.5</v>
      </c>
      <c r="D61">
        <f t="shared" si="22"/>
        <v>997.6</v>
      </c>
      <c r="E61">
        <f t="shared" si="23"/>
        <v>17.899999999999977</v>
      </c>
      <c r="F61">
        <f t="shared" si="24"/>
        <v>1</v>
      </c>
      <c r="G61">
        <f t="shared" si="41"/>
        <v>-1</v>
      </c>
      <c r="H61">
        <f t="shared" si="26"/>
        <v>1</v>
      </c>
    </row>
    <row r="62" spans="1:47" ht="15" thickBot="1" x14ac:dyDescent="0.4">
      <c r="A62">
        <f t="shared" si="29"/>
        <v>4</v>
      </c>
      <c r="B62">
        <f t="shared" si="30"/>
        <v>7</v>
      </c>
      <c r="C62">
        <f t="shared" si="22"/>
        <v>1015.5</v>
      </c>
      <c r="D62">
        <f t="shared" si="22"/>
        <v>1010</v>
      </c>
      <c r="E62">
        <f t="shared" si="23"/>
        <v>5.5</v>
      </c>
      <c r="F62">
        <f t="shared" si="24"/>
        <v>1</v>
      </c>
      <c r="G62">
        <f t="shared" si="41"/>
        <v>0</v>
      </c>
      <c r="H62">
        <f t="shared" si="26"/>
        <v>0</v>
      </c>
    </row>
    <row r="63" spans="1:47" ht="15" thickBot="1" x14ac:dyDescent="0.4">
      <c r="A63" s="37">
        <f t="shared" si="29"/>
        <v>4</v>
      </c>
      <c r="B63" s="38">
        <f t="shared" si="30"/>
        <v>8</v>
      </c>
      <c r="C63" s="38">
        <f t="shared" si="22"/>
        <v>1015.5</v>
      </c>
      <c r="D63" s="38">
        <f t="shared" si="22"/>
        <v>991.6</v>
      </c>
      <c r="E63" s="38">
        <f t="shared" si="23"/>
        <v>23.899999999999977</v>
      </c>
      <c r="F63" s="38">
        <f t="shared" si="24"/>
        <v>1</v>
      </c>
      <c r="G63" s="38">
        <f t="shared" si="41"/>
        <v>1</v>
      </c>
      <c r="H63" s="39">
        <f t="shared" si="26"/>
        <v>-1</v>
      </c>
    </row>
    <row r="64" spans="1:47" x14ac:dyDescent="0.35">
      <c r="A64">
        <f t="shared" si="29"/>
        <v>4</v>
      </c>
      <c r="B64">
        <f t="shared" si="30"/>
        <v>9</v>
      </c>
      <c r="C64">
        <f t="shared" si="22"/>
        <v>1015.5</v>
      </c>
      <c r="D64">
        <f t="shared" si="22"/>
        <v>1015.5</v>
      </c>
      <c r="E64">
        <f t="shared" si="23"/>
        <v>0</v>
      </c>
      <c r="F64">
        <f t="shared" si="24"/>
        <v>0</v>
      </c>
      <c r="G64">
        <f t="shared" si="41"/>
        <v>-1</v>
      </c>
      <c r="H64">
        <f t="shared" si="26"/>
        <v>1</v>
      </c>
    </row>
    <row r="65" spans="1:8" x14ac:dyDescent="0.35">
      <c r="A65">
        <f t="shared" si="29"/>
        <v>4</v>
      </c>
      <c r="B65">
        <f t="shared" si="30"/>
        <v>10</v>
      </c>
      <c r="C65">
        <f t="shared" si="22"/>
        <v>1015.5</v>
      </c>
      <c r="D65">
        <f t="shared" si="22"/>
        <v>979.6</v>
      </c>
      <c r="E65">
        <f t="shared" si="23"/>
        <v>35.899999999999977</v>
      </c>
      <c r="F65">
        <f t="shared" si="24"/>
        <v>1</v>
      </c>
      <c r="G65">
        <f t="shared" si="41"/>
        <v>0</v>
      </c>
      <c r="H65">
        <f t="shared" si="26"/>
        <v>0</v>
      </c>
    </row>
    <row r="66" spans="1:8" x14ac:dyDescent="0.35">
      <c r="A66">
        <f t="shared" si="29"/>
        <v>5</v>
      </c>
      <c r="B66">
        <f t="shared" si="30"/>
        <v>1</v>
      </c>
      <c r="C66">
        <f t="shared" si="22"/>
        <v>1003.5</v>
      </c>
      <c r="D66">
        <f t="shared" si="22"/>
        <v>990.6</v>
      </c>
      <c r="E66">
        <f t="shared" si="23"/>
        <v>12.899999999999977</v>
      </c>
      <c r="F66">
        <f t="shared" si="24"/>
        <v>1</v>
      </c>
      <c r="G66">
        <f>F3</f>
        <v>-1</v>
      </c>
      <c r="H66">
        <f t="shared" si="26"/>
        <v>1</v>
      </c>
    </row>
    <row r="67" spans="1:8" x14ac:dyDescent="0.35">
      <c r="A67">
        <f t="shared" si="29"/>
        <v>5</v>
      </c>
      <c r="B67">
        <f t="shared" si="30"/>
        <v>2</v>
      </c>
      <c r="C67">
        <f t="shared" si="22"/>
        <v>1003.5</v>
      </c>
      <c r="D67">
        <f t="shared" si="22"/>
        <v>998.6</v>
      </c>
      <c r="E67">
        <f t="shared" si="23"/>
        <v>4.8999999999999773</v>
      </c>
      <c r="F67">
        <f t="shared" si="24"/>
        <v>1</v>
      </c>
      <c r="G67">
        <f t="shared" ref="G67:G75" si="42">F4</f>
        <v>1</v>
      </c>
      <c r="H67">
        <f t="shared" si="26"/>
        <v>-1</v>
      </c>
    </row>
    <row r="68" spans="1:8" x14ac:dyDescent="0.35">
      <c r="A68">
        <f t="shared" si="29"/>
        <v>5</v>
      </c>
      <c r="B68">
        <f t="shared" si="30"/>
        <v>3</v>
      </c>
      <c r="C68">
        <f t="shared" si="22"/>
        <v>1003.5</v>
      </c>
      <c r="D68">
        <f t="shared" si="22"/>
        <v>997.6</v>
      </c>
      <c r="E68">
        <f t="shared" si="23"/>
        <v>5.8999999999999773</v>
      </c>
      <c r="F68">
        <f t="shared" si="24"/>
        <v>1</v>
      </c>
      <c r="G68">
        <f t="shared" si="42"/>
        <v>-1</v>
      </c>
      <c r="H68">
        <f t="shared" si="26"/>
        <v>1</v>
      </c>
    </row>
    <row r="69" spans="1:8" x14ac:dyDescent="0.35">
      <c r="A69">
        <f t="shared" si="29"/>
        <v>5</v>
      </c>
      <c r="B69">
        <f t="shared" si="30"/>
        <v>4</v>
      </c>
      <c r="C69">
        <f t="shared" si="22"/>
        <v>1003.5</v>
      </c>
      <c r="D69">
        <f t="shared" si="22"/>
        <v>1015.5</v>
      </c>
      <c r="E69">
        <f t="shared" si="23"/>
        <v>-12</v>
      </c>
      <c r="F69">
        <f t="shared" si="24"/>
        <v>-1</v>
      </c>
      <c r="G69">
        <f t="shared" si="42"/>
        <v>1</v>
      </c>
      <c r="H69">
        <f t="shared" si="26"/>
        <v>-1</v>
      </c>
    </row>
    <row r="70" spans="1:8" x14ac:dyDescent="0.35">
      <c r="A70">
        <f t="shared" si="29"/>
        <v>5</v>
      </c>
      <c r="B70">
        <f t="shared" si="30"/>
        <v>5</v>
      </c>
      <c r="C70">
        <f t="shared" si="22"/>
        <v>1003.5</v>
      </c>
      <c r="D70">
        <f t="shared" si="22"/>
        <v>1003.5</v>
      </c>
      <c r="E70">
        <f t="shared" si="23"/>
        <v>0</v>
      </c>
      <c r="F70">
        <f t="shared" si="24"/>
        <v>0</v>
      </c>
      <c r="G70" t="str">
        <f t="shared" si="42"/>
        <v>x</v>
      </c>
      <c r="H70">
        <f t="shared" si="26"/>
        <v>0</v>
      </c>
    </row>
    <row r="71" spans="1:8" x14ac:dyDescent="0.35">
      <c r="A71">
        <f t="shared" si="29"/>
        <v>5</v>
      </c>
      <c r="B71">
        <f t="shared" si="30"/>
        <v>6</v>
      </c>
      <c r="C71">
        <f t="shared" si="22"/>
        <v>1003.5</v>
      </c>
      <c r="D71">
        <f t="shared" si="22"/>
        <v>997.6</v>
      </c>
      <c r="E71">
        <f t="shared" si="23"/>
        <v>5.8999999999999773</v>
      </c>
      <c r="F71">
        <f t="shared" si="24"/>
        <v>1</v>
      </c>
      <c r="G71">
        <f t="shared" si="42"/>
        <v>-1</v>
      </c>
      <c r="H71">
        <f t="shared" si="26"/>
        <v>1</v>
      </c>
    </row>
    <row r="72" spans="1:8" x14ac:dyDescent="0.35">
      <c r="A72">
        <f t="shared" si="29"/>
        <v>5</v>
      </c>
      <c r="B72">
        <f t="shared" si="30"/>
        <v>7</v>
      </c>
      <c r="C72">
        <f t="shared" si="22"/>
        <v>1003.5</v>
      </c>
      <c r="D72">
        <f t="shared" si="22"/>
        <v>1010</v>
      </c>
      <c r="E72">
        <f t="shared" si="23"/>
        <v>-6.5</v>
      </c>
      <c r="F72">
        <f t="shared" si="24"/>
        <v>-1</v>
      </c>
      <c r="G72">
        <f t="shared" si="42"/>
        <v>-1</v>
      </c>
      <c r="H72">
        <f t="shared" si="26"/>
        <v>1</v>
      </c>
    </row>
    <row r="73" spans="1:8" x14ac:dyDescent="0.35">
      <c r="A73">
        <f t="shared" si="29"/>
        <v>5</v>
      </c>
      <c r="B73">
        <f t="shared" si="30"/>
        <v>8</v>
      </c>
      <c r="C73">
        <f t="shared" si="22"/>
        <v>1003.5</v>
      </c>
      <c r="D73">
        <f t="shared" si="22"/>
        <v>991.6</v>
      </c>
      <c r="E73">
        <f t="shared" si="23"/>
        <v>11.899999999999977</v>
      </c>
      <c r="F73">
        <f t="shared" si="24"/>
        <v>1</v>
      </c>
      <c r="G73">
        <f t="shared" si="42"/>
        <v>1</v>
      </c>
      <c r="H73">
        <f t="shared" si="26"/>
        <v>-1</v>
      </c>
    </row>
    <row r="74" spans="1:8" x14ac:dyDescent="0.35">
      <c r="A74">
        <f t="shared" si="29"/>
        <v>5</v>
      </c>
      <c r="B74">
        <f t="shared" si="30"/>
        <v>9</v>
      </c>
      <c r="C74">
        <f t="shared" si="22"/>
        <v>1003.5</v>
      </c>
      <c r="D74">
        <f t="shared" si="22"/>
        <v>1015.5</v>
      </c>
      <c r="E74">
        <f t="shared" si="23"/>
        <v>-12</v>
      </c>
      <c r="F74">
        <f t="shared" si="24"/>
        <v>-1</v>
      </c>
      <c r="G74">
        <f t="shared" si="42"/>
        <v>0</v>
      </c>
      <c r="H74">
        <f t="shared" si="26"/>
        <v>0</v>
      </c>
    </row>
    <row r="75" spans="1:8" x14ac:dyDescent="0.35">
      <c r="A75">
        <f t="shared" si="29"/>
        <v>5</v>
      </c>
      <c r="B75">
        <f t="shared" si="30"/>
        <v>10</v>
      </c>
      <c r="C75">
        <f t="shared" si="22"/>
        <v>1003.5</v>
      </c>
      <c r="D75">
        <f t="shared" si="22"/>
        <v>979.6</v>
      </c>
      <c r="E75">
        <f t="shared" si="23"/>
        <v>23.899999999999977</v>
      </c>
      <c r="F75">
        <f t="shared" si="24"/>
        <v>1</v>
      </c>
      <c r="G75">
        <f t="shared" si="42"/>
        <v>1</v>
      </c>
      <c r="H75">
        <f t="shared" si="26"/>
        <v>-1</v>
      </c>
    </row>
    <row r="76" spans="1:8" x14ac:dyDescent="0.35">
      <c r="A76">
        <f t="shared" si="29"/>
        <v>6</v>
      </c>
      <c r="B76">
        <f t="shared" si="30"/>
        <v>1</v>
      </c>
      <c r="C76">
        <f t="shared" si="22"/>
        <v>997.6</v>
      </c>
      <c r="D76">
        <f t="shared" si="22"/>
        <v>990.6</v>
      </c>
      <c r="E76">
        <f t="shared" si="23"/>
        <v>7</v>
      </c>
      <c r="F76">
        <f t="shared" si="24"/>
        <v>1</v>
      </c>
      <c r="G76">
        <f>G3</f>
        <v>0</v>
      </c>
      <c r="H76">
        <f t="shared" si="26"/>
        <v>0</v>
      </c>
    </row>
    <row r="77" spans="1:8" x14ac:dyDescent="0.35">
      <c r="A77">
        <f t="shared" si="29"/>
        <v>6</v>
      </c>
      <c r="B77">
        <f t="shared" si="30"/>
        <v>2</v>
      </c>
      <c r="C77">
        <f t="shared" si="22"/>
        <v>997.6</v>
      </c>
      <c r="D77">
        <f t="shared" si="22"/>
        <v>998.6</v>
      </c>
      <c r="E77">
        <f t="shared" si="23"/>
        <v>-1</v>
      </c>
      <c r="F77">
        <f t="shared" si="24"/>
        <v>-1</v>
      </c>
      <c r="G77">
        <f t="shared" ref="G77:G85" si="43">G4</f>
        <v>0</v>
      </c>
      <c r="H77">
        <f t="shared" si="26"/>
        <v>0</v>
      </c>
    </row>
    <row r="78" spans="1:8" x14ac:dyDescent="0.35">
      <c r="A78">
        <f t="shared" si="29"/>
        <v>6</v>
      </c>
      <c r="B78">
        <f t="shared" si="30"/>
        <v>3</v>
      </c>
      <c r="C78">
        <f t="shared" si="22"/>
        <v>997.6</v>
      </c>
      <c r="D78">
        <f t="shared" si="22"/>
        <v>997.6</v>
      </c>
      <c r="E78">
        <f t="shared" si="23"/>
        <v>0</v>
      </c>
      <c r="F78">
        <f t="shared" si="24"/>
        <v>0</v>
      </c>
      <c r="G78">
        <f t="shared" si="43"/>
        <v>0</v>
      </c>
      <c r="H78">
        <f t="shared" si="26"/>
        <v>0</v>
      </c>
    </row>
    <row r="79" spans="1:8" x14ac:dyDescent="0.35">
      <c r="A79">
        <f t="shared" si="29"/>
        <v>6</v>
      </c>
      <c r="B79">
        <f t="shared" si="30"/>
        <v>4</v>
      </c>
      <c r="C79">
        <f t="shared" si="22"/>
        <v>997.6</v>
      </c>
      <c r="D79">
        <f t="shared" si="22"/>
        <v>1015.5</v>
      </c>
      <c r="E79">
        <f t="shared" si="23"/>
        <v>-17.899999999999977</v>
      </c>
      <c r="F79">
        <f t="shared" si="24"/>
        <v>-1</v>
      </c>
      <c r="G79">
        <f t="shared" si="43"/>
        <v>1</v>
      </c>
      <c r="H79">
        <f t="shared" si="26"/>
        <v>-1</v>
      </c>
    </row>
    <row r="80" spans="1:8" x14ac:dyDescent="0.35">
      <c r="A80">
        <f t="shared" si="29"/>
        <v>6</v>
      </c>
      <c r="B80">
        <f t="shared" si="30"/>
        <v>5</v>
      </c>
      <c r="C80">
        <f t="shared" si="22"/>
        <v>997.6</v>
      </c>
      <c r="D80">
        <f t="shared" si="22"/>
        <v>1003.5</v>
      </c>
      <c r="E80">
        <f t="shared" si="23"/>
        <v>-5.8999999999999773</v>
      </c>
      <c r="F80">
        <f t="shared" si="24"/>
        <v>-1</v>
      </c>
      <c r="G80">
        <f t="shared" si="43"/>
        <v>1</v>
      </c>
      <c r="H80">
        <f t="shared" si="26"/>
        <v>-1</v>
      </c>
    </row>
    <row r="81" spans="1:8" x14ac:dyDescent="0.35">
      <c r="A81">
        <f t="shared" si="29"/>
        <v>6</v>
      </c>
      <c r="B81">
        <f t="shared" si="30"/>
        <v>6</v>
      </c>
      <c r="C81">
        <f t="shared" si="22"/>
        <v>997.6</v>
      </c>
      <c r="D81">
        <f t="shared" si="22"/>
        <v>997.6</v>
      </c>
      <c r="E81">
        <f t="shared" si="23"/>
        <v>0</v>
      </c>
      <c r="F81">
        <f t="shared" si="24"/>
        <v>0</v>
      </c>
      <c r="G81" t="str">
        <f t="shared" si="43"/>
        <v>x</v>
      </c>
      <c r="H81">
        <f t="shared" si="26"/>
        <v>0</v>
      </c>
    </row>
    <row r="82" spans="1:8" x14ac:dyDescent="0.35">
      <c r="A82">
        <f t="shared" si="29"/>
        <v>6</v>
      </c>
      <c r="B82">
        <f t="shared" si="30"/>
        <v>7</v>
      </c>
      <c r="C82">
        <f t="shared" si="22"/>
        <v>997.6</v>
      </c>
      <c r="D82">
        <f t="shared" si="22"/>
        <v>1010</v>
      </c>
      <c r="E82">
        <f t="shared" si="23"/>
        <v>-12.399999999999977</v>
      </c>
      <c r="F82">
        <f t="shared" si="24"/>
        <v>-1</v>
      </c>
      <c r="G82">
        <f t="shared" si="43"/>
        <v>0</v>
      </c>
      <c r="H82">
        <f t="shared" si="26"/>
        <v>0</v>
      </c>
    </row>
    <row r="83" spans="1:8" x14ac:dyDescent="0.35">
      <c r="A83">
        <f t="shared" si="29"/>
        <v>6</v>
      </c>
      <c r="B83">
        <f t="shared" si="30"/>
        <v>8</v>
      </c>
      <c r="C83">
        <f t="shared" si="22"/>
        <v>997.6</v>
      </c>
      <c r="D83">
        <f t="shared" si="22"/>
        <v>991.6</v>
      </c>
      <c r="E83">
        <f t="shared" si="23"/>
        <v>6</v>
      </c>
      <c r="F83">
        <f t="shared" si="24"/>
        <v>1</v>
      </c>
      <c r="G83">
        <f t="shared" si="43"/>
        <v>-1</v>
      </c>
      <c r="H83">
        <f t="shared" si="26"/>
        <v>1</v>
      </c>
    </row>
    <row r="84" spans="1:8" x14ac:dyDescent="0.35">
      <c r="A84">
        <f t="shared" si="29"/>
        <v>6</v>
      </c>
      <c r="B84">
        <f t="shared" si="30"/>
        <v>9</v>
      </c>
      <c r="C84">
        <f t="shared" si="22"/>
        <v>997.6</v>
      </c>
      <c r="D84">
        <f t="shared" si="22"/>
        <v>1015.5</v>
      </c>
      <c r="E84">
        <f t="shared" si="23"/>
        <v>-17.899999999999977</v>
      </c>
      <c r="F84">
        <f t="shared" si="24"/>
        <v>-1</v>
      </c>
      <c r="G84">
        <f t="shared" si="43"/>
        <v>-1</v>
      </c>
      <c r="H84">
        <f t="shared" si="26"/>
        <v>1</v>
      </c>
    </row>
    <row r="85" spans="1:8" x14ac:dyDescent="0.35">
      <c r="A85">
        <f t="shared" si="29"/>
        <v>6</v>
      </c>
      <c r="B85">
        <f t="shared" si="30"/>
        <v>10</v>
      </c>
      <c r="C85">
        <f t="shared" si="22"/>
        <v>997.6</v>
      </c>
      <c r="D85">
        <f t="shared" si="22"/>
        <v>979.6</v>
      </c>
      <c r="E85">
        <f t="shared" si="23"/>
        <v>18</v>
      </c>
      <c r="F85">
        <f t="shared" si="24"/>
        <v>1</v>
      </c>
      <c r="G85">
        <f t="shared" si="43"/>
        <v>0</v>
      </c>
      <c r="H85">
        <f t="shared" si="26"/>
        <v>0</v>
      </c>
    </row>
    <row r="86" spans="1:8" x14ac:dyDescent="0.35">
      <c r="A86">
        <f t="shared" si="29"/>
        <v>7</v>
      </c>
      <c r="B86">
        <f t="shared" si="30"/>
        <v>1</v>
      </c>
      <c r="C86">
        <f t="shared" si="22"/>
        <v>1010</v>
      </c>
      <c r="D86">
        <f t="shared" si="22"/>
        <v>990.6</v>
      </c>
      <c r="E86">
        <f t="shared" si="23"/>
        <v>19.399999999999977</v>
      </c>
      <c r="F86">
        <f t="shared" si="24"/>
        <v>1</v>
      </c>
      <c r="G86">
        <f>H3</f>
        <v>0</v>
      </c>
      <c r="H86">
        <f t="shared" si="26"/>
        <v>0</v>
      </c>
    </row>
    <row r="87" spans="1:8" x14ac:dyDescent="0.35">
      <c r="A87">
        <f t="shared" si="29"/>
        <v>7</v>
      </c>
      <c r="B87">
        <f t="shared" si="30"/>
        <v>2</v>
      </c>
      <c r="C87">
        <f t="shared" si="22"/>
        <v>1010</v>
      </c>
      <c r="D87">
        <f t="shared" si="22"/>
        <v>998.6</v>
      </c>
      <c r="E87">
        <f t="shared" si="23"/>
        <v>11.399999999999977</v>
      </c>
      <c r="F87">
        <f t="shared" si="24"/>
        <v>1</v>
      </c>
      <c r="G87">
        <f t="shared" ref="G87:G95" si="44">H4</f>
        <v>-1</v>
      </c>
      <c r="H87">
        <f t="shared" si="26"/>
        <v>1</v>
      </c>
    </row>
    <row r="88" spans="1:8" x14ac:dyDescent="0.35">
      <c r="A88">
        <f t="shared" si="29"/>
        <v>7</v>
      </c>
      <c r="B88">
        <f t="shared" si="30"/>
        <v>3</v>
      </c>
      <c r="C88">
        <f t="shared" si="22"/>
        <v>1010</v>
      </c>
      <c r="D88">
        <f t="shared" si="22"/>
        <v>997.6</v>
      </c>
      <c r="E88">
        <f t="shared" si="23"/>
        <v>12.399999999999977</v>
      </c>
      <c r="F88">
        <f t="shared" si="24"/>
        <v>1</v>
      </c>
      <c r="G88">
        <f t="shared" si="44"/>
        <v>1</v>
      </c>
      <c r="H88">
        <f t="shared" si="26"/>
        <v>-1</v>
      </c>
    </row>
    <row r="89" spans="1:8" x14ac:dyDescent="0.35">
      <c r="A89">
        <f t="shared" si="29"/>
        <v>7</v>
      </c>
      <c r="B89">
        <f t="shared" si="30"/>
        <v>4</v>
      </c>
      <c r="C89">
        <f t="shared" si="22"/>
        <v>1010</v>
      </c>
      <c r="D89">
        <f t="shared" si="22"/>
        <v>1015.5</v>
      </c>
      <c r="E89">
        <f t="shared" si="23"/>
        <v>-5.5</v>
      </c>
      <c r="F89">
        <f t="shared" si="24"/>
        <v>-1</v>
      </c>
      <c r="G89">
        <f t="shared" si="44"/>
        <v>0</v>
      </c>
      <c r="H89">
        <f t="shared" si="26"/>
        <v>0</v>
      </c>
    </row>
    <row r="90" spans="1:8" x14ac:dyDescent="0.35">
      <c r="A90">
        <f t="shared" si="29"/>
        <v>7</v>
      </c>
      <c r="B90">
        <f t="shared" si="30"/>
        <v>5</v>
      </c>
      <c r="C90">
        <f t="shared" si="22"/>
        <v>1010</v>
      </c>
      <c r="D90">
        <f t="shared" si="22"/>
        <v>1003.5</v>
      </c>
      <c r="E90">
        <f t="shared" si="23"/>
        <v>6.5</v>
      </c>
      <c r="F90">
        <f t="shared" si="24"/>
        <v>1</v>
      </c>
      <c r="G90">
        <f t="shared" si="44"/>
        <v>1</v>
      </c>
      <c r="H90">
        <f t="shared" si="26"/>
        <v>-1</v>
      </c>
    </row>
    <row r="91" spans="1:8" x14ac:dyDescent="0.35">
      <c r="A91">
        <f t="shared" si="29"/>
        <v>7</v>
      </c>
      <c r="B91">
        <f t="shared" si="30"/>
        <v>6</v>
      </c>
      <c r="C91">
        <f t="shared" ref="C91:D125" si="45">VLOOKUP(A91,$Y$3:$AG$12,9,0)</f>
        <v>1010</v>
      </c>
      <c r="D91">
        <f t="shared" si="45"/>
        <v>997.6</v>
      </c>
      <c r="E91">
        <f t="shared" ref="E91:E125" si="46">C91-D91</f>
        <v>12.399999999999977</v>
      </c>
      <c r="F91">
        <f t="shared" ref="F91:F125" si="47">IF(E91=0,0,IF(E91&lt;0,-1,1))</f>
        <v>1</v>
      </c>
      <c r="G91">
        <f t="shared" si="44"/>
        <v>0</v>
      </c>
      <c r="H91">
        <f t="shared" ref="H91:H125" si="48">IFERROR(-1*G91,0)</f>
        <v>0</v>
      </c>
    </row>
    <row r="92" spans="1:8" x14ac:dyDescent="0.35">
      <c r="A92">
        <f t="shared" si="29"/>
        <v>7</v>
      </c>
      <c r="B92">
        <f t="shared" si="30"/>
        <v>7</v>
      </c>
      <c r="C92">
        <f t="shared" si="45"/>
        <v>1010</v>
      </c>
      <c r="D92">
        <f t="shared" si="45"/>
        <v>1010</v>
      </c>
      <c r="E92">
        <f t="shared" si="46"/>
        <v>0</v>
      </c>
      <c r="F92">
        <f t="shared" si="47"/>
        <v>0</v>
      </c>
      <c r="G92" t="str">
        <f t="shared" si="44"/>
        <v>x</v>
      </c>
      <c r="H92">
        <f t="shared" si="48"/>
        <v>0</v>
      </c>
    </row>
    <row r="93" spans="1:8" x14ac:dyDescent="0.35">
      <c r="A93">
        <f t="shared" si="29"/>
        <v>7</v>
      </c>
      <c r="B93">
        <f t="shared" si="30"/>
        <v>8</v>
      </c>
      <c r="C93">
        <f t="shared" si="45"/>
        <v>1010</v>
      </c>
      <c r="D93">
        <f t="shared" si="45"/>
        <v>991.6</v>
      </c>
      <c r="E93">
        <f t="shared" si="46"/>
        <v>18.399999999999977</v>
      </c>
      <c r="F93">
        <f t="shared" si="47"/>
        <v>1</v>
      </c>
      <c r="G93">
        <f t="shared" si="44"/>
        <v>-1</v>
      </c>
      <c r="H93">
        <f t="shared" si="48"/>
        <v>1</v>
      </c>
    </row>
    <row r="94" spans="1:8" x14ac:dyDescent="0.35">
      <c r="A94">
        <f t="shared" si="29"/>
        <v>7</v>
      </c>
      <c r="B94">
        <f t="shared" si="30"/>
        <v>9</v>
      </c>
      <c r="C94">
        <f t="shared" si="45"/>
        <v>1010</v>
      </c>
      <c r="D94">
        <f t="shared" si="45"/>
        <v>1015.5</v>
      </c>
      <c r="E94">
        <f t="shared" si="46"/>
        <v>-5.5</v>
      </c>
      <c r="F94">
        <f t="shared" si="47"/>
        <v>-1</v>
      </c>
      <c r="G94">
        <f t="shared" si="44"/>
        <v>0</v>
      </c>
      <c r="H94">
        <f t="shared" si="48"/>
        <v>0</v>
      </c>
    </row>
    <row r="95" spans="1:8" x14ac:dyDescent="0.35">
      <c r="A95">
        <f t="shared" si="29"/>
        <v>7</v>
      </c>
      <c r="B95">
        <f t="shared" si="30"/>
        <v>10</v>
      </c>
      <c r="C95">
        <f t="shared" si="45"/>
        <v>1010</v>
      </c>
      <c r="D95">
        <f t="shared" si="45"/>
        <v>979.6</v>
      </c>
      <c r="E95">
        <f t="shared" si="46"/>
        <v>30.399999999999977</v>
      </c>
      <c r="F95">
        <f t="shared" si="47"/>
        <v>1</v>
      </c>
      <c r="G95">
        <f t="shared" si="44"/>
        <v>-1</v>
      </c>
      <c r="H95">
        <f t="shared" si="48"/>
        <v>1</v>
      </c>
    </row>
    <row r="96" spans="1:8" x14ac:dyDescent="0.35">
      <c r="A96">
        <f t="shared" si="29"/>
        <v>8</v>
      </c>
      <c r="B96">
        <f t="shared" si="30"/>
        <v>1</v>
      </c>
      <c r="C96">
        <f t="shared" si="45"/>
        <v>991.6</v>
      </c>
      <c r="D96">
        <f t="shared" si="45"/>
        <v>990.6</v>
      </c>
      <c r="E96">
        <f t="shared" si="46"/>
        <v>1</v>
      </c>
      <c r="F96">
        <f t="shared" si="47"/>
        <v>1</v>
      </c>
      <c r="G96">
        <f>I3</f>
        <v>0</v>
      </c>
      <c r="H96">
        <f t="shared" si="48"/>
        <v>0</v>
      </c>
    </row>
    <row r="97" spans="1:8" x14ac:dyDescent="0.35">
      <c r="A97">
        <f t="shared" si="29"/>
        <v>8</v>
      </c>
      <c r="B97">
        <f t="shared" si="30"/>
        <v>2</v>
      </c>
      <c r="C97">
        <f t="shared" si="45"/>
        <v>991.6</v>
      </c>
      <c r="D97">
        <f t="shared" si="45"/>
        <v>998.6</v>
      </c>
      <c r="E97">
        <f t="shared" si="46"/>
        <v>-7</v>
      </c>
      <c r="F97">
        <f t="shared" si="47"/>
        <v>-1</v>
      </c>
      <c r="G97">
        <f t="shared" ref="G97:G105" si="49">I4</f>
        <v>1</v>
      </c>
      <c r="H97">
        <f t="shared" si="48"/>
        <v>-1</v>
      </c>
    </row>
    <row r="98" spans="1:8" x14ac:dyDescent="0.35">
      <c r="A98">
        <f t="shared" si="29"/>
        <v>8</v>
      </c>
      <c r="B98">
        <f t="shared" si="30"/>
        <v>3</v>
      </c>
      <c r="C98">
        <f t="shared" si="45"/>
        <v>991.6</v>
      </c>
      <c r="D98">
        <f t="shared" si="45"/>
        <v>997.6</v>
      </c>
      <c r="E98">
        <f t="shared" si="46"/>
        <v>-6</v>
      </c>
      <c r="F98">
        <f t="shared" si="47"/>
        <v>-1</v>
      </c>
      <c r="G98">
        <f t="shared" si="49"/>
        <v>1</v>
      </c>
      <c r="H98">
        <f t="shared" si="48"/>
        <v>-1</v>
      </c>
    </row>
    <row r="99" spans="1:8" x14ac:dyDescent="0.35">
      <c r="A99">
        <f t="shared" si="29"/>
        <v>8</v>
      </c>
      <c r="B99">
        <f t="shared" si="30"/>
        <v>4</v>
      </c>
      <c r="C99">
        <f t="shared" si="45"/>
        <v>991.6</v>
      </c>
      <c r="D99">
        <f t="shared" si="45"/>
        <v>1015.5</v>
      </c>
      <c r="E99">
        <f t="shared" si="46"/>
        <v>-23.899999999999977</v>
      </c>
      <c r="F99">
        <f t="shared" si="47"/>
        <v>-1</v>
      </c>
      <c r="G99">
        <f t="shared" si="49"/>
        <v>-1</v>
      </c>
      <c r="H99">
        <f t="shared" si="48"/>
        <v>1</v>
      </c>
    </row>
    <row r="100" spans="1:8" x14ac:dyDescent="0.35">
      <c r="A100">
        <f t="shared" si="29"/>
        <v>8</v>
      </c>
      <c r="B100">
        <f t="shared" si="30"/>
        <v>5</v>
      </c>
      <c r="C100">
        <f t="shared" si="45"/>
        <v>991.6</v>
      </c>
      <c r="D100">
        <f t="shared" si="45"/>
        <v>1003.5</v>
      </c>
      <c r="E100">
        <f t="shared" si="46"/>
        <v>-11.899999999999977</v>
      </c>
      <c r="F100">
        <f t="shared" si="47"/>
        <v>-1</v>
      </c>
      <c r="G100">
        <f t="shared" si="49"/>
        <v>-1</v>
      </c>
      <c r="H100">
        <f t="shared" si="48"/>
        <v>1</v>
      </c>
    </row>
    <row r="101" spans="1:8" x14ac:dyDescent="0.35">
      <c r="A101">
        <f t="shared" ref="A101:A125" si="50">A91+1</f>
        <v>8</v>
      </c>
      <c r="B101">
        <f t="shared" ref="B101:B125" si="51">B91</f>
        <v>6</v>
      </c>
      <c r="C101">
        <f t="shared" si="45"/>
        <v>991.6</v>
      </c>
      <c r="D101">
        <f t="shared" si="45"/>
        <v>997.6</v>
      </c>
      <c r="E101">
        <f t="shared" si="46"/>
        <v>-6</v>
      </c>
      <c r="F101">
        <f t="shared" si="47"/>
        <v>-1</v>
      </c>
      <c r="G101">
        <f t="shared" si="49"/>
        <v>1</v>
      </c>
      <c r="H101">
        <f t="shared" si="48"/>
        <v>-1</v>
      </c>
    </row>
    <row r="102" spans="1:8" x14ac:dyDescent="0.35">
      <c r="A102">
        <f t="shared" si="50"/>
        <v>8</v>
      </c>
      <c r="B102">
        <f t="shared" si="51"/>
        <v>7</v>
      </c>
      <c r="C102">
        <f t="shared" si="45"/>
        <v>991.6</v>
      </c>
      <c r="D102">
        <f t="shared" si="45"/>
        <v>1010</v>
      </c>
      <c r="E102">
        <f t="shared" si="46"/>
        <v>-18.399999999999977</v>
      </c>
      <c r="F102">
        <f t="shared" si="47"/>
        <v>-1</v>
      </c>
      <c r="G102">
        <f t="shared" si="49"/>
        <v>1</v>
      </c>
      <c r="H102">
        <f t="shared" si="48"/>
        <v>-1</v>
      </c>
    </row>
    <row r="103" spans="1:8" x14ac:dyDescent="0.35">
      <c r="A103">
        <f t="shared" si="50"/>
        <v>8</v>
      </c>
      <c r="B103">
        <f t="shared" si="51"/>
        <v>8</v>
      </c>
      <c r="C103">
        <f t="shared" si="45"/>
        <v>991.6</v>
      </c>
      <c r="D103">
        <f t="shared" si="45"/>
        <v>991.6</v>
      </c>
      <c r="E103">
        <f t="shared" si="46"/>
        <v>0</v>
      </c>
      <c r="F103">
        <f t="shared" si="47"/>
        <v>0</v>
      </c>
      <c r="G103" t="str">
        <f t="shared" si="49"/>
        <v>x</v>
      </c>
      <c r="H103">
        <f t="shared" si="48"/>
        <v>0</v>
      </c>
    </row>
    <row r="104" spans="1:8" x14ac:dyDescent="0.35">
      <c r="A104">
        <f t="shared" si="50"/>
        <v>8</v>
      </c>
      <c r="B104">
        <f t="shared" si="51"/>
        <v>9</v>
      </c>
      <c r="C104">
        <f t="shared" si="45"/>
        <v>991.6</v>
      </c>
      <c r="D104">
        <f t="shared" si="45"/>
        <v>1015.5</v>
      </c>
      <c r="E104">
        <f t="shared" si="46"/>
        <v>-23.899999999999977</v>
      </c>
      <c r="F104">
        <f t="shared" si="47"/>
        <v>-1</v>
      </c>
      <c r="G104">
        <f t="shared" si="49"/>
        <v>1</v>
      </c>
      <c r="H104">
        <f t="shared" si="48"/>
        <v>-1</v>
      </c>
    </row>
    <row r="105" spans="1:8" x14ac:dyDescent="0.35">
      <c r="A105">
        <f t="shared" si="50"/>
        <v>8</v>
      </c>
      <c r="B105">
        <f t="shared" si="51"/>
        <v>10</v>
      </c>
      <c r="C105">
        <f t="shared" si="45"/>
        <v>991.6</v>
      </c>
      <c r="D105">
        <f t="shared" si="45"/>
        <v>979.6</v>
      </c>
      <c r="E105">
        <f t="shared" si="46"/>
        <v>12</v>
      </c>
      <c r="F105">
        <f t="shared" si="47"/>
        <v>1</v>
      </c>
      <c r="G105">
        <f t="shared" si="49"/>
        <v>-1</v>
      </c>
      <c r="H105">
        <f t="shared" si="48"/>
        <v>1</v>
      </c>
    </row>
    <row r="106" spans="1:8" x14ac:dyDescent="0.35">
      <c r="A106">
        <f t="shared" si="50"/>
        <v>9</v>
      </c>
      <c r="B106">
        <f t="shared" si="51"/>
        <v>1</v>
      </c>
      <c r="C106">
        <f t="shared" si="45"/>
        <v>1015.5</v>
      </c>
      <c r="D106">
        <f t="shared" si="45"/>
        <v>990.6</v>
      </c>
      <c r="E106">
        <f t="shared" si="46"/>
        <v>24.899999999999977</v>
      </c>
      <c r="F106">
        <f t="shared" si="47"/>
        <v>1</v>
      </c>
      <c r="G106">
        <f>J3</f>
        <v>-1</v>
      </c>
      <c r="H106">
        <f t="shared" si="48"/>
        <v>1</v>
      </c>
    </row>
    <row r="107" spans="1:8" x14ac:dyDescent="0.35">
      <c r="A107">
        <f t="shared" si="50"/>
        <v>9</v>
      </c>
      <c r="B107">
        <f t="shared" si="51"/>
        <v>2</v>
      </c>
      <c r="C107">
        <f t="shared" si="45"/>
        <v>1015.5</v>
      </c>
      <c r="D107">
        <f t="shared" si="45"/>
        <v>998.6</v>
      </c>
      <c r="E107">
        <f t="shared" si="46"/>
        <v>16.899999999999977</v>
      </c>
      <c r="F107">
        <f t="shared" si="47"/>
        <v>1</v>
      </c>
      <c r="G107">
        <f t="shared" ref="G107:G115" si="52">J4</f>
        <v>-1</v>
      </c>
      <c r="H107">
        <f t="shared" si="48"/>
        <v>1</v>
      </c>
    </row>
    <row r="108" spans="1:8" x14ac:dyDescent="0.35">
      <c r="A108">
        <f t="shared" si="50"/>
        <v>9</v>
      </c>
      <c r="B108">
        <f t="shared" si="51"/>
        <v>3</v>
      </c>
      <c r="C108">
        <f t="shared" si="45"/>
        <v>1015.5</v>
      </c>
      <c r="D108">
        <f t="shared" si="45"/>
        <v>997.6</v>
      </c>
      <c r="E108">
        <f t="shared" si="46"/>
        <v>17.899999999999977</v>
      </c>
      <c r="F108">
        <f t="shared" si="47"/>
        <v>1</v>
      </c>
      <c r="G108">
        <f t="shared" si="52"/>
        <v>-1</v>
      </c>
      <c r="H108">
        <f t="shared" si="48"/>
        <v>1</v>
      </c>
    </row>
    <row r="109" spans="1:8" x14ac:dyDescent="0.35">
      <c r="A109">
        <f t="shared" si="50"/>
        <v>9</v>
      </c>
      <c r="B109">
        <f t="shared" si="51"/>
        <v>4</v>
      </c>
      <c r="C109">
        <f t="shared" si="45"/>
        <v>1015.5</v>
      </c>
      <c r="D109">
        <f t="shared" si="45"/>
        <v>1015.5</v>
      </c>
      <c r="E109">
        <f t="shared" si="46"/>
        <v>0</v>
      </c>
      <c r="F109">
        <f t="shared" si="47"/>
        <v>0</v>
      </c>
      <c r="G109">
        <f t="shared" si="52"/>
        <v>1</v>
      </c>
      <c r="H109">
        <f t="shared" si="48"/>
        <v>-1</v>
      </c>
    </row>
    <row r="110" spans="1:8" ht="15" thickBot="1" x14ac:dyDescent="0.4">
      <c r="A110">
        <f t="shared" si="50"/>
        <v>9</v>
      </c>
      <c r="B110">
        <f t="shared" si="51"/>
        <v>5</v>
      </c>
      <c r="C110">
        <f t="shared" si="45"/>
        <v>1015.5</v>
      </c>
      <c r="D110">
        <f t="shared" si="45"/>
        <v>1003.5</v>
      </c>
      <c r="E110">
        <f t="shared" si="46"/>
        <v>12</v>
      </c>
      <c r="F110">
        <f t="shared" si="47"/>
        <v>1</v>
      </c>
      <c r="G110">
        <f t="shared" si="52"/>
        <v>0</v>
      </c>
      <c r="H110">
        <f t="shared" si="48"/>
        <v>0</v>
      </c>
    </row>
    <row r="111" spans="1:8" ht="15" thickBot="1" x14ac:dyDescent="0.4">
      <c r="A111" s="37">
        <f t="shared" si="50"/>
        <v>9</v>
      </c>
      <c r="B111" s="38">
        <f t="shared" si="51"/>
        <v>6</v>
      </c>
      <c r="C111" s="38">
        <f t="shared" si="45"/>
        <v>1015.5</v>
      </c>
      <c r="D111" s="38">
        <f t="shared" si="45"/>
        <v>997.6</v>
      </c>
      <c r="E111" s="38">
        <f t="shared" si="46"/>
        <v>17.899999999999977</v>
      </c>
      <c r="F111" s="38">
        <f t="shared" si="47"/>
        <v>1</v>
      </c>
      <c r="G111" s="38">
        <f t="shared" si="52"/>
        <v>1</v>
      </c>
      <c r="H111" s="39">
        <f t="shared" si="48"/>
        <v>-1</v>
      </c>
    </row>
    <row r="112" spans="1:8" x14ac:dyDescent="0.35">
      <c r="A112">
        <f t="shared" si="50"/>
        <v>9</v>
      </c>
      <c r="B112">
        <f t="shared" si="51"/>
        <v>7</v>
      </c>
      <c r="C112">
        <f t="shared" si="45"/>
        <v>1015.5</v>
      </c>
      <c r="D112">
        <f t="shared" si="45"/>
        <v>1010</v>
      </c>
      <c r="E112">
        <f t="shared" si="46"/>
        <v>5.5</v>
      </c>
      <c r="F112">
        <f t="shared" si="47"/>
        <v>1</v>
      </c>
      <c r="G112">
        <f t="shared" si="52"/>
        <v>0</v>
      </c>
      <c r="H112">
        <f t="shared" si="48"/>
        <v>0</v>
      </c>
    </row>
    <row r="113" spans="1:8" x14ac:dyDescent="0.35">
      <c r="A113">
        <f t="shared" si="50"/>
        <v>9</v>
      </c>
      <c r="B113">
        <f t="shared" si="51"/>
        <v>8</v>
      </c>
      <c r="C113">
        <f t="shared" si="45"/>
        <v>1015.5</v>
      </c>
      <c r="D113">
        <f t="shared" si="45"/>
        <v>991.6</v>
      </c>
      <c r="E113">
        <f t="shared" si="46"/>
        <v>23.899999999999977</v>
      </c>
      <c r="F113">
        <f t="shared" si="47"/>
        <v>1</v>
      </c>
      <c r="G113">
        <f t="shared" si="52"/>
        <v>-1</v>
      </c>
      <c r="H113">
        <f t="shared" si="48"/>
        <v>1</v>
      </c>
    </row>
    <row r="114" spans="1:8" x14ac:dyDescent="0.35">
      <c r="A114">
        <f t="shared" si="50"/>
        <v>9</v>
      </c>
      <c r="B114">
        <f t="shared" si="51"/>
        <v>9</v>
      </c>
      <c r="C114">
        <f t="shared" si="45"/>
        <v>1015.5</v>
      </c>
      <c r="D114">
        <f t="shared" si="45"/>
        <v>1015.5</v>
      </c>
      <c r="E114">
        <f t="shared" si="46"/>
        <v>0</v>
      </c>
      <c r="F114">
        <f t="shared" si="47"/>
        <v>0</v>
      </c>
      <c r="G114" t="str">
        <f t="shared" si="52"/>
        <v>x</v>
      </c>
      <c r="H114">
        <f t="shared" si="48"/>
        <v>0</v>
      </c>
    </row>
    <row r="115" spans="1:8" x14ac:dyDescent="0.35">
      <c r="A115">
        <f t="shared" si="50"/>
        <v>9</v>
      </c>
      <c r="B115">
        <f t="shared" si="51"/>
        <v>10</v>
      </c>
      <c r="C115">
        <f t="shared" si="45"/>
        <v>1015.5</v>
      </c>
      <c r="D115">
        <f t="shared" si="45"/>
        <v>979.6</v>
      </c>
      <c r="E115">
        <f t="shared" si="46"/>
        <v>35.899999999999977</v>
      </c>
      <c r="F115">
        <f t="shared" si="47"/>
        <v>1</v>
      </c>
      <c r="G115">
        <f t="shared" si="52"/>
        <v>0</v>
      </c>
      <c r="H115">
        <f t="shared" si="48"/>
        <v>0</v>
      </c>
    </row>
    <row r="116" spans="1:8" x14ac:dyDescent="0.35">
      <c r="A116">
        <f t="shared" si="50"/>
        <v>10</v>
      </c>
      <c r="B116">
        <f t="shared" si="51"/>
        <v>1</v>
      </c>
      <c r="C116">
        <f t="shared" si="45"/>
        <v>979.6</v>
      </c>
      <c r="D116">
        <f t="shared" si="45"/>
        <v>990.6</v>
      </c>
      <c r="E116">
        <f t="shared" si="46"/>
        <v>-11</v>
      </c>
      <c r="F116">
        <f t="shared" si="47"/>
        <v>-1</v>
      </c>
      <c r="G116">
        <f>K3</f>
        <v>1</v>
      </c>
      <c r="H116">
        <f t="shared" si="48"/>
        <v>-1</v>
      </c>
    </row>
    <row r="117" spans="1:8" x14ac:dyDescent="0.35">
      <c r="A117">
        <f t="shared" si="50"/>
        <v>10</v>
      </c>
      <c r="B117">
        <f t="shared" si="51"/>
        <v>2</v>
      </c>
      <c r="C117">
        <f t="shared" si="45"/>
        <v>979.6</v>
      </c>
      <c r="D117">
        <f t="shared" si="45"/>
        <v>998.6</v>
      </c>
      <c r="E117">
        <f t="shared" si="46"/>
        <v>-19</v>
      </c>
      <c r="F117">
        <f t="shared" si="47"/>
        <v>-1</v>
      </c>
      <c r="G117">
        <f t="shared" ref="G117:G125" si="53">K4</f>
        <v>0</v>
      </c>
      <c r="H117">
        <f t="shared" si="48"/>
        <v>0</v>
      </c>
    </row>
    <row r="118" spans="1:8" x14ac:dyDescent="0.35">
      <c r="A118">
        <f t="shared" si="50"/>
        <v>10</v>
      </c>
      <c r="B118">
        <f t="shared" si="51"/>
        <v>3</v>
      </c>
      <c r="C118">
        <f t="shared" si="45"/>
        <v>979.6</v>
      </c>
      <c r="D118">
        <f t="shared" si="45"/>
        <v>997.6</v>
      </c>
      <c r="E118">
        <f t="shared" si="46"/>
        <v>-18</v>
      </c>
      <c r="F118">
        <f t="shared" si="47"/>
        <v>-1</v>
      </c>
      <c r="G118">
        <f t="shared" si="53"/>
        <v>1</v>
      </c>
      <c r="H118">
        <f t="shared" si="48"/>
        <v>-1</v>
      </c>
    </row>
    <row r="119" spans="1:8" x14ac:dyDescent="0.35">
      <c r="A119">
        <f t="shared" si="50"/>
        <v>10</v>
      </c>
      <c r="B119">
        <f t="shared" si="51"/>
        <v>4</v>
      </c>
      <c r="C119">
        <f t="shared" si="45"/>
        <v>979.6</v>
      </c>
      <c r="D119">
        <f t="shared" si="45"/>
        <v>1015.5</v>
      </c>
      <c r="E119">
        <f t="shared" si="46"/>
        <v>-35.899999999999977</v>
      </c>
      <c r="F119">
        <f t="shared" si="47"/>
        <v>-1</v>
      </c>
      <c r="G119">
        <f t="shared" si="53"/>
        <v>0</v>
      </c>
      <c r="H119">
        <f t="shared" si="48"/>
        <v>0</v>
      </c>
    </row>
    <row r="120" spans="1:8" x14ac:dyDescent="0.35">
      <c r="A120">
        <f t="shared" si="50"/>
        <v>10</v>
      </c>
      <c r="B120">
        <f t="shared" si="51"/>
        <v>5</v>
      </c>
      <c r="C120">
        <f t="shared" si="45"/>
        <v>979.6</v>
      </c>
      <c r="D120">
        <f t="shared" si="45"/>
        <v>1003.5</v>
      </c>
      <c r="E120">
        <f t="shared" si="46"/>
        <v>-23.899999999999977</v>
      </c>
      <c r="F120">
        <f t="shared" si="47"/>
        <v>-1</v>
      </c>
      <c r="G120">
        <f t="shared" si="53"/>
        <v>-1</v>
      </c>
      <c r="H120">
        <f t="shared" si="48"/>
        <v>1</v>
      </c>
    </row>
    <row r="121" spans="1:8" x14ac:dyDescent="0.35">
      <c r="A121">
        <f t="shared" si="50"/>
        <v>10</v>
      </c>
      <c r="B121">
        <f t="shared" si="51"/>
        <v>6</v>
      </c>
      <c r="C121">
        <f t="shared" si="45"/>
        <v>979.6</v>
      </c>
      <c r="D121">
        <f t="shared" si="45"/>
        <v>997.6</v>
      </c>
      <c r="E121">
        <f t="shared" si="46"/>
        <v>-18</v>
      </c>
      <c r="F121">
        <f t="shared" si="47"/>
        <v>-1</v>
      </c>
      <c r="G121">
        <f t="shared" si="53"/>
        <v>0</v>
      </c>
      <c r="H121">
        <f t="shared" si="48"/>
        <v>0</v>
      </c>
    </row>
    <row r="122" spans="1:8" x14ac:dyDescent="0.35">
      <c r="A122">
        <f t="shared" si="50"/>
        <v>10</v>
      </c>
      <c r="B122">
        <f t="shared" si="51"/>
        <v>7</v>
      </c>
      <c r="C122">
        <f t="shared" si="45"/>
        <v>979.6</v>
      </c>
      <c r="D122">
        <f t="shared" si="45"/>
        <v>1010</v>
      </c>
      <c r="E122">
        <f t="shared" si="46"/>
        <v>-30.399999999999977</v>
      </c>
      <c r="F122">
        <f t="shared" si="47"/>
        <v>-1</v>
      </c>
      <c r="G122">
        <f t="shared" si="53"/>
        <v>1</v>
      </c>
      <c r="H122">
        <f t="shared" si="48"/>
        <v>-1</v>
      </c>
    </row>
    <row r="123" spans="1:8" x14ac:dyDescent="0.35">
      <c r="A123">
        <f t="shared" si="50"/>
        <v>10</v>
      </c>
      <c r="B123">
        <f t="shared" si="51"/>
        <v>8</v>
      </c>
      <c r="C123">
        <f t="shared" si="45"/>
        <v>979.6</v>
      </c>
      <c r="D123">
        <f t="shared" si="45"/>
        <v>991.6</v>
      </c>
      <c r="E123">
        <f t="shared" si="46"/>
        <v>-12</v>
      </c>
      <c r="F123">
        <f t="shared" si="47"/>
        <v>-1</v>
      </c>
      <c r="G123">
        <f t="shared" si="53"/>
        <v>1</v>
      </c>
      <c r="H123">
        <f t="shared" si="48"/>
        <v>-1</v>
      </c>
    </row>
    <row r="124" spans="1:8" x14ac:dyDescent="0.35">
      <c r="A124">
        <f t="shared" si="50"/>
        <v>10</v>
      </c>
      <c r="B124">
        <f t="shared" si="51"/>
        <v>9</v>
      </c>
      <c r="C124">
        <f t="shared" si="45"/>
        <v>979.6</v>
      </c>
      <c r="D124">
        <f t="shared" si="45"/>
        <v>1015.5</v>
      </c>
      <c r="E124">
        <f t="shared" si="46"/>
        <v>-35.899999999999977</v>
      </c>
      <c r="F124">
        <f t="shared" si="47"/>
        <v>-1</v>
      </c>
      <c r="G124">
        <f t="shared" si="53"/>
        <v>0</v>
      </c>
      <c r="H124">
        <f t="shared" si="48"/>
        <v>0</v>
      </c>
    </row>
    <row r="125" spans="1:8" x14ac:dyDescent="0.35">
      <c r="A125">
        <f t="shared" si="50"/>
        <v>10</v>
      </c>
      <c r="B125">
        <f t="shared" si="51"/>
        <v>10</v>
      </c>
      <c r="C125">
        <f t="shared" si="45"/>
        <v>979.6</v>
      </c>
      <c r="D125">
        <f t="shared" si="45"/>
        <v>979.6</v>
      </c>
      <c r="E125">
        <f t="shared" si="46"/>
        <v>0</v>
      </c>
      <c r="F125">
        <f t="shared" si="47"/>
        <v>0</v>
      </c>
      <c r="G125" t="str">
        <f t="shared" si="53"/>
        <v>x</v>
      </c>
      <c r="H125">
        <f t="shared" si="48"/>
        <v>0</v>
      </c>
    </row>
  </sheetData>
  <conditionalFormatting sqref="B3:K1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B9327-BDC2-42AC-96D2-DFAF64ED3D0A}">
  <dimension ref="A1:BY125"/>
  <sheetViews>
    <sheetView zoomScale="59" workbookViewId="0">
      <selection activeCell="M24" sqref="M24"/>
    </sheetView>
  </sheetViews>
  <sheetFormatPr defaultRowHeight="14.5" x14ac:dyDescent="0.35"/>
  <cols>
    <col min="1" max="1" width="12.6328125" bestFit="1" customWidth="1"/>
    <col min="2" max="2" width="7.26953125" bestFit="1" customWidth="1"/>
    <col min="3" max="4" width="7.90625" bestFit="1" customWidth="1"/>
    <col min="5" max="5" width="9.1796875" bestFit="1" customWidth="1"/>
    <col min="6" max="7" width="7.26953125" bestFit="1" customWidth="1"/>
    <col min="8" max="8" width="12.453125" bestFit="1" customWidth="1"/>
    <col min="9" max="9" width="7.26953125" bestFit="1" customWidth="1"/>
    <col min="10" max="10" width="20.1796875" bestFit="1" customWidth="1"/>
    <col min="11" max="11" width="18.08984375" bestFit="1" customWidth="1"/>
    <col min="12" max="12" width="8.54296875" bestFit="1" customWidth="1"/>
    <col min="13" max="13" width="6.81640625" bestFit="1" customWidth="1"/>
    <col min="14" max="14" width="9.36328125" bestFit="1" customWidth="1"/>
    <col min="15" max="15" width="7.453125" bestFit="1" customWidth="1"/>
    <col min="16" max="16" width="5.90625" bestFit="1" customWidth="1"/>
    <col min="17" max="17" width="6.81640625" bestFit="1" customWidth="1"/>
    <col min="18" max="18" width="8.7265625" bestFit="1" customWidth="1"/>
    <col min="19" max="19" width="7.453125" bestFit="1" customWidth="1"/>
    <col min="20" max="20" width="6.1796875" bestFit="1" customWidth="1"/>
    <col min="21" max="21" width="6.81640625" bestFit="1" customWidth="1"/>
    <col min="22" max="22" width="8.7265625" bestFit="1" customWidth="1"/>
    <col min="23" max="23" width="10.08984375" bestFit="1" customWidth="1"/>
    <col min="25" max="25" width="3.54296875" bestFit="1" customWidth="1"/>
    <col min="26" max="26" width="7.453125" bestFit="1" customWidth="1"/>
    <col min="27" max="27" width="6.54296875" bestFit="1" customWidth="1"/>
    <col min="28" max="28" width="7.26953125" bestFit="1" customWidth="1"/>
    <col min="29" max="29" width="9" bestFit="1" customWidth="1"/>
    <col min="30" max="30" width="9.6328125" bestFit="1" customWidth="1"/>
    <col min="31" max="31" width="8.7265625" bestFit="1" customWidth="1"/>
    <col min="32" max="32" width="5.7265625" bestFit="1" customWidth="1"/>
    <col min="33" max="33" width="11.54296875" bestFit="1" customWidth="1"/>
    <col min="34" max="34" width="9.1796875" bestFit="1" customWidth="1"/>
    <col min="35" max="35" width="4.81640625" bestFit="1" customWidth="1"/>
    <col min="36" max="36" width="5.7265625" bestFit="1" customWidth="1"/>
    <col min="37" max="37" width="6.36328125" bestFit="1" customWidth="1"/>
    <col min="38" max="38" width="7.453125" bestFit="1" customWidth="1"/>
    <col min="39" max="39" width="5.7265625" bestFit="1" customWidth="1"/>
    <col min="40" max="40" width="11.54296875" bestFit="1" customWidth="1"/>
    <col min="41" max="41" width="4.81640625" bestFit="1" customWidth="1"/>
    <col min="42" max="42" width="7.90625" bestFit="1" customWidth="1"/>
    <col min="43" max="43" width="4.81640625" bestFit="1" customWidth="1"/>
    <col min="48" max="48" width="12.08984375" bestFit="1" customWidth="1"/>
    <col min="49" max="49" width="12.54296875" bestFit="1" customWidth="1"/>
    <col min="50" max="50" width="11.7265625" bestFit="1" customWidth="1"/>
    <col min="52" max="52" width="2.81640625" bestFit="1" customWidth="1"/>
    <col min="53" max="53" width="17" bestFit="1" customWidth="1"/>
    <col min="54" max="54" width="12.6328125" bestFit="1" customWidth="1"/>
    <col min="55" max="55" width="12.1796875" bestFit="1" customWidth="1"/>
    <col min="56" max="56" width="13.7265625" bestFit="1" customWidth="1"/>
    <col min="57" max="57" width="9.08984375" bestFit="1" customWidth="1"/>
    <col min="58" max="58" width="12.1796875" bestFit="1" customWidth="1"/>
    <col min="59" max="59" width="12.6328125" bestFit="1" customWidth="1"/>
    <col min="60" max="60" width="13.7265625" bestFit="1" customWidth="1"/>
    <col min="66" max="66" width="12.6328125" bestFit="1" customWidth="1"/>
    <col min="67" max="67" width="13.08984375" bestFit="1" customWidth="1"/>
    <col min="68" max="68" width="12.1796875" bestFit="1" customWidth="1"/>
    <col min="70" max="70" width="3.54296875" bestFit="1" customWidth="1"/>
    <col min="71" max="71" width="9.6328125" bestFit="1" customWidth="1"/>
    <col min="72" max="74" width="9.1796875" bestFit="1" customWidth="1"/>
    <col min="75" max="75" width="9.6328125" bestFit="1" customWidth="1"/>
    <col min="77" max="77" width="5.7265625" bestFit="1" customWidth="1"/>
  </cols>
  <sheetData>
    <row r="1" spans="1:38" ht="15" thickBot="1" x14ac:dyDescent="0.4">
      <c r="L1" t="s">
        <v>19</v>
      </c>
      <c r="M1">
        <v>0</v>
      </c>
      <c r="N1">
        <v>1</v>
      </c>
      <c r="O1">
        <v>1</v>
      </c>
      <c r="Q1">
        <v>0</v>
      </c>
      <c r="R1">
        <v>1</v>
      </c>
      <c r="S1">
        <v>1</v>
      </c>
      <c r="U1">
        <v>0</v>
      </c>
      <c r="V1">
        <v>0</v>
      </c>
      <c r="W1">
        <v>0</v>
      </c>
    </row>
    <row r="2" spans="1:38" x14ac:dyDescent="0.35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15</v>
      </c>
      <c r="I2" s="1" t="s">
        <v>16</v>
      </c>
      <c r="J2" s="1" t="s">
        <v>17</v>
      </c>
      <c r="K2" s="1" t="s">
        <v>18</v>
      </c>
      <c r="M2" s="3" t="s">
        <v>1</v>
      </c>
      <c r="N2" s="2" t="s">
        <v>2</v>
      </c>
      <c r="O2" s="4" t="s">
        <v>3</v>
      </c>
      <c r="P2" s="5" t="s">
        <v>4</v>
      </c>
      <c r="Q2" s="3" t="s">
        <v>5</v>
      </c>
      <c r="R2" s="2" t="s">
        <v>6</v>
      </c>
      <c r="S2" s="4" t="s">
        <v>7</v>
      </c>
      <c r="T2" s="5" t="s">
        <v>4</v>
      </c>
      <c r="U2" s="3" t="s">
        <v>24</v>
      </c>
      <c r="V2" s="3" t="s">
        <v>25</v>
      </c>
      <c r="W2" s="4" t="s">
        <v>29</v>
      </c>
      <c r="Y2" t="s">
        <v>101</v>
      </c>
      <c r="Z2" s="3" t="s">
        <v>20</v>
      </c>
      <c r="AA2" s="2" t="s">
        <v>21</v>
      </c>
      <c r="AB2" s="4" t="s">
        <v>22</v>
      </c>
      <c r="AC2" s="3" t="s">
        <v>26</v>
      </c>
      <c r="AD2" s="3" t="s">
        <v>27</v>
      </c>
      <c r="AE2" s="4" t="s">
        <v>28</v>
      </c>
      <c r="AF2" t="s">
        <v>23</v>
      </c>
      <c r="AG2" t="s">
        <v>30</v>
      </c>
      <c r="AH2" t="s">
        <v>95</v>
      </c>
      <c r="AI2" t="s">
        <v>197</v>
      </c>
      <c r="AJ2" t="s">
        <v>265</v>
      </c>
      <c r="AK2" t="s">
        <v>197</v>
      </c>
      <c r="AL2" s="30" t="s">
        <v>266</v>
      </c>
    </row>
    <row r="3" spans="1:38" x14ac:dyDescent="0.35">
      <c r="A3" s="28" t="s">
        <v>9</v>
      </c>
      <c r="B3" s="1" t="s">
        <v>0</v>
      </c>
      <c r="C3" s="1">
        <v>0</v>
      </c>
      <c r="D3" s="1">
        <v>-1</v>
      </c>
      <c r="E3" s="1">
        <v>1</v>
      </c>
      <c r="F3" s="1">
        <v>-1</v>
      </c>
      <c r="G3" s="1">
        <v>0</v>
      </c>
      <c r="H3" s="1">
        <v>0</v>
      </c>
      <c r="I3" s="1">
        <v>0</v>
      </c>
      <c r="J3" s="1">
        <v>-1</v>
      </c>
      <c r="K3" s="1">
        <v>1</v>
      </c>
      <c r="M3" s="1">
        <f>COUNTIFS(B3:K3,"="&amp;1)</f>
        <v>2</v>
      </c>
      <c r="N3">
        <f>COUNTIFS(B3:K3,"="&amp;-1)</f>
        <v>3</v>
      </c>
      <c r="O3">
        <f>COUNTIFS(B3:K3,"="&amp;0)</f>
        <v>4</v>
      </c>
      <c r="P3">
        <f>SUM(M3:O3)</f>
        <v>9</v>
      </c>
      <c r="Q3" s="6">
        <f>M3/$P3</f>
        <v>0.22222222222222221</v>
      </c>
      <c r="R3" s="6">
        <f t="shared" ref="R3:S12" si="0">N3/$P3</f>
        <v>0.33333333333333331</v>
      </c>
      <c r="S3" s="6">
        <f t="shared" si="0"/>
        <v>0.44444444444444442</v>
      </c>
      <c r="T3" s="7">
        <f>SUM(Q3:S3)</f>
        <v>1</v>
      </c>
      <c r="U3" s="9">
        <f>Q3-R3</f>
        <v>-0.1111111111111111</v>
      </c>
      <c r="V3" s="9">
        <f>Q3-S3</f>
        <v>-0.22222222222222221</v>
      </c>
      <c r="W3" s="9">
        <f>S3-R3</f>
        <v>0.1111111111111111</v>
      </c>
      <c r="Y3">
        <v>1</v>
      </c>
      <c r="Z3" s="8">
        <f>RANK(Q3,Q$3:Q$12,Q$1)</f>
        <v>8</v>
      </c>
      <c r="AA3" s="8">
        <f>RANK(R3,R$3:R$12,R$1)</f>
        <v>5</v>
      </c>
      <c r="AB3" s="8">
        <f>RANK(S3,S$3:S$12,S$1)</f>
        <v>7</v>
      </c>
      <c r="AC3" s="8">
        <f>RANK(U3,U$3:U$12,U$1)</f>
        <v>8</v>
      </c>
      <c r="AD3" s="8">
        <f>RANK(V3,V$3:V$12,V$1)</f>
        <v>8</v>
      </c>
      <c r="AE3" s="8">
        <f>RANK(W3,W$3:W$12,W$1)</f>
        <v>3</v>
      </c>
      <c r="AF3">
        <v>1000</v>
      </c>
      <c r="AG3">
        <f>models1!H44</f>
        <v>990.6</v>
      </c>
      <c r="AH3">
        <f>IF(models1!K44*models1!AB44&lt;=0,1,0)</f>
        <v>1</v>
      </c>
      <c r="AI3">
        <f>RANK(AG3,AG$3:AG$12,0)</f>
        <v>9</v>
      </c>
      <c r="AJ3" s="10">
        <f>AVERAGE(Z3:AE3)</f>
        <v>6.5</v>
      </c>
      <c r="AK3">
        <f>RANK(AJ3,AJ$3:AJ$12,1)</f>
        <v>9</v>
      </c>
      <c r="AL3" s="31">
        <f>AI3-AK3</f>
        <v>0</v>
      </c>
    </row>
    <row r="4" spans="1:38" x14ac:dyDescent="0.35">
      <c r="A4" s="28" t="s">
        <v>10</v>
      </c>
      <c r="B4" s="1">
        <v>0</v>
      </c>
      <c r="C4" s="1" t="s">
        <v>0</v>
      </c>
      <c r="D4" s="1">
        <v>1</v>
      </c>
      <c r="E4" s="1">
        <v>-1</v>
      </c>
      <c r="F4" s="1">
        <v>1</v>
      </c>
      <c r="G4" s="1">
        <v>0</v>
      </c>
      <c r="H4" s="1">
        <v>-1</v>
      </c>
      <c r="I4" s="1">
        <v>1</v>
      </c>
      <c r="J4" s="1">
        <v>-1</v>
      </c>
      <c r="K4" s="1">
        <v>0</v>
      </c>
      <c r="M4" s="1">
        <f t="shared" ref="M4:M12" si="1">COUNTIFS(B4:K4,"="&amp;1)</f>
        <v>3</v>
      </c>
      <c r="N4">
        <f t="shared" ref="N4:N12" si="2">COUNTIFS(B4:K4,"="&amp;-1)</f>
        <v>3</v>
      </c>
      <c r="O4">
        <f t="shared" ref="O4:O12" si="3">COUNTIFS(B4:K4,"="&amp;0)</f>
        <v>3</v>
      </c>
      <c r="P4">
        <f t="shared" ref="P4:P12" si="4">SUM(M4:O4)</f>
        <v>9</v>
      </c>
      <c r="Q4" s="6">
        <f t="shared" ref="Q4:Q12" si="5">M4/$P4</f>
        <v>0.33333333333333331</v>
      </c>
      <c r="R4" s="6">
        <f t="shared" si="0"/>
        <v>0.33333333333333331</v>
      </c>
      <c r="S4" s="6">
        <f t="shared" si="0"/>
        <v>0.33333333333333331</v>
      </c>
      <c r="T4" s="7">
        <f t="shared" ref="T4:T12" si="6">SUM(Q4:S4)</f>
        <v>1</v>
      </c>
      <c r="U4" s="9">
        <f t="shared" ref="U4:U12" si="7">Q4-R4</f>
        <v>0</v>
      </c>
      <c r="V4" s="9">
        <f t="shared" ref="V4:V12" si="8">Q4-S4</f>
        <v>0</v>
      </c>
      <c r="W4" s="9">
        <f t="shared" ref="W4:W12" si="9">S4-R4</f>
        <v>0</v>
      </c>
      <c r="Y4">
        <v>2</v>
      </c>
      <c r="Z4" s="8">
        <f t="shared" ref="Z4:AB12" si="10">RANK(Q4,Q$3:Q$12,Q$1)</f>
        <v>5</v>
      </c>
      <c r="AA4" s="8">
        <f t="shared" si="10"/>
        <v>5</v>
      </c>
      <c r="AB4" s="8">
        <f t="shared" si="10"/>
        <v>4</v>
      </c>
      <c r="AC4" s="8">
        <f t="shared" ref="AC4:AE12" si="11">RANK(U4,U$3:U$12,U$1)</f>
        <v>5</v>
      </c>
      <c r="AD4" s="8">
        <f t="shared" si="11"/>
        <v>6</v>
      </c>
      <c r="AE4" s="8">
        <f t="shared" si="11"/>
        <v>6</v>
      </c>
      <c r="AF4">
        <v>1000</v>
      </c>
      <c r="AG4">
        <f>models1!H45</f>
        <v>998.6</v>
      </c>
      <c r="AH4">
        <f>IF(models1!K45*models1!AB45&lt;=0,1,0)</f>
        <v>1</v>
      </c>
      <c r="AI4">
        <f t="shared" ref="AI4:AI12" si="12">RANK(AG4,AG$3:AG$12,0)</f>
        <v>5</v>
      </c>
      <c r="AJ4" s="10">
        <f t="shared" ref="AJ4:AJ12" si="13">AVERAGE(Z4:AE4)</f>
        <v>5.166666666666667</v>
      </c>
      <c r="AK4">
        <f t="shared" ref="AK4:AK12" si="14">RANK(AJ4,AJ$3:AJ$12,1)</f>
        <v>6</v>
      </c>
      <c r="AL4" s="31">
        <f t="shared" ref="AL4:AL12" si="15">AI4-AK4</f>
        <v>-1</v>
      </c>
    </row>
    <row r="5" spans="1:38" ht="15" thickBot="1" x14ac:dyDescent="0.4">
      <c r="A5" s="28" t="s">
        <v>11</v>
      </c>
      <c r="B5" s="1">
        <v>1</v>
      </c>
      <c r="C5" s="1">
        <v>-1</v>
      </c>
      <c r="D5" s="1" t="s">
        <v>0</v>
      </c>
      <c r="E5" s="1">
        <v>0</v>
      </c>
      <c r="F5" s="1">
        <v>-1</v>
      </c>
      <c r="G5" s="1">
        <v>0</v>
      </c>
      <c r="H5" s="1">
        <v>1</v>
      </c>
      <c r="I5" s="1">
        <v>1</v>
      </c>
      <c r="J5" s="1">
        <v>-1</v>
      </c>
      <c r="K5" s="1">
        <v>1</v>
      </c>
      <c r="M5" s="1">
        <f t="shared" si="1"/>
        <v>4</v>
      </c>
      <c r="N5">
        <f t="shared" si="2"/>
        <v>3</v>
      </c>
      <c r="O5">
        <f t="shared" si="3"/>
        <v>2</v>
      </c>
      <c r="P5">
        <f t="shared" si="4"/>
        <v>9</v>
      </c>
      <c r="Q5" s="6">
        <f t="shared" si="5"/>
        <v>0.44444444444444442</v>
      </c>
      <c r="R5" s="6">
        <f t="shared" si="0"/>
        <v>0.33333333333333331</v>
      </c>
      <c r="S5" s="6">
        <f t="shared" si="0"/>
        <v>0.22222222222222221</v>
      </c>
      <c r="T5" s="7">
        <f t="shared" si="6"/>
        <v>0.99999999999999989</v>
      </c>
      <c r="U5" s="9">
        <f t="shared" si="7"/>
        <v>0.1111111111111111</v>
      </c>
      <c r="V5" s="9">
        <f t="shared" si="8"/>
        <v>0.22222222222222221</v>
      </c>
      <c r="W5" s="9">
        <f t="shared" si="9"/>
        <v>-0.1111111111111111</v>
      </c>
      <c r="Y5">
        <v>3</v>
      </c>
      <c r="Z5" s="8">
        <f t="shared" si="10"/>
        <v>1</v>
      </c>
      <c r="AA5" s="8">
        <f t="shared" si="10"/>
        <v>5</v>
      </c>
      <c r="AB5" s="8">
        <f t="shared" si="10"/>
        <v>3</v>
      </c>
      <c r="AC5" s="8">
        <f t="shared" si="11"/>
        <v>3</v>
      </c>
      <c r="AD5" s="8">
        <f t="shared" si="11"/>
        <v>2</v>
      </c>
      <c r="AE5" s="8">
        <f t="shared" si="11"/>
        <v>8</v>
      </c>
      <c r="AF5">
        <v>1000</v>
      </c>
      <c r="AG5">
        <f>models1!H46</f>
        <v>997.6</v>
      </c>
      <c r="AH5">
        <f>IF(models1!K46*models1!AB46&lt;=0,1,0)</f>
        <v>1</v>
      </c>
      <c r="AI5">
        <f t="shared" si="12"/>
        <v>6</v>
      </c>
      <c r="AJ5" s="10">
        <f t="shared" si="13"/>
        <v>3.6666666666666665</v>
      </c>
      <c r="AK5">
        <f t="shared" si="14"/>
        <v>3</v>
      </c>
      <c r="AL5" s="31">
        <f t="shared" si="15"/>
        <v>3</v>
      </c>
    </row>
    <row r="6" spans="1:38" ht="15" thickBot="1" x14ac:dyDescent="0.4">
      <c r="A6" s="36" t="s">
        <v>12</v>
      </c>
      <c r="B6" s="1">
        <v>-1</v>
      </c>
      <c r="C6" s="1">
        <v>1</v>
      </c>
      <c r="D6" s="1">
        <v>0</v>
      </c>
      <c r="E6" s="1" t="s">
        <v>0</v>
      </c>
      <c r="F6" s="1">
        <v>1</v>
      </c>
      <c r="G6" s="1">
        <v>1</v>
      </c>
      <c r="H6" s="1">
        <v>0</v>
      </c>
      <c r="I6" s="1">
        <v>-1</v>
      </c>
      <c r="J6" s="1">
        <v>1</v>
      </c>
      <c r="K6" s="1">
        <v>0</v>
      </c>
      <c r="M6" s="1">
        <f t="shared" si="1"/>
        <v>4</v>
      </c>
      <c r="N6">
        <f t="shared" si="2"/>
        <v>2</v>
      </c>
      <c r="O6">
        <f t="shared" si="3"/>
        <v>3</v>
      </c>
      <c r="P6">
        <f t="shared" si="4"/>
        <v>9</v>
      </c>
      <c r="Q6" s="6">
        <f t="shared" si="5"/>
        <v>0.44444444444444442</v>
      </c>
      <c r="R6" s="6">
        <f t="shared" si="0"/>
        <v>0.22222222222222221</v>
      </c>
      <c r="S6" s="6">
        <f t="shared" si="0"/>
        <v>0.33333333333333331</v>
      </c>
      <c r="T6" s="7">
        <f t="shared" si="6"/>
        <v>1</v>
      </c>
      <c r="U6" s="9">
        <f t="shared" si="7"/>
        <v>0.22222222222222221</v>
      </c>
      <c r="V6" s="9">
        <f t="shared" si="8"/>
        <v>0.1111111111111111</v>
      </c>
      <c r="W6" s="9">
        <f t="shared" si="9"/>
        <v>0.1111111111111111</v>
      </c>
      <c r="Y6">
        <v>4</v>
      </c>
      <c r="Z6" s="33">
        <f t="shared" si="10"/>
        <v>1</v>
      </c>
      <c r="AA6" s="34">
        <f t="shared" si="10"/>
        <v>1</v>
      </c>
      <c r="AB6" s="34">
        <f t="shared" si="10"/>
        <v>4</v>
      </c>
      <c r="AC6" s="34">
        <f t="shared" si="11"/>
        <v>1</v>
      </c>
      <c r="AD6" s="34">
        <f t="shared" si="11"/>
        <v>4</v>
      </c>
      <c r="AE6" s="35">
        <f t="shared" si="11"/>
        <v>3</v>
      </c>
      <c r="AF6">
        <v>1000</v>
      </c>
      <c r="AG6">
        <f>models1!H47</f>
        <v>1015.5</v>
      </c>
      <c r="AH6">
        <f>IF(models1!K47*models1!AB47&lt;=0,1,0)</f>
        <v>1</v>
      </c>
      <c r="AI6">
        <f t="shared" si="12"/>
        <v>1</v>
      </c>
      <c r="AJ6" s="10">
        <f t="shared" si="13"/>
        <v>2.3333333333333335</v>
      </c>
      <c r="AK6">
        <f t="shared" si="14"/>
        <v>1</v>
      </c>
      <c r="AL6" s="31">
        <f t="shared" si="15"/>
        <v>0</v>
      </c>
    </row>
    <row r="7" spans="1:38" x14ac:dyDescent="0.35">
      <c r="A7" s="28" t="s">
        <v>13</v>
      </c>
      <c r="B7" s="1">
        <v>1</v>
      </c>
      <c r="C7" s="1">
        <v>-1</v>
      </c>
      <c r="D7" s="1">
        <v>1</v>
      </c>
      <c r="E7" s="1">
        <v>-1</v>
      </c>
      <c r="F7" s="1" t="s">
        <v>0</v>
      </c>
      <c r="G7" s="1">
        <v>1</v>
      </c>
      <c r="H7" s="1">
        <v>1</v>
      </c>
      <c r="I7" s="1">
        <v>-1</v>
      </c>
      <c r="J7" s="1">
        <v>0</v>
      </c>
      <c r="K7" s="1">
        <v>-1</v>
      </c>
      <c r="M7" s="1">
        <f t="shared" si="1"/>
        <v>4</v>
      </c>
      <c r="N7">
        <f t="shared" si="2"/>
        <v>4</v>
      </c>
      <c r="O7">
        <f t="shared" si="3"/>
        <v>1</v>
      </c>
      <c r="P7">
        <f t="shared" si="4"/>
        <v>9</v>
      </c>
      <c r="Q7" s="6">
        <f t="shared" si="5"/>
        <v>0.44444444444444442</v>
      </c>
      <c r="R7" s="6">
        <f t="shared" si="0"/>
        <v>0.44444444444444442</v>
      </c>
      <c r="S7" s="6">
        <f t="shared" si="0"/>
        <v>0.1111111111111111</v>
      </c>
      <c r="T7" s="7">
        <f t="shared" si="6"/>
        <v>1</v>
      </c>
      <c r="U7" s="9">
        <f t="shared" si="7"/>
        <v>0</v>
      </c>
      <c r="V7" s="9">
        <f t="shared" si="8"/>
        <v>0.33333333333333331</v>
      </c>
      <c r="W7" s="9">
        <f t="shared" si="9"/>
        <v>-0.33333333333333331</v>
      </c>
      <c r="Y7">
        <v>5</v>
      </c>
      <c r="Z7" s="8">
        <f t="shared" si="10"/>
        <v>1</v>
      </c>
      <c r="AA7" s="8">
        <f t="shared" si="10"/>
        <v>8</v>
      </c>
      <c r="AB7" s="8">
        <f t="shared" si="10"/>
        <v>1</v>
      </c>
      <c r="AC7" s="8">
        <f t="shared" si="11"/>
        <v>5</v>
      </c>
      <c r="AD7" s="8">
        <f t="shared" si="11"/>
        <v>1</v>
      </c>
      <c r="AE7" s="8">
        <f t="shared" si="11"/>
        <v>9</v>
      </c>
      <c r="AF7">
        <v>1000</v>
      </c>
      <c r="AG7">
        <f>models1!H48</f>
        <v>1003.5</v>
      </c>
      <c r="AH7">
        <f>IF(models1!K48*models1!AB48&lt;=0,1,0)</f>
        <v>1</v>
      </c>
      <c r="AI7">
        <f t="shared" si="12"/>
        <v>4</v>
      </c>
      <c r="AJ7" s="10">
        <f t="shared" si="13"/>
        <v>4.166666666666667</v>
      </c>
      <c r="AK7">
        <f t="shared" si="14"/>
        <v>4</v>
      </c>
      <c r="AL7" s="31">
        <f t="shared" si="15"/>
        <v>0</v>
      </c>
    </row>
    <row r="8" spans="1:38" x14ac:dyDescent="0.35">
      <c r="A8" s="28" t="s">
        <v>14</v>
      </c>
      <c r="B8" s="1">
        <v>0</v>
      </c>
      <c r="C8" s="1">
        <v>0</v>
      </c>
      <c r="D8" s="1">
        <v>0</v>
      </c>
      <c r="E8" s="1">
        <v>-1</v>
      </c>
      <c r="F8" s="1">
        <v>-1</v>
      </c>
      <c r="G8" s="1" t="s">
        <v>0</v>
      </c>
      <c r="H8" s="1">
        <v>0</v>
      </c>
      <c r="I8" s="1">
        <v>1</v>
      </c>
      <c r="J8" s="1">
        <v>1</v>
      </c>
      <c r="K8" s="1">
        <v>0</v>
      </c>
      <c r="M8" s="1">
        <f t="shared" si="1"/>
        <v>2</v>
      </c>
      <c r="N8">
        <f t="shared" si="2"/>
        <v>2</v>
      </c>
      <c r="O8">
        <f t="shared" si="3"/>
        <v>5</v>
      </c>
      <c r="P8">
        <f t="shared" si="4"/>
        <v>9</v>
      </c>
      <c r="Q8" s="6">
        <f t="shared" si="5"/>
        <v>0.22222222222222221</v>
      </c>
      <c r="R8" s="6">
        <f t="shared" si="0"/>
        <v>0.22222222222222221</v>
      </c>
      <c r="S8" s="6">
        <f t="shared" si="0"/>
        <v>0.55555555555555558</v>
      </c>
      <c r="T8" s="7">
        <f t="shared" si="6"/>
        <v>1</v>
      </c>
      <c r="U8" s="9">
        <f t="shared" si="7"/>
        <v>0</v>
      </c>
      <c r="V8" s="9">
        <f t="shared" si="8"/>
        <v>-0.33333333333333337</v>
      </c>
      <c r="W8" s="9">
        <f t="shared" si="9"/>
        <v>0.33333333333333337</v>
      </c>
      <c r="Y8">
        <v>6</v>
      </c>
      <c r="Z8" s="8">
        <f t="shared" si="10"/>
        <v>8</v>
      </c>
      <c r="AA8" s="8">
        <f t="shared" si="10"/>
        <v>1</v>
      </c>
      <c r="AB8" s="8">
        <f t="shared" si="10"/>
        <v>10</v>
      </c>
      <c r="AC8" s="8">
        <f t="shared" si="11"/>
        <v>5</v>
      </c>
      <c r="AD8" s="8">
        <f t="shared" si="11"/>
        <v>10</v>
      </c>
      <c r="AE8" s="8">
        <f t="shared" si="11"/>
        <v>1</v>
      </c>
      <c r="AF8">
        <v>1000</v>
      </c>
      <c r="AG8">
        <f>models1!H49</f>
        <v>997.6</v>
      </c>
      <c r="AH8">
        <f>IF(models1!K49*models1!AB49&lt;=0,1,0)</f>
        <v>1</v>
      </c>
      <c r="AI8">
        <f t="shared" si="12"/>
        <v>6</v>
      </c>
      <c r="AJ8" s="10">
        <f t="shared" si="13"/>
        <v>5.833333333333333</v>
      </c>
      <c r="AK8">
        <f t="shared" si="14"/>
        <v>7</v>
      </c>
      <c r="AL8" s="31">
        <f t="shared" si="15"/>
        <v>-1</v>
      </c>
    </row>
    <row r="9" spans="1:38" x14ac:dyDescent="0.35">
      <c r="A9" s="28" t="s">
        <v>15</v>
      </c>
      <c r="B9" s="1">
        <v>0</v>
      </c>
      <c r="C9" s="1">
        <v>1</v>
      </c>
      <c r="D9" s="1">
        <v>-1</v>
      </c>
      <c r="E9" s="1">
        <v>0</v>
      </c>
      <c r="F9" s="1">
        <v>-1</v>
      </c>
      <c r="G9" s="1">
        <v>0</v>
      </c>
      <c r="H9" s="1" t="s">
        <v>0</v>
      </c>
      <c r="I9" s="1">
        <v>1</v>
      </c>
      <c r="J9" s="1">
        <v>0</v>
      </c>
      <c r="K9" s="1">
        <v>1</v>
      </c>
      <c r="M9" s="1">
        <f t="shared" si="1"/>
        <v>3</v>
      </c>
      <c r="N9">
        <f t="shared" si="2"/>
        <v>2</v>
      </c>
      <c r="O9">
        <f t="shared" si="3"/>
        <v>4</v>
      </c>
      <c r="P9">
        <f t="shared" si="4"/>
        <v>9</v>
      </c>
      <c r="Q9" s="6">
        <f t="shared" si="5"/>
        <v>0.33333333333333331</v>
      </c>
      <c r="R9" s="6">
        <f t="shared" si="0"/>
        <v>0.22222222222222221</v>
      </c>
      <c r="S9" s="6">
        <f t="shared" si="0"/>
        <v>0.44444444444444442</v>
      </c>
      <c r="T9" s="7">
        <f t="shared" si="6"/>
        <v>1</v>
      </c>
      <c r="U9" s="9">
        <f t="shared" si="7"/>
        <v>0.1111111111111111</v>
      </c>
      <c r="V9" s="9">
        <f t="shared" si="8"/>
        <v>-0.1111111111111111</v>
      </c>
      <c r="W9" s="9">
        <f t="shared" si="9"/>
        <v>0.22222222222222221</v>
      </c>
      <c r="Y9">
        <v>7</v>
      </c>
      <c r="Z9" s="8">
        <f t="shared" si="10"/>
        <v>5</v>
      </c>
      <c r="AA9" s="8">
        <f t="shared" si="10"/>
        <v>1</v>
      </c>
      <c r="AB9" s="8">
        <f t="shared" si="10"/>
        <v>7</v>
      </c>
      <c r="AC9" s="8">
        <f t="shared" si="11"/>
        <v>3</v>
      </c>
      <c r="AD9" s="8">
        <f t="shared" si="11"/>
        <v>7</v>
      </c>
      <c r="AE9" s="8">
        <f t="shared" si="11"/>
        <v>2</v>
      </c>
      <c r="AF9">
        <v>1000</v>
      </c>
      <c r="AG9">
        <f>models1!H50</f>
        <v>1010</v>
      </c>
      <c r="AH9">
        <f>IF(models1!K50*models1!AB50&lt;=0,1,0)</f>
        <v>1</v>
      </c>
      <c r="AI9">
        <f t="shared" si="12"/>
        <v>3</v>
      </c>
      <c r="AJ9" s="10">
        <f t="shared" si="13"/>
        <v>4.166666666666667</v>
      </c>
      <c r="AK9">
        <f t="shared" si="14"/>
        <v>4</v>
      </c>
      <c r="AL9" s="31">
        <f t="shared" si="15"/>
        <v>-1</v>
      </c>
    </row>
    <row r="10" spans="1:38" ht="15" thickBot="1" x14ac:dyDescent="0.4">
      <c r="A10" s="28" t="s">
        <v>16</v>
      </c>
      <c r="B10" s="1">
        <v>0</v>
      </c>
      <c r="C10" s="1">
        <v>-1</v>
      </c>
      <c r="D10" s="1">
        <v>-1</v>
      </c>
      <c r="E10" s="1">
        <v>1</v>
      </c>
      <c r="F10" s="1">
        <v>1</v>
      </c>
      <c r="G10" s="1">
        <v>-1</v>
      </c>
      <c r="H10" s="1">
        <v>-1</v>
      </c>
      <c r="I10" s="1" t="s">
        <v>0</v>
      </c>
      <c r="J10" s="1">
        <v>-1</v>
      </c>
      <c r="K10" s="1">
        <v>1</v>
      </c>
      <c r="M10" s="1">
        <f t="shared" si="1"/>
        <v>3</v>
      </c>
      <c r="N10">
        <f t="shared" si="2"/>
        <v>5</v>
      </c>
      <c r="O10">
        <f t="shared" si="3"/>
        <v>1</v>
      </c>
      <c r="P10">
        <f t="shared" si="4"/>
        <v>9</v>
      </c>
      <c r="Q10" s="6">
        <f t="shared" si="5"/>
        <v>0.33333333333333331</v>
      </c>
      <c r="R10" s="6">
        <f t="shared" si="0"/>
        <v>0.55555555555555558</v>
      </c>
      <c r="S10" s="6">
        <f t="shared" si="0"/>
        <v>0.1111111111111111</v>
      </c>
      <c r="T10" s="7">
        <f t="shared" si="6"/>
        <v>1</v>
      </c>
      <c r="U10" s="9">
        <f t="shared" si="7"/>
        <v>-0.22222222222222227</v>
      </c>
      <c r="V10" s="9">
        <f t="shared" si="8"/>
        <v>0.22222222222222221</v>
      </c>
      <c r="W10" s="9">
        <f t="shared" si="9"/>
        <v>-0.44444444444444448</v>
      </c>
      <c r="Y10">
        <v>8</v>
      </c>
      <c r="Z10" s="8">
        <f t="shared" si="10"/>
        <v>5</v>
      </c>
      <c r="AA10" s="8">
        <f t="shared" si="10"/>
        <v>10</v>
      </c>
      <c r="AB10" s="8">
        <f t="shared" si="10"/>
        <v>1</v>
      </c>
      <c r="AC10" s="8">
        <f t="shared" si="11"/>
        <v>9</v>
      </c>
      <c r="AD10" s="8">
        <f t="shared" si="11"/>
        <v>2</v>
      </c>
      <c r="AE10" s="8">
        <f t="shared" si="11"/>
        <v>10</v>
      </c>
      <c r="AF10">
        <v>1000</v>
      </c>
      <c r="AG10">
        <f>models1!H51</f>
        <v>991.6</v>
      </c>
      <c r="AH10">
        <f>IF(models1!K51*models1!AB51&lt;=0,1,0)</f>
        <v>1</v>
      </c>
      <c r="AI10">
        <f t="shared" si="12"/>
        <v>8</v>
      </c>
      <c r="AJ10" s="10">
        <f t="shared" si="13"/>
        <v>6.166666666666667</v>
      </c>
      <c r="AK10">
        <f t="shared" si="14"/>
        <v>8</v>
      </c>
      <c r="AL10" s="31">
        <f t="shared" si="15"/>
        <v>0</v>
      </c>
    </row>
    <row r="11" spans="1:38" ht="15" thickBot="1" x14ac:dyDescent="0.4">
      <c r="A11" s="36" t="s">
        <v>17</v>
      </c>
      <c r="B11" s="1">
        <v>1</v>
      </c>
      <c r="C11" s="1">
        <v>1</v>
      </c>
      <c r="D11" s="1">
        <v>1</v>
      </c>
      <c r="E11" s="1">
        <v>-1</v>
      </c>
      <c r="F11" s="1">
        <v>0</v>
      </c>
      <c r="G11" s="1">
        <v>-1</v>
      </c>
      <c r="H11" s="1">
        <v>0</v>
      </c>
      <c r="I11" s="1">
        <v>1</v>
      </c>
      <c r="J11" s="1" t="s">
        <v>0</v>
      </c>
      <c r="K11" s="1">
        <v>0</v>
      </c>
      <c r="M11" s="1">
        <f t="shared" si="1"/>
        <v>4</v>
      </c>
      <c r="N11">
        <f t="shared" si="2"/>
        <v>2</v>
      </c>
      <c r="O11">
        <f t="shared" si="3"/>
        <v>3</v>
      </c>
      <c r="P11">
        <f t="shared" si="4"/>
        <v>9</v>
      </c>
      <c r="Q11" s="6">
        <f t="shared" si="5"/>
        <v>0.44444444444444442</v>
      </c>
      <c r="R11" s="6">
        <f t="shared" si="0"/>
        <v>0.22222222222222221</v>
      </c>
      <c r="S11" s="6">
        <f t="shared" si="0"/>
        <v>0.33333333333333331</v>
      </c>
      <c r="T11" s="7">
        <f t="shared" si="6"/>
        <v>1</v>
      </c>
      <c r="U11" s="9">
        <f t="shared" si="7"/>
        <v>0.22222222222222221</v>
      </c>
      <c r="V11" s="9">
        <f t="shared" si="8"/>
        <v>0.1111111111111111</v>
      </c>
      <c r="W11" s="9">
        <f t="shared" si="9"/>
        <v>0.1111111111111111</v>
      </c>
      <c r="Y11">
        <v>9</v>
      </c>
      <c r="Z11" s="33">
        <f t="shared" si="10"/>
        <v>1</v>
      </c>
      <c r="AA11" s="34">
        <f t="shared" si="10"/>
        <v>1</v>
      </c>
      <c r="AB11" s="34">
        <f t="shared" si="10"/>
        <v>4</v>
      </c>
      <c r="AC11" s="34">
        <f t="shared" si="11"/>
        <v>1</v>
      </c>
      <c r="AD11" s="34">
        <f t="shared" si="11"/>
        <v>4</v>
      </c>
      <c r="AE11" s="35">
        <f t="shared" si="11"/>
        <v>3</v>
      </c>
      <c r="AF11">
        <v>1000</v>
      </c>
      <c r="AG11">
        <f>models1!H52</f>
        <v>1015.5</v>
      </c>
      <c r="AH11">
        <f>IF(models1!K52*models1!AB52&lt;=0,1,0)</f>
        <v>1</v>
      </c>
      <c r="AI11">
        <f t="shared" si="12"/>
        <v>1</v>
      </c>
      <c r="AJ11" s="10">
        <f t="shared" si="13"/>
        <v>2.3333333333333335</v>
      </c>
      <c r="AK11">
        <f t="shared" si="14"/>
        <v>1</v>
      </c>
      <c r="AL11" s="31">
        <f t="shared" si="15"/>
        <v>0</v>
      </c>
    </row>
    <row r="12" spans="1:38" ht="15" thickBot="1" x14ac:dyDescent="0.4">
      <c r="A12" s="28" t="s">
        <v>18</v>
      </c>
      <c r="B12" s="1">
        <v>-1</v>
      </c>
      <c r="C12" s="1">
        <v>0</v>
      </c>
      <c r="D12" s="1">
        <v>-1</v>
      </c>
      <c r="E12" s="1">
        <v>0</v>
      </c>
      <c r="F12" s="1">
        <v>1</v>
      </c>
      <c r="G12" s="1">
        <v>0</v>
      </c>
      <c r="H12" s="1">
        <v>-1</v>
      </c>
      <c r="I12" s="1">
        <v>-1</v>
      </c>
      <c r="J12" s="1">
        <v>0</v>
      </c>
      <c r="K12" s="1" t="s">
        <v>0</v>
      </c>
      <c r="M12" s="1">
        <f t="shared" si="1"/>
        <v>1</v>
      </c>
      <c r="N12">
        <f t="shared" si="2"/>
        <v>4</v>
      </c>
      <c r="O12">
        <f t="shared" si="3"/>
        <v>4</v>
      </c>
      <c r="P12">
        <f t="shared" si="4"/>
        <v>9</v>
      </c>
      <c r="Q12" s="6">
        <f t="shared" si="5"/>
        <v>0.1111111111111111</v>
      </c>
      <c r="R12" s="6">
        <f t="shared" si="0"/>
        <v>0.44444444444444442</v>
      </c>
      <c r="S12" s="6">
        <f t="shared" si="0"/>
        <v>0.44444444444444442</v>
      </c>
      <c r="T12" s="7">
        <f t="shared" si="6"/>
        <v>1</v>
      </c>
      <c r="U12" s="9">
        <f t="shared" si="7"/>
        <v>-0.33333333333333331</v>
      </c>
      <c r="V12" s="9">
        <f t="shared" si="8"/>
        <v>-0.33333333333333331</v>
      </c>
      <c r="W12" s="9">
        <f t="shared" si="9"/>
        <v>0</v>
      </c>
      <c r="Y12">
        <v>10</v>
      </c>
      <c r="Z12" s="8">
        <f t="shared" si="10"/>
        <v>10</v>
      </c>
      <c r="AA12" s="8">
        <f t="shared" si="10"/>
        <v>8</v>
      </c>
      <c r="AB12" s="8">
        <f t="shared" si="10"/>
        <v>7</v>
      </c>
      <c r="AC12" s="8">
        <f t="shared" si="11"/>
        <v>10</v>
      </c>
      <c r="AD12" s="8">
        <f t="shared" si="11"/>
        <v>9</v>
      </c>
      <c r="AE12" s="8">
        <f t="shared" si="11"/>
        <v>6</v>
      </c>
      <c r="AF12">
        <v>1000</v>
      </c>
      <c r="AG12">
        <f>models1!H53</f>
        <v>979.6</v>
      </c>
      <c r="AH12">
        <f>IF(models1!K53*models1!AB53&lt;=0,1,0)</f>
        <v>1</v>
      </c>
      <c r="AI12">
        <f t="shared" si="12"/>
        <v>10</v>
      </c>
      <c r="AJ12" s="10">
        <f t="shared" si="13"/>
        <v>8.3333333333333339</v>
      </c>
      <c r="AK12">
        <f t="shared" si="14"/>
        <v>10</v>
      </c>
      <c r="AL12" s="32">
        <f t="shared" si="15"/>
        <v>0</v>
      </c>
    </row>
    <row r="14" spans="1:38" x14ac:dyDescent="0.35">
      <c r="A14" s="3" t="str" cm="1">
        <f t="array" ref="A14:K21">TRANSPOSE(M2:T12)</f>
        <v>win</v>
      </c>
      <c r="B14">
        <v>2</v>
      </c>
      <c r="C14">
        <v>3</v>
      </c>
      <c r="D14">
        <v>4</v>
      </c>
      <c r="E14">
        <v>4</v>
      </c>
      <c r="F14">
        <v>4</v>
      </c>
      <c r="G14">
        <v>2</v>
      </c>
      <c r="H14">
        <v>3</v>
      </c>
      <c r="I14">
        <v>3</v>
      </c>
      <c r="J14">
        <v>4</v>
      </c>
      <c r="K14">
        <v>1</v>
      </c>
    </row>
    <row r="15" spans="1:38" x14ac:dyDescent="0.35">
      <c r="A15" s="2" t="str">
        <v>lose</v>
      </c>
      <c r="B15">
        <v>3</v>
      </c>
      <c r="C15">
        <v>3</v>
      </c>
      <c r="D15">
        <v>3</v>
      </c>
      <c r="E15">
        <v>2</v>
      </c>
      <c r="F15">
        <v>4</v>
      </c>
      <c r="G15">
        <v>2</v>
      </c>
      <c r="H15">
        <v>2</v>
      </c>
      <c r="I15">
        <v>5</v>
      </c>
      <c r="J15">
        <v>2</v>
      </c>
      <c r="K15">
        <v>4</v>
      </c>
    </row>
    <row r="16" spans="1:38" x14ac:dyDescent="0.35">
      <c r="A16" s="4" t="str">
        <v>draw</v>
      </c>
      <c r="B16">
        <v>4</v>
      </c>
      <c r="C16">
        <v>3</v>
      </c>
      <c r="D16">
        <v>2</v>
      </c>
      <c r="E16">
        <v>3</v>
      </c>
      <c r="F16">
        <v>1</v>
      </c>
      <c r="G16">
        <v>5</v>
      </c>
      <c r="H16">
        <v>4</v>
      </c>
      <c r="I16">
        <v>1</v>
      </c>
      <c r="J16">
        <v>3</v>
      </c>
      <c r="K16">
        <v>4</v>
      </c>
    </row>
    <row r="17" spans="1:77" x14ac:dyDescent="0.35">
      <c r="A17" s="5" t="str">
        <v>check</v>
      </c>
      <c r="B17">
        <v>9</v>
      </c>
      <c r="C17">
        <v>9</v>
      </c>
      <c r="D17">
        <v>9</v>
      </c>
      <c r="E17">
        <v>9</v>
      </c>
      <c r="F17">
        <v>9</v>
      </c>
      <c r="G17">
        <v>9</v>
      </c>
      <c r="H17">
        <v>9</v>
      </c>
      <c r="I17">
        <v>9</v>
      </c>
      <c r="J17">
        <v>9</v>
      </c>
      <c r="K17">
        <v>9</v>
      </c>
    </row>
    <row r="18" spans="1:77" x14ac:dyDescent="0.35">
      <c r="A18" s="3" t="str">
        <v>w%</v>
      </c>
      <c r="B18" s="6">
        <v>0.22222222222222221</v>
      </c>
      <c r="C18" s="6">
        <v>0.33333333333333331</v>
      </c>
      <c r="D18" s="6">
        <v>0.44444444444444442</v>
      </c>
      <c r="E18" s="6">
        <v>0.44444444444444442</v>
      </c>
      <c r="F18" s="6">
        <v>0.44444444444444442</v>
      </c>
      <c r="G18" s="6">
        <v>0.22222222222222221</v>
      </c>
      <c r="H18" s="6">
        <v>0.33333333333333331</v>
      </c>
      <c r="I18" s="6">
        <v>0.33333333333333331</v>
      </c>
      <c r="J18" s="6">
        <v>0.44444444444444442</v>
      </c>
      <c r="K18" s="6">
        <v>0.1111111111111111</v>
      </c>
    </row>
    <row r="19" spans="1:77" x14ac:dyDescent="0.35">
      <c r="A19" s="2" t="str">
        <v>l%</v>
      </c>
      <c r="B19" s="6">
        <v>0.33333333333333331</v>
      </c>
      <c r="C19" s="6">
        <v>0.33333333333333331</v>
      </c>
      <c r="D19" s="6">
        <v>0.33333333333333331</v>
      </c>
      <c r="E19" s="6">
        <v>0.22222222222222221</v>
      </c>
      <c r="F19" s="6">
        <v>0.44444444444444442</v>
      </c>
      <c r="G19" s="6">
        <v>0.22222222222222221</v>
      </c>
      <c r="H19" s="6">
        <v>0.22222222222222221</v>
      </c>
      <c r="I19" s="6">
        <v>0.55555555555555558</v>
      </c>
      <c r="J19" s="6">
        <v>0.22222222222222221</v>
      </c>
      <c r="K19" s="6">
        <v>0.44444444444444442</v>
      </c>
    </row>
    <row r="20" spans="1:77" x14ac:dyDescent="0.35">
      <c r="A20" s="4" t="str">
        <v>d%</v>
      </c>
      <c r="B20" s="6">
        <v>0.44444444444444442</v>
      </c>
      <c r="C20" s="6">
        <v>0.33333333333333331</v>
      </c>
      <c r="D20" s="6">
        <v>0.22222222222222221</v>
      </c>
      <c r="E20" s="6">
        <v>0.33333333333333331</v>
      </c>
      <c r="F20" s="6">
        <v>0.1111111111111111</v>
      </c>
      <c r="G20" s="6">
        <v>0.55555555555555558</v>
      </c>
      <c r="H20" s="6">
        <v>0.44444444444444442</v>
      </c>
      <c r="I20" s="6">
        <v>0.1111111111111111</v>
      </c>
      <c r="J20" s="6">
        <v>0.33333333333333331</v>
      </c>
      <c r="K20" s="6">
        <v>0.44444444444444442</v>
      </c>
    </row>
    <row r="21" spans="1:77" x14ac:dyDescent="0.35">
      <c r="A21" s="5" t="str">
        <v>check</v>
      </c>
      <c r="B21" s="6">
        <v>1</v>
      </c>
      <c r="C21" s="6">
        <v>1</v>
      </c>
      <c r="D21" s="6">
        <v>0.99999999999999989</v>
      </c>
      <c r="E21" s="6">
        <v>1</v>
      </c>
      <c r="F21" s="6">
        <v>1</v>
      </c>
      <c r="G21" s="6">
        <v>1</v>
      </c>
      <c r="H21" s="6">
        <v>1</v>
      </c>
      <c r="I21" s="6">
        <v>1</v>
      </c>
      <c r="J21" s="6">
        <v>1</v>
      </c>
      <c r="K21" s="6">
        <v>1</v>
      </c>
    </row>
    <row r="23" spans="1:77" x14ac:dyDescent="0.35">
      <c r="K23" t="s">
        <v>184</v>
      </c>
      <c r="L23" t="s">
        <v>185</v>
      </c>
      <c r="M23" t="s">
        <v>186</v>
      </c>
      <c r="N23" s="24" t="s">
        <v>187</v>
      </c>
      <c r="O23" t="s">
        <v>188</v>
      </c>
      <c r="P23" t="s">
        <v>189</v>
      </c>
      <c r="Q23" t="s">
        <v>190</v>
      </c>
      <c r="R23" s="24" t="s">
        <v>191</v>
      </c>
      <c r="S23" t="s">
        <v>192</v>
      </c>
      <c r="T23" t="s">
        <v>193</v>
      </c>
      <c r="U23" t="s">
        <v>194</v>
      </c>
      <c r="V23" s="24" t="s">
        <v>195</v>
      </c>
      <c r="W23" s="24" t="s">
        <v>196</v>
      </c>
      <c r="BA23" t="s">
        <v>19</v>
      </c>
      <c r="BB23">
        <v>0</v>
      </c>
      <c r="BC23">
        <v>0</v>
      </c>
      <c r="BD23">
        <v>0</v>
      </c>
      <c r="BF23">
        <v>0</v>
      </c>
      <c r="BG23">
        <v>0</v>
      </c>
      <c r="BH23">
        <v>0</v>
      </c>
      <c r="BN23">
        <v>0</v>
      </c>
      <c r="BO23">
        <v>0</v>
      </c>
      <c r="BP23">
        <v>0</v>
      </c>
    </row>
    <row r="24" spans="1:77" x14ac:dyDescent="0.35">
      <c r="A24" t="s">
        <v>96</v>
      </c>
      <c r="J24" t="s">
        <v>19</v>
      </c>
      <c r="K24">
        <v>0</v>
      </c>
      <c r="L24">
        <v>0</v>
      </c>
      <c r="M24" s="44">
        <v>1</v>
      </c>
      <c r="N24" s="24"/>
      <c r="O24" s="44">
        <v>1</v>
      </c>
      <c r="P24">
        <v>0</v>
      </c>
      <c r="Q24">
        <v>0</v>
      </c>
      <c r="R24" s="24"/>
      <c r="S24" s="44">
        <v>1</v>
      </c>
      <c r="T24">
        <v>0</v>
      </c>
      <c r="U24">
        <v>0</v>
      </c>
      <c r="V24" s="24"/>
      <c r="W24" s="24"/>
      <c r="BB24" s="24" t="s">
        <v>165</v>
      </c>
      <c r="BC24" s="26" t="s">
        <v>166</v>
      </c>
      <c r="BD24" s="27" t="s">
        <v>167</v>
      </c>
      <c r="BF24" s="26" t="s">
        <v>166</v>
      </c>
      <c r="BG24" s="24" t="str">
        <f>BB24</f>
        <v>lose_weighted</v>
      </c>
      <c r="BH24" s="27" t="s">
        <v>167</v>
      </c>
    </row>
    <row r="25" spans="1:77" x14ac:dyDescent="0.35">
      <c r="A25" t="s">
        <v>98</v>
      </c>
      <c r="B25" t="s">
        <v>99</v>
      </c>
      <c r="C25" t="s">
        <v>97</v>
      </c>
      <c r="D25" t="s">
        <v>100</v>
      </c>
      <c r="E25" t="s">
        <v>102</v>
      </c>
      <c r="F25" t="s">
        <v>160</v>
      </c>
      <c r="G25" t="s">
        <v>177</v>
      </c>
      <c r="H25" t="s">
        <v>178</v>
      </c>
      <c r="J25" s="22" t="s">
        <v>164</v>
      </c>
      <c r="K25" s="22" t="s">
        <v>163</v>
      </c>
      <c r="N25" s="24"/>
      <c r="R25" s="24"/>
      <c r="V25" s="24"/>
      <c r="W25" s="24"/>
      <c r="BA25" s="22" t="s">
        <v>164</v>
      </c>
      <c r="BB25" s="22" t="s">
        <v>163</v>
      </c>
    </row>
    <row r="26" spans="1:77" x14ac:dyDescent="0.35">
      <c r="A26">
        <v>1</v>
      </c>
      <c r="B26">
        <v>1</v>
      </c>
      <c r="C26">
        <f>VLOOKUP(A26,$Y$3:$AG$12,9,0)</f>
        <v>990.6</v>
      </c>
      <c r="D26">
        <f>VLOOKUP(B26,$Y$3:$AG$12,9,0)</f>
        <v>990.6</v>
      </c>
      <c r="E26">
        <f>C26-D26</f>
        <v>0</v>
      </c>
      <c r="F26">
        <f>IF(E26=0,0,IF(E26&lt;0,-1,1))</f>
        <v>0</v>
      </c>
      <c r="G26" t="str">
        <f>B3</f>
        <v>x</v>
      </c>
      <c r="H26">
        <f>IFERROR(-1*G26,0)</f>
        <v>0</v>
      </c>
      <c r="K26">
        <v>-1</v>
      </c>
      <c r="N26" s="24" t="s">
        <v>180</v>
      </c>
      <c r="O26">
        <v>0</v>
      </c>
      <c r="R26" s="24" t="s">
        <v>181</v>
      </c>
      <c r="S26">
        <v>1</v>
      </c>
      <c r="V26" s="24" t="s">
        <v>182</v>
      </c>
      <c r="W26" s="24" t="s">
        <v>162</v>
      </c>
      <c r="BA26" s="22" t="s">
        <v>161</v>
      </c>
      <c r="BB26">
        <v>-1</v>
      </c>
      <c r="BC26">
        <v>1</v>
      </c>
      <c r="BD26" t="s">
        <v>162</v>
      </c>
      <c r="BN26" s="26" t="s">
        <v>170</v>
      </c>
      <c r="BO26" s="26" t="s">
        <v>171</v>
      </c>
      <c r="BP26" s="27" t="s">
        <v>172</v>
      </c>
      <c r="BR26" t="s">
        <v>101</v>
      </c>
      <c r="BS26" t="s">
        <v>176</v>
      </c>
      <c r="BT26" t="s">
        <v>168</v>
      </c>
      <c r="BU26" t="s">
        <v>169</v>
      </c>
      <c r="BV26" t="s">
        <v>173</v>
      </c>
      <c r="BW26" t="s">
        <v>174</v>
      </c>
      <c r="BX26" t="s">
        <v>175</v>
      </c>
      <c r="BY26" t="str">
        <f t="shared" ref="BY26:BY36" si="16">AF2</f>
        <v>Y0</v>
      </c>
    </row>
    <row r="27" spans="1:77" x14ac:dyDescent="0.35">
      <c r="A27">
        <v>1</v>
      </c>
      <c r="B27">
        <v>2</v>
      </c>
      <c r="C27">
        <f t="shared" ref="C27:D90" si="17">VLOOKUP(A27,$Y$3:$AG$12,9,0)</f>
        <v>990.6</v>
      </c>
      <c r="D27">
        <f t="shared" si="17"/>
        <v>998.6</v>
      </c>
      <c r="E27">
        <f t="shared" ref="E27:E90" si="18">C27-D27</f>
        <v>-8</v>
      </c>
      <c r="F27">
        <f t="shared" ref="F27:F90" si="19">IF(E27=0,0,IF(E27&lt;0,-1,1))</f>
        <v>-1</v>
      </c>
      <c r="G27">
        <f t="shared" ref="G27:G35" si="20">B4</f>
        <v>0</v>
      </c>
      <c r="H27">
        <f t="shared" ref="H27:H90" si="21">IFERROR(-1*G27,0)</f>
        <v>0</v>
      </c>
      <c r="J27" s="22" t="s">
        <v>161</v>
      </c>
      <c r="K27">
        <v>-1</v>
      </c>
      <c r="L27">
        <v>0</v>
      </c>
      <c r="M27">
        <v>1</v>
      </c>
      <c r="N27" s="24"/>
      <c r="O27">
        <v>-1</v>
      </c>
      <c r="P27">
        <v>0</v>
      </c>
      <c r="Q27">
        <v>1</v>
      </c>
      <c r="R27" s="24"/>
      <c r="S27">
        <v>-1</v>
      </c>
      <c r="T27">
        <v>0</v>
      </c>
      <c r="U27">
        <v>1</v>
      </c>
      <c r="V27" s="24"/>
      <c r="W27" s="24"/>
      <c r="Z27" t="s">
        <v>184</v>
      </c>
      <c r="AA27" t="s">
        <v>185</v>
      </c>
      <c r="AB27" t="s">
        <v>186</v>
      </c>
      <c r="AC27" t="s">
        <v>187</v>
      </c>
      <c r="AD27" t="s">
        <v>188</v>
      </c>
      <c r="AE27" t="s">
        <v>189</v>
      </c>
      <c r="AF27" t="s">
        <v>190</v>
      </c>
      <c r="AG27" t="s">
        <v>191</v>
      </c>
      <c r="AH27" t="s">
        <v>192</v>
      </c>
      <c r="AI27" t="s">
        <v>193</v>
      </c>
      <c r="AJ27" t="s">
        <v>194</v>
      </c>
      <c r="AK27" t="s">
        <v>195</v>
      </c>
      <c r="AL27" t="s">
        <v>196</v>
      </c>
      <c r="AM27" t="s">
        <v>23</v>
      </c>
      <c r="BA27" s="23">
        <v>1</v>
      </c>
      <c r="BB27" s="9">
        <v>-105.09999999999991</v>
      </c>
      <c r="BC27" s="9">
        <v>11</v>
      </c>
      <c r="BD27" s="9">
        <v>-94.099999999999909</v>
      </c>
      <c r="BF27" s="9">
        <f>BC27</f>
        <v>11</v>
      </c>
      <c r="BG27" s="9">
        <f>BB27</f>
        <v>-105.09999999999991</v>
      </c>
      <c r="BH27" s="9">
        <f>BD27</f>
        <v>-94.099999999999909</v>
      </c>
      <c r="BN27" s="9">
        <f t="shared" ref="BN27:BN36" si="22">BC27-BB27</f>
        <v>116.09999999999991</v>
      </c>
      <c r="BO27" s="9">
        <f t="shared" ref="BO27:BO36" si="23">BC27-BD27</f>
        <v>105.09999999999991</v>
      </c>
      <c r="BP27" s="9">
        <f t="shared" ref="BP27:BP36" si="24">BD27-BB27</f>
        <v>11</v>
      </c>
      <c r="BR27">
        <f t="shared" ref="BR27:BR36" si="25">BA27</f>
        <v>1</v>
      </c>
      <c r="BS27">
        <f t="shared" ref="BS27:BS36" si="26">RANK(BF27,BF$27:BF$36,BF$23)</f>
        <v>9</v>
      </c>
      <c r="BT27">
        <f t="shared" ref="BT27:BT36" si="27">RANK(BG27,BG$27:BG$36,BG$23)</f>
        <v>9</v>
      </c>
      <c r="BU27">
        <f t="shared" ref="BU27:BU36" si="28">RANK(BH27,BH$27:BH$36,BH$23)</f>
        <v>9</v>
      </c>
      <c r="BV27">
        <f t="shared" ref="BV27:BV36" si="29">RANK(BN27,BN$27:BN$36,BN$23)</f>
        <v>5</v>
      </c>
      <c r="BW27">
        <f t="shared" ref="BW27:BW36" si="30">RANK(BO27,BO$27:BO$36,BO$23)</f>
        <v>2</v>
      </c>
      <c r="BX27">
        <f t="shared" ref="BX27:BX36" si="31">RANK(BP27,BP$27:BP$36,BP$23)</f>
        <v>9</v>
      </c>
      <c r="BY27">
        <f t="shared" si="16"/>
        <v>1000</v>
      </c>
    </row>
    <row r="28" spans="1:77" x14ac:dyDescent="0.35">
      <c r="A28">
        <v>1</v>
      </c>
      <c r="B28">
        <v>3</v>
      </c>
      <c r="C28">
        <f t="shared" si="17"/>
        <v>990.6</v>
      </c>
      <c r="D28">
        <f t="shared" si="17"/>
        <v>997.6</v>
      </c>
      <c r="E28">
        <f t="shared" si="18"/>
        <v>-7</v>
      </c>
      <c r="F28">
        <f t="shared" si="19"/>
        <v>-1</v>
      </c>
      <c r="G28">
        <f t="shared" si="20"/>
        <v>1</v>
      </c>
      <c r="H28">
        <f t="shared" si="21"/>
        <v>-1</v>
      </c>
      <c r="J28" s="23">
        <v>1</v>
      </c>
      <c r="K28">
        <v>-44.799999999999955</v>
      </c>
      <c r="N28" s="24">
        <v>-44.799999999999955</v>
      </c>
      <c r="O28">
        <v>-35.399999999999977</v>
      </c>
      <c r="P28">
        <v>0</v>
      </c>
      <c r="R28" s="24">
        <v>-35.399999999999977</v>
      </c>
      <c r="S28" s="45">
        <v>-24.899999999999977</v>
      </c>
      <c r="U28" s="45">
        <v>11</v>
      </c>
      <c r="V28" s="24">
        <v>-13.899999999999977</v>
      </c>
      <c r="W28" s="24">
        <v>-94.099999999999909</v>
      </c>
      <c r="Z28">
        <f>K28</f>
        <v>-44.799999999999955</v>
      </c>
      <c r="AA28">
        <f t="shared" ref="AA28:AA37" si="32">L28</f>
        <v>0</v>
      </c>
      <c r="AB28">
        <f t="shared" ref="AB28:AB37" si="33">M28</f>
        <v>0</v>
      </c>
      <c r="AC28">
        <f t="shared" ref="AC28:AC37" si="34">N28</f>
        <v>-44.799999999999955</v>
      </c>
      <c r="AD28">
        <f t="shared" ref="AD28:AD37" si="35">O28</f>
        <v>-35.399999999999977</v>
      </c>
      <c r="AE28">
        <f t="shared" ref="AE28:AE37" si="36">P28</f>
        <v>0</v>
      </c>
      <c r="AF28">
        <f t="shared" ref="AF28:AF37" si="37">Q28</f>
        <v>0</v>
      </c>
      <c r="AG28">
        <f t="shared" ref="AG28:AG37" si="38">R28</f>
        <v>-35.399999999999977</v>
      </c>
      <c r="AH28">
        <f t="shared" ref="AH28:AH37" si="39">S28</f>
        <v>-24.899999999999977</v>
      </c>
      <c r="AI28">
        <f t="shared" ref="AI28:AI37" si="40">T28</f>
        <v>0</v>
      </c>
      <c r="AJ28">
        <f t="shared" ref="AJ28:AJ37" si="41">U28</f>
        <v>11</v>
      </c>
      <c r="AK28">
        <f t="shared" ref="AK28:AK37" si="42">V28</f>
        <v>-13.899999999999977</v>
      </c>
      <c r="AL28">
        <f t="shared" ref="AL28:AL37" si="43">W28</f>
        <v>-94.099999999999909</v>
      </c>
      <c r="AM28">
        <v>1000</v>
      </c>
      <c r="BA28" s="23">
        <v>2</v>
      </c>
      <c r="BB28" s="9">
        <v>-50.099999999999909</v>
      </c>
      <c r="BC28" s="9">
        <v>36</v>
      </c>
      <c r="BD28" s="9">
        <v>-14.099999999999909</v>
      </c>
      <c r="BF28" s="9">
        <f t="shared" ref="BF28:BF36" si="44">BC28</f>
        <v>36</v>
      </c>
      <c r="BG28" s="9">
        <f t="shared" ref="BG28:BG36" si="45">BB28</f>
        <v>-50.099999999999909</v>
      </c>
      <c r="BH28" s="9">
        <f t="shared" ref="BH28:BH36" si="46">BD28</f>
        <v>-14.099999999999909</v>
      </c>
      <c r="BN28" s="9">
        <f t="shared" si="22"/>
        <v>86.099999999999909</v>
      </c>
      <c r="BO28" s="9">
        <f t="shared" si="23"/>
        <v>50.099999999999909</v>
      </c>
      <c r="BP28" s="9">
        <f t="shared" si="24"/>
        <v>36</v>
      </c>
      <c r="BR28">
        <f t="shared" si="25"/>
        <v>2</v>
      </c>
      <c r="BS28">
        <f t="shared" si="26"/>
        <v>5</v>
      </c>
      <c r="BT28">
        <f t="shared" si="27"/>
        <v>5</v>
      </c>
      <c r="BU28">
        <f t="shared" si="28"/>
        <v>5</v>
      </c>
      <c r="BV28">
        <f t="shared" si="29"/>
        <v>8</v>
      </c>
      <c r="BW28">
        <f t="shared" si="30"/>
        <v>6</v>
      </c>
      <c r="BX28">
        <f t="shared" si="31"/>
        <v>5</v>
      </c>
      <c r="BY28">
        <f t="shared" si="16"/>
        <v>1000</v>
      </c>
    </row>
    <row r="29" spans="1:77" x14ac:dyDescent="0.35">
      <c r="A29">
        <v>1</v>
      </c>
      <c r="B29">
        <v>4</v>
      </c>
      <c r="C29">
        <f t="shared" si="17"/>
        <v>990.6</v>
      </c>
      <c r="D29">
        <f t="shared" si="17"/>
        <v>1015.5</v>
      </c>
      <c r="E29" s="45">
        <f t="shared" si="18"/>
        <v>-24.899999999999977</v>
      </c>
      <c r="F29">
        <f t="shared" si="19"/>
        <v>-1</v>
      </c>
      <c r="G29">
        <f t="shared" si="20"/>
        <v>-1</v>
      </c>
      <c r="H29">
        <f t="shared" si="21"/>
        <v>1</v>
      </c>
      <c r="J29" s="23">
        <v>2</v>
      </c>
      <c r="K29">
        <v>-45.199999999999932</v>
      </c>
      <c r="N29" s="24">
        <v>-45.199999999999932</v>
      </c>
      <c r="P29">
        <v>0</v>
      </c>
      <c r="Q29">
        <v>28</v>
      </c>
      <c r="R29" s="24">
        <v>28</v>
      </c>
      <c r="S29">
        <v>-4.8999999999999773</v>
      </c>
      <c r="U29">
        <v>8</v>
      </c>
      <c r="V29" s="24">
        <v>3.1000000000000227</v>
      </c>
      <c r="W29" s="24">
        <v>-14.099999999999909</v>
      </c>
      <c r="Z29">
        <f t="shared" ref="Z29:Z37" si="47">K29</f>
        <v>-45.199999999999932</v>
      </c>
      <c r="AA29">
        <f t="shared" si="32"/>
        <v>0</v>
      </c>
      <c r="AB29">
        <f t="shared" si="33"/>
        <v>0</v>
      </c>
      <c r="AC29">
        <f t="shared" si="34"/>
        <v>-45.199999999999932</v>
      </c>
      <c r="AD29">
        <f t="shared" si="35"/>
        <v>0</v>
      </c>
      <c r="AE29">
        <f t="shared" si="36"/>
        <v>0</v>
      </c>
      <c r="AF29">
        <f t="shared" si="37"/>
        <v>28</v>
      </c>
      <c r="AG29">
        <f t="shared" si="38"/>
        <v>28</v>
      </c>
      <c r="AH29">
        <f t="shared" si="39"/>
        <v>-4.8999999999999773</v>
      </c>
      <c r="AI29">
        <f t="shared" si="40"/>
        <v>0</v>
      </c>
      <c r="AJ29">
        <f t="shared" si="41"/>
        <v>8</v>
      </c>
      <c r="AK29">
        <f t="shared" si="42"/>
        <v>3.1000000000000227</v>
      </c>
      <c r="AL29">
        <f t="shared" si="43"/>
        <v>-14.099999999999909</v>
      </c>
      <c r="AM29">
        <v>1000</v>
      </c>
      <c r="BA29" s="23">
        <v>3</v>
      </c>
      <c r="BB29" s="9">
        <v>-55.099999999999909</v>
      </c>
      <c r="BC29" s="9">
        <v>31</v>
      </c>
      <c r="BD29" s="9">
        <v>-24.099999999999909</v>
      </c>
      <c r="BF29" s="9">
        <f t="shared" si="44"/>
        <v>31</v>
      </c>
      <c r="BG29" s="9">
        <f t="shared" si="45"/>
        <v>-55.099999999999909</v>
      </c>
      <c r="BH29" s="9">
        <f t="shared" si="46"/>
        <v>-24.099999999999909</v>
      </c>
      <c r="BN29" s="9">
        <f t="shared" si="22"/>
        <v>86.099999999999909</v>
      </c>
      <c r="BO29" s="9">
        <f t="shared" si="23"/>
        <v>55.099999999999909</v>
      </c>
      <c r="BP29" s="9">
        <f t="shared" si="24"/>
        <v>31</v>
      </c>
      <c r="BR29">
        <f t="shared" si="25"/>
        <v>3</v>
      </c>
      <c r="BS29">
        <f t="shared" si="26"/>
        <v>6</v>
      </c>
      <c r="BT29">
        <f t="shared" si="27"/>
        <v>6</v>
      </c>
      <c r="BU29">
        <f t="shared" si="28"/>
        <v>6</v>
      </c>
      <c r="BV29">
        <f t="shared" si="29"/>
        <v>8</v>
      </c>
      <c r="BW29">
        <f t="shared" si="30"/>
        <v>4</v>
      </c>
      <c r="BX29">
        <f t="shared" si="31"/>
        <v>6</v>
      </c>
      <c r="BY29">
        <f t="shared" si="16"/>
        <v>1000</v>
      </c>
    </row>
    <row r="30" spans="1:77" ht="15" thickBot="1" x14ac:dyDescent="0.4">
      <c r="A30">
        <v>1</v>
      </c>
      <c r="B30">
        <v>5</v>
      </c>
      <c r="C30">
        <f t="shared" si="17"/>
        <v>990.6</v>
      </c>
      <c r="D30">
        <f t="shared" si="17"/>
        <v>1003.5</v>
      </c>
      <c r="E30">
        <f t="shared" si="18"/>
        <v>-12.899999999999977</v>
      </c>
      <c r="F30">
        <f t="shared" si="19"/>
        <v>-1</v>
      </c>
      <c r="G30">
        <f t="shared" si="20"/>
        <v>1</v>
      </c>
      <c r="H30">
        <f t="shared" si="21"/>
        <v>-1</v>
      </c>
      <c r="J30" s="23">
        <v>3</v>
      </c>
      <c r="K30">
        <v>-24.799999999999955</v>
      </c>
      <c r="N30" s="24">
        <v>-24.799999999999955</v>
      </c>
      <c r="O30" s="46">
        <v>-17.899999999999977</v>
      </c>
      <c r="P30">
        <v>0</v>
      </c>
      <c r="R30" s="24">
        <v>-17.899999999999977</v>
      </c>
      <c r="S30">
        <v>-12.399999999999977</v>
      </c>
      <c r="U30">
        <v>31</v>
      </c>
      <c r="V30" s="24">
        <v>18.600000000000023</v>
      </c>
      <c r="W30" s="24">
        <v>-24.099999999999909</v>
      </c>
      <c r="Z30">
        <f t="shared" si="47"/>
        <v>-24.799999999999955</v>
      </c>
      <c r="AA30">
        <f t="shared" si="32"/>
        <v>0</v>
      </c>
      <c r="AB30">
        <f t="shared" si="33"/>
        <v>0</v>
      </c>
      <c r="AC30">
        <f t="shared" si="34"/>
        <v>-24.799999999999955</v>
      </c>
      <c r="AD30">
        <f t="shared" si="35"/>
        <v>-17.899999999999977</v>
      </c>
      <c r="AE30">
        <f t="shared" si="36"/>
        <v>0</v>
      </c>
      <c r="AF30">
        <f t="shared" si="37"/>
        <v>0</v>
      </c>
      <c r="AG30">
        <f t="shared" si="38"/>
        <v>-17.899999999999977</v>
      </c>
      <c r="AH30">
        <f t="shared" si="39"/>
        <v>-12.399999999999977</v>
      </c>
      <c r="AI30">
        <f t="shared" si="40"/>
        <v>0</v>
      </c>
      <c r="AJ30">
        <f t="shared" si="41"/>
        <v>31</v>
      </c>
      <c r="AK30">
        <f t="shared" si="42"/>
        <v>18.600000000000023</v>
      </c>
      <c r="AL30">
        <f t="shared" si="43"/>
        <v>-24.099999999999909</v>
      </c>
      <c r="AM30">
        <v>1000</v>
      </c>
      <c r="BA30" s="23">
        <v>4</v>
      </c>
      <c r="BB30" s="9"/>
      <c r="BC30" s="9">
        <v>154.89999999999986</v>
      </c>
      <c r="BD30" s="9">
        <v>154.89999999999986</v>
      </c>
      <c r="BF30" s="9">
        <f t="shared" si="44"/>
        <v>154.89999999999986</v>
      </c>
      <c r="BG30" s="9">
        <f t="shared" si="45"/>
        <v>0</v>
      </c>
      <c r="BH30" s="9">
        <f t="shared" si="46"/>
        <v>154.89999999999986</v>
      </c>
      <c r="BN30" s="9">
        <f t="shared" si="22"/>
        <v>154.89999999999986</v>
      </c>
      <c r="BO30" s="9">
        <f t="shared" si="23"/>
        <v>0</v>
      </c>
      <c r="BP30" s="9">
        <f t="shared" si="24"/>
        <v>154.89999999999986</v>
      </c>
      <c r="BR30">
        <f t="shared" si="25"/>
        <v>4</v>
      </c>
      <c r="BS30">
        <f t="shared" si="26"/>
        <v>1</v>
      </c>
      <c r="BT30">
        <f t="shared" si="27"/>
        <v>1</v>
      </c>
      <c r="BU30">
        <f t="shared" si="28"/>
        <v>1</v>
      </c>
      <c r="BV30">
        <f t="shared" si="29"/>
        <v>2</v>
      </c>
      <c r="BW30">
        <f t="shared" si="30"/>
        <v>9</v>
      </c>
      <c r="BX30">
        <f t="shared" si="31"/>
        <v>1</v>
      </c>
      <c r="BY30">
        <f t="shared" si="16"/>
        <v>1000</v>
      </c>
    </row>
    <row r="31" spans="1:77" ht="15" thickBot="1" x14ac:dyDescent="0.4">
      <c r="A31">
        <v>1</v>
      </c>
      <c r="B31">
        <v>6</v>
      </c>
      <c r="C31">
        <f t="shared" si="17"/>
        <v>990.6</v>
      </c>
      <c r="D31">
        <f t="shared" si="17"/>
        <v>997.6</v>
      </c>
      <c r="E31">
        <f t="shared" si="18"/>
        <v>-7</v>
      </c>
      <c r="F31">
        <f t="shared" si="19"/>
        <v>-1</v>
      </c>
      <c r="G31">
        <f t="shared" si="20"/>
        <v>0</v>
      </c>
      <c r="H31">
        <f t="shared" si="21"/>
        <v>0</v>
      </c>
      <c r="J31" s="40">
        <v>4</v>
      </c>
      <c r="K31" s="38"/>
      <c r="L31" s="38"/>
      <c r="M31" s="38">
        <v>48.799999999999955</v>
      </c>
      <c r="N31" s="47">
        <v>48.799999999999955</v>
      </c>
      <c r="O31" s="38"/>
      <c r="P31" s="38">
        <v>0</v>
      </c>
      <c r="Q31" s="38">
        <v>59.299999999999955</v>
      </c>
      <c r="R31" s="47">
        <v>59.299999999999955</v>
      </c>
      <c r="S31" s="38"/>
      <c r="T31" s="38">
        <v>0</v>
      </c>
      <c r="U31" s="38">
        <v>46.799999999999955</v>
      </c>
      <c r="V31" s="47">
        <v>46.799999999999955</v>
      </c>
      <c r="W31" s="48">
        <v>154.89999999999986</v>
      </c>
      <c r="Z31" s="37">
        <f t="shared" si="47"/>
        <v>0</v>
      </c>
      <c r="AA31" s="38">
        <f t="shared" si="32"/>
        <v>0</v>
      </c>
      <c r="AB31" s="38">
        <f t="shared" si="33"/>
        <v>48.799999999999955</v>
      </c>
      <c r="AC31" s="38">
        <f t="shared" si="34"/>
        <v>48.799999999999955</v>
      </c>
      <c r="AD31" s="38">
        <f t="shared" si="35"/>
        <v>0</v>
      </c>
      <c r="AE31" s="38">
        <f t="shared" si="36"/>
        <v>0</v>
      </c>
      <c r="AF31" s="38">
        <f t="shared" si="37"/>
        <v>59.299999999999955</v>
      </c>
      <c r="AG31" s="38">
        <f t="shared" si="38"/>
        <v>59.299999999999955</v>
      </c>
      <c r="AH31" s="38">
        <f t="shared" si="39"/>
        <v>0</v>
      </c>
      <c r="AI31" s="38">
        <f t="shared" si="40"/>
        <v>0</v>
      </c>
      <c r="AJ31" s="38">
        <f t="shared" si="41"/>
        <v>46.799999999999955</v>
      </c>
      <c r="AK31" s="38">
        <f t="shared" si="42"/>
        <v>46.799999999999955</v>
      </c>
      <c r="AL31" s="38">
        <f t="shared" si="43"/>
        <v>154.89999999999986</v>
      </c>
      <c r="AM31" s="39">
        <v>1000</v>
      </c>
      <c r="BA31" s="23">
        <v>5</v>
      </c>
      <c r="BB31" s="9">
        <v>-30.5</v>
      </c>
      <c r="BC31" s="9">
        <v>65.399999999999864</v>
      </c>
      <c r="BD31" s="9">
        <v>34.899999999999864</v>
      </c>
      <c r="BF31" s="9">
        <f t="shared" si="44"/>
        <v>65.399999999999864</v>
      </c>
      <c r="BG31" s="9">
        <f t="shared" si="45"/>
        <v>-30.5</v>
      </c>
      <c r="BH31" s="9">
        <f t="shared" si="46"/>
        <v>34.899999999999864</v>
      </c>
      <c r="BN31" s="9">
        <f t="shared" si="22"/>
        <v>95.899999999999864</v>
      </c>
      <c r="BO31" s="9">
        <f t="shared" si="23"/>
        <v>30.5</v>
      </c>
      <c r="BP31" s="9">
        <f t="shared" si="24"/>
        <v>65.399999999999864</v>
      </c>
      <c r="BR31">
        <f t="shared" si="25"/>
        <v>5</v>
      </c>
      <c r="BS31">
        <f t="shared" si="26"/>
        <v>4</v>
      </c>
      <c r="BT31">
        <f t="shared" si="27"/>
        <v>4</v>
      </c>
      <c r="BU31">
        <f t="shared" si="28"/>
        <v>4</v>
      </c>
      <c r="BV31">
        <f t="shared" si="29"/>
        <v>7</v>
      </c>
      <c r="BW31">
        <f t="shared" si="30"/>
        <v>7</v>
      </c>
      <c r="BX31">
        <f t="shared" si="31"/>
        <v>4</v>
      </c>
      <c r="BY31">
        <f t="shared" si="16"/>
        <v>1000</v>
      </c>
    </row>
    <row r="32" spans="1:77" x14ac:dyDescent="0.35">
      <c r="A32">
        <v>1</v>
      </c>
      <c r="B32">
        <v>7</v>
      </c>
      <c r="C32">
        <f t="shared" si="17"/>
        <v>990.6</v>
      </c>
      <c r="D32">
        <f t="shared" si="17"/>
        <v>1010</v>
      </c>
      <c r="E32">
        <f t="shared" si="18"/>
        <v>-19.399999999999977</v>
      </c>
      <c r="F32">
        <f t="shared" si="19"/>
        <v>-1</v>
      </c>
      <c r="G32">
        <f t="shared" si="20"/>
        <v>0</v>
      </c>
      <c r="H32">
        <f t="shared" si="21"/>
        <v>0</v>
      </c>
      <c r="J32" s="23">
        <v>5</v>
      </c>
      <c r="K32">
        <v>-12</v>
      </c>
      <c r="M32">
        <v>40.699999999999932</v>
      </c>
      <c r="N32" s="24">
        <v>28.699999999999932</v>
      </c>
      <c r="O32">
        <v>-12</v>
      </c>
      <c r="P32">
        <v>0</v>
      </c>
      <c r="R32" s="24">
        <v>-12</v>
      </c>
      <c r="S32">
        <v>-6.5</v>
      </c>
      <c r="U32">
        <v>24.699999999999932</v>
      </c>
      <c r="V32" s="24">
        <v>18.199999999999932</v>
      </c>
      <c r="W32" s="24">
        <v>34.899999999999864</v>
      </c>
      <c r="Z32">
        <f t="shared" si="47"/>
        <v>-12</v>
      </c>
      <c r="AA32">
        <f t="shared" si="32"/>
        <v>0</v>
      </c>
      <c r="AB32">
        <f t="shared" si="33"/>
        <v>40.699999999999932</v>
      </c>
      <c r="AC32">
        <f t="shared" si="34"/>
        <v>28.699999999999932</v>
      </c>
      <c r="AD32">
        <f t="shared" si="35"/>
        <v>-12</v>
      </c>
      <c r="AE32">
        <f t="shared" si="36"/>
        <v>0</v>
      </c>
      <c r="AF32">
        <f t="shared" si="37"/>
        <v>0</v>
      </c>
      <c r="AG32">
        <f t="shared" si="38"/>
        <v>-12</v>
      </c>
      <c r="AH32">
        <f t="shared" si="39"/>
        <v>-6.5</v>
      </c>
      <c r="AI32">
        <f t="shared" si="40"/>
        <v>0</v>
      </c>
      <c r="AJ32">
        <f t="shared" si="41"/>
        <v>24.699999999999932</v>
      </c>
      <c r="AK32">
        <f t="shared" si="42"/>
        <v>18.199999999999932</v>
      </c>
      <c r="AL32">
        <f t="shared" si="43"/>
        <v>34.899999999999864</v>
      </c>
      <c r="AM32">
        <v>1000</v>
      </c>
      <c r="BA32" s="23">
        <v>6</v>
      </c>
      <c r="BB32" s="9">
        <v>-55.099999999999909</v>
      </c>
      <c r="BC32" s="9">
        <v>31</v>
      </c>
      <c r="BD32" s="9">
        <v>-24.099999999999909</v>
      </c>
      <c r="BF32" s="9">
        <f t="shared" si="44"/>
        <v>31</v>
      </c>
      <c r="BG32" s="9">
        <f t="shared" si="45"/>
        <v>-55.099999999999909</v>
      </c>
      <c r="BH32" s="9">
        <f t="shared" si="46"/>
        <v>-24.099999999999909</v>
      </c>
      <c r="BN32" s="9">
        <f t="shared" si="22"/>
        <v>86.099999999999909</v>
      </c>
      <c r="BO32" s="9">
        <f t="shared" si="23"/>
        <v>55.099999999999909</v>
      </c>
      <c r="BP32" s="9">
        <f t="shared" si="24"/>
        <v>31</v>
      </c>
      <c r="BR32">
        <f t="shared" si="25"/>
        <v>6</v>
      </c>
      <c r="BS32">
        <f t="shared" si="26"/>
        <v>6</v>
      </c>
      <c r="BT32">
        <f t="shared" si="27"/>
        <v>6</v>
      </c>
      <c r="BU32">
        <f t="shared" si="28"/>
        <v>6</v>
      </c>
      <c r="BV32">
        <f t="shared" si="29"/>
        <v>8</v>
      </c>
      <c r="BW32">
        <f t="shared" si="30"/>
        <v>4</v>
      </c>
      <c r="BX32">
        <f t="shared" si="31"/>
        <v>6</v>
      </c>
      <c r="BY32">
        <f t="shared" si="16"/>
        <v>1000</v>
      </c>
    </row>
    <row r="33" spans="1:77" x14ac:dyDescent="0.35">
      <c r="A33">
        <v>1</v>
      </c>
      <c r="B33">
        <v>8</v>
      </c>
      <c r="C33">
        <f t="shared" si="17"/>
        <v>990.6</v>
      </c>
      <c r="D33">
        <f t="shared" si="17"/>
        <v>991.6</v>
      </c>
      <c r="E33">
        <f t="shared" si="18"/>
        <v>-1</v>
      </c>
      <c r="F33">
        <f t="shared" si="19"/>
        <v>-1</v>
      </c>
      <c r="G33">
        <f t="shared" si="20"/>
        <v>0</v>
      </c>
      <c r="H33">
        <f t="shared" si="21"/>
        <v>0</v>
      </c>
      <c r="J33" s="23">
        <v>6</v>
      </c>
      <c r="K33">
        <v>-23.799999999999955</v>
      </c>
      <c r="N33" s="24">
        <v>-23.799999999999955</v>
      </c>
      <c r="O33">
        <v>-13.399999999999977</v>
      </c>
      <c r="P33">
        <v>0</v>
      </c>
      <c r="Q33">
        <v>25</v>
      </c>
      <c r="R33" s="24">
        <v>11.600000000000023</v>
      </c>
      <c r="S33">
        <v>-17.899999999999977</v>
      </c>
      <c r="U33">
        <v>6</v>
      </c>
      <c r="V33" s="24">
        <v>-11.899999999999977</v>
      </c>
      <c r="W33" s="24">
        <v>-24.099999999999909</v>
      </c>
      <c r="Z33">
        <f t="shared" si="47"/>
        <v>-23.799999999999955</v>
      </c>
      <c r="AA33">
        <f t="shared" si="32"/>
        <v>0</v>
      </c>
      <c r="AB33">
        <f t="shared" si="33"/>
        <v>0</v>
      </c>
      <c r="AC33">
        <f t="shared" si="34"/>
        <v>-23.799999999999955</v>
      </c>
      <c r="AD33">
        <f t="shared" si="35"/>
        <v>-13.399999999999977</v>
      </c>
      <c r="AE33">
        <f t="shared" si="36"/>
        <v>0</v>
      </c>
      <c r="AF33">
        <f t="shared" si="37"/>
        <v>25</v>
      </c>
      <c r="AG33">
        <f t="shared" si="38"/>
        <v>11.600000000000023</v>
      </c>
      <c r="AH33">
        <f t="shared" si="39"/>
        <v>-17.899999999999977</v>
      </c>
      <c r="AI33">
        <f t="shared" si="40"/>
        <v>0</v>
      </c>
      <c r="AJ33">
        <f t="shared" si="41"/>
        <v>6</v>
      </c>
      <c r="AK33">
        <f t="shared" si="42"/>
        <v>-11.899999999999977</v>
      </c>
      <c r="AL33">
        <f t="shared" si="43"/>
        <v>-24.099999999999909</v>
      </c>
      <c r="AM33">
        <v>1000</v>
      </c>
      <c r="BA33" s="23">
        <v>7</v>
      </c>
      <c r="BB33" s="9">
        <v>-11</v>
      </c>
      <c r="BC33" s="9">
        <v>110.89999999999986</v>
      </c>
      <c r="BD33" s="9">
        <v>99.899999999999864</v>
      </c>
      <c r="BF33" s="9">
        <f t="shared" si="44"/>
        <v>110.89999999999986</v>
      </c>
      <c r="BG33" s="9">
        <f t="shared" si="45"/>
        <v>-11</v>
      </c>
      <c r="BH33" s="9">
        <f t="shared" si="46"/>
        <v>99.899999999999864</v>
      </c>
      <c r="BN33" s="9">
        <f t="shared" si="22"/>
        <v>121.89999999999986</v>
      </c>
      <c r="BO33" s="9">
        <f t="shared" si="23"/>
        <v>11</v>
      </c>
      <c r="BP33" s="9">
        <f t="shared" si="24"/>
        <v>110.89999999999986</v>
      </c>
      <c r="BR33">
        <f t="shared" si="25"/>
        <v>7</v>
      </c>
      <c r="BS33">
        <f t="shared" si="26"/>
        <v>3</v>
      </c>
      <c r="BT33">
        <f t="shared" si="27"/>
        <v>3</v>
      </c>
      <c r="BU33">
        <f t="shared" si="28"/>
        <v>3</v>
      </c>
      <c r="BV33">
        <f t="shared" si="29"/>
        <v>4</v>
      </c>
      <c r="BW33">
        <f t="shared" si="30"/>
        <v>8</v>
      </c>
      <c r="BX33">
        <f t="shared" si="31"/>
        <v>3</v>
      </c>
      <c r="BY33">
        <f t="shared" si="16"/>
        <v>1000</v>
      </c>
    </row>
    <row r="34" spans="1:77" x14ac:dyDescent="0.35">
      <c r="A34">
        <v>1</v>
      </c>
      <c r="B34">
        <v>9</v>
      </c>
      <c r="C34">
        <f t="shared" si="17"/>
        <v>990.6</v>
      </c>
      <c r="D34">
        <f t="shared" si="17"/>
        <v>1015.5</v>
      </c>
      <c r="E34">
        <f t="shared" si="18"/>
        <v>-24.899999999999977</v>
      </c>
      <c r="F34">
        <f t="shared" si="19"/>
        <v>-1</v>
      </c>
      <c r="G34">
        <f t="shared" si="20"/>
        <v>1</v>
      </c>
      <c r="H34">
        <f t="shared" si="21"/>
        <v>-1</v>
      </c>
      <c r="J34" s="23">
        <v>7</v>
      </c>
      <c r="M34">
        <v>18.899999999999977</v>
      </c>
      <c r="N34" s="24">
        <v>18.899999999999977</v>
      </c>
      <c r="O34">
        <v>-11</v>
      </c>
      <c r="P34">
        <v>0</v>
      </c>
      <c r="Q34">
        <v>31.799999999999955</v>
      </c>
      <c r="R34" s="24">
        <v>20.799999999999955</v>
      </c>
      <c r="U34">
        <v>60.199999999999932</v>
      </c>
      <c r="V34" s="24">
        <v>60.199999999999932</v>
      </c>
      <c r="W34" s="24">
        <v>99.899999999999864</v>
      </c>
      <c r="Z34">
        <f t="shared" si="47"/>
        <v>0</v>
      </c>
      <c r="AA34">
        <f t="shared" si="32"/>
        <v>0</v>
      </c>
      <c r="AB34">
        <f t="shared" si="33"/>
        <v>18.899999999999977</v>
      </c>
      <c r="AC34">
        <f t="shared" si="34"/>
        <v>18.899999999999977</v>
      </c>
      <c r="AD34">
        <f t="shared" si="35"/>
        <v>-11</v>
      </c>
      <c r="AE34">
        <f t="shared" si="36"/>
        <v>0</v>
      </c>
      <c r="AF34">
        <f t="shared" si="37"/>
        <v>31.799999999999955</v>
      </c>
      <c r="AG34">
        <f t="shared" si="38"/>
        <v>20.799999999999955</v>
      </c>
      <c r="AH34">
        <f t="shared" si="39"/>
        <v>0</v>
      </c>
      <c r="AI34">
        <f t="shared" si="40"/>
        <v>0</v>
      </c>
      <c r="AJ34">
        <f t="shared" si="41"/>
        <v>60.199999999999932</v>
      </c>
      <c r="AK34">
        <f t="shared" si="42"/>
        <v>60.199999999999932</v>
      </c>
      <c r="AL34">
        <f t="shared" si="43"/>
        <v>99.899999999999864</v>
      </c>
      <c r="AM34">
        <v>1000</v>
      </c>
      <c r="BA34" s="23">
        <v>8</v>
      </c>
      <c r="BB34" s="9">
        <v>-97.099999999999909</v>
      </c>
      <c r="BC34" s="9">
        <v>13</v>
      </c>
      <c r="BD34" s="9">
        <v>-84.099999999999909</v>
      </c>
      <c r="BF34" s="9">
        <f t="shared" si="44"/>
        <v>13</v>
      </c>
      <c r="BG34" s="9">
        <f t="shared" si="45"/>
        <v>-97.099999999999909</v>
      </c>
      <c r="BH34" s="9">
        <f t="shared" si="46"/>
        <v>-84.099999999999909</v>
      </c>
      <c r="BN34" s="9">
        <f t="shared" si="22"/>
        <v>110.09999999999991</v>
      </c>
      <c r="BO34" s="9">
        <f t="shared" si="23"/>
        <v>97.099999999999909</v>
      </c>
      <c r="BP34" s="9">
        <f t="shared" si="24"/>
        <v>13</v>
      </c>
      <c r="BR34">
        <f t="shared" si="25"/>
        <v>8</v>
      </c>
      <c r="BS34">
        <f t="shared" si="26"/>
        <v>8</v>
      </c>
      <c r="BT34">
        <f t="shared" si="27"/>
        <v>8</v>
      </c>
      <c r="BU34">
        <f t="shared" si="28"/>
        <v>8</v>
      </c>
      <c r="BV34">
        <f t="shared" si="29"/>
        <v>6</v>
      </c>
      <c r="BW34">
        <f t="shared" si="30"/>
        <v>3</v>
      </c>
      <c r="BX34">
        <f t="shared" si="31"/>
        <v>8</v>
      </c>
      <c r="BY34">
        <f t="shared" si="16"/>
        <v>1000</v>
      </c>
    </row>
    <row r="35" spans="1:77" ht="15" thickBot="1" x14ac:dyDescent="0.4">
      <c r="A35">
        <v>1</v>
      </c>
      <c r="B35">
        <v>10</v>
      </c>
      <c r="C35">
        <f t="shared" si="17"/>
        <v>990.6</v>
      </c>
      <c r="D35">
        <f t="shared" si="17"/>
        <v>979.6</v>
      </c>
      <c r="E35" s="45">
        <f t="shared" si="18"/>
        <v>11</v>
      </c>
      <c r="F35">
        <f t="shared" si="19"/>
        <v>1</v>
      </c>
      <c r="G35">
        <f t="shared" si="20"/>
        <v>-1</v>
      </c>
      <c r="H35">
        <f t="shared" si="21"/>
        <v>1</v>
      </c>
      <c r="J35" s="23">
        <v>8</v>
      </c>
      <c r="K35">
        <v>-61.299999999999955</v>
      </c>
      <c r="N35" s="24">
        <v>-61.299999999999955</v>
      </c>
      <c r="P35">
        <v>0</v>
      </c>
      <c r="Q35">
        <v>1</v>
      </c>
      <c r="R35" s="24">
        <v>1</v>
      </c>
      <c r="S35">
        <v>-35.799999999999955</v>
      </c>
      <c r="U35">
        <v>12</v>
      </c>
      <c r="V35" s="24">
        <v>-23.799999999999955</v>
      </c>
      <c r="W35" s="24">
        <v>-84.099999999999909</v>
      </c>
      <c r="Z35">
        <f t="shared" si="47"/>
        <v>-61.299999999999955</v>
      </c>
      <c r="AA35">
        <f t="shared" si="32"/>
        <v>0</v>
      </c>
      <c r="AB35">
        <f t="shared" si="33"/>
        <v>0</v>
      </c>
      <c r="AC35">
        <f t="shared" si="34"/>
        <v>-61.299999999999955</v>
      </c>
      <c r="AD35">
        <f t="shared" si="35"/>
        <v>0</v>
      </c>
      <c r="AE35">
        <f t="shared" si="36"/>
        <v>0</v>
      </c>
      <c r="AF35">
        <f t="shared" si="37"/>
        <v>1</v>
      </c>
      <c r="AG35">
        <f t="shared" si="38"/>
        <v>1</v>
      </c>
      <c r="AH35">
        <f t="shared" si="39"/>
        <v>-35.799999999999955</v>
      </c>
      <c r="AI35">
        <f t="shared" si="40"/>
        <v>0</v>
      </c>
      <c r="AJ35">
        <f t="shared" si="41"/>
        <v>12</v>
      </c>
      <c r="AK35">
        <f t="shared" si="42"/>
        <v>-23.799999999999955</v>
      </c>
      <c r="AL35">
        <f t="shared" si="43"/>
        <v>-84.099999999999909</v>
      </c>
      <c r="AM35">
        <v>1000</v>
      </c>
      <c r="BA35" s="23">
        <v>9</v>
      </c>
      <c r="BB35" s="9"/>
      <c r="BC35" s="9">
        <v>154.89999999999986</v>
      </c>
      <c r="BD35" s="9">
        <v>154.89999999999986</v>
      </c>
      <c r="BF35" s="9">
        <f t="shared" si="44"/>
        <v>154.89999999999986</v>
      </c>
      <c r="BG35" s="9">
        <f t="shared" si="45"/>
        <v>0</v>
      </c>
      <c r="BH35" s="9">
        <f t="shared" si="46"/>
        <v>154.89999999999986</v>
      </c>
      <c r="BN35" s="9">
        <f t="shared" si="22"/>
        <v>154.89999999999986</v>
      </c>
      <c r="BO35" s="9">
        <f t="shared" si="23"/>
        <v>0</v>
      </c>
      <c r="BP35" s="9">
        <f t="shared" si="24"/>
        <v>154.89999999999986</v>
      </c>
      <c r="BR35">
        <f t="shared" si="25"/>
        <v>9</v>
      </c>
      <c r="BS35">
        <f t="shared" si="26"/>
        <v>1</v>
      </c>
      <c r="BT35">
        <f t="shared" si="27"/>
        <v>1</v>
      </c>
      <c r="BU35">
        <f t="shared" si="28"/>
        <v>1</v>
      </c>
      <c r="BV35">
        <f t="shared" si="29"/>
        <v>2</v>
      </c>
      <c r="BW35">
        <f t="shared" si="30"/>
        <v>9</v>
      </c>
      <c r="BX35">
        <f t="shared" si="31"/>
        <v>1</v>
      </c>
      <c r="BY35">
        <f t="shared" si="16"/>
        <v>1000</v>
      </c>
    </row>
    <row r="36" spans="1:77" ht="15" thickBot="1" x14ac:dyDescent="0.4">
      <c r="A36">
        <f>A26+1</f>
        <v>2</v>
      </c>
      <c r="B36">
        <f>B26</f>
        <v>1</v>
      </c>
      <c r="C36">
        <f t="shared" si="17"/>
        <v>998.6</v>
      </c>
      <c r="D36">
        <f t="shared" si="17"/>
        <v>990.6</v>
      </c>
      <c r="E36">
        <f t="shared" si="18"/>
        <v>8</v>
      </c>
      <c r="F36">
        <f t="shared" si="19"/>
        <v>1</v>
      </c>
      <c r="G36">
        <f>C3</f>
        <v>0</v>
      </c>
      <c r="H36">
        <f t="shared" si="21"/>
        <v>0</v>
      </c>
      <c r="J36" s="40">
        <v>9</v>
      </c>
      <c r="K36" s="38"/>
      <c r="L36" s="38">
        <v>0</v>
      </c>
      <c r="M36" s="38">
        <v>17.899999999999977</v>
      </c>
      <c r="N36" s="47">
        <v>17.899999999999977</v>
      </c>
      <c r="O36" s="38"/>
      <c r="P36" s="38">
        <v>0</v>
      </c>
      <c r="Q36" s="38">
        <v>53.399999999999977</v>
      </c>
      <c r="R36" s="47">
        <v>53.399999999999977</v>
      </c>
      <c r="S36" s="38"/>
      <c r="T36" s="38"/>
      <c r="U36" s="38">
        <v>83.599999999999909</v>
      </c>
      <c r="V36" s="47">
        <v>83.599999999999909</v>
      </c>
      <c r="W36" s="48">
        <v>154.89999999999986</v>
      </c>
      <c r="Z36" s="37">
        <f t="shared" si="47"/>
        <v>0</v>
      </c>
      <c r="AA36" s="38">
        <f t="shared" si="32"/>
        <v>0</v>
      </c>
      <c r="AB36" s="38">
        <f t="shared" si="33"/>
        <v>17.899999999999977</v>
      </c>
      <c r="AC36" s="38">
        <f t="shared" si="34"/>
        <v>17.899999999999977</v>
      </c>
      <c r="AD36" s="38">
        <f t="shared" si="35"/>
        <v>0</v>
      </c>
      <c r="AE36" s="38">
        <f t="shared" si="36"/>
        <v>0</v>
      </c>
      <c r="AF36" s="38">
        <f t="shared" si="37"/>
        <v>53.399999999999977</v>
      </c>
      <c r="AG36" s="38">
        <f t="shared" si="38"/>
        <v>53.399999999999977</v>
      </c>
      <c r="AH36" s="38">
        <f t="shared" si="39"/>
        <v>0</v>
      </c>
      <c r="AI36" s="38">
        <f t="shared" si="40"/>
        <v>0</v>
      </c>
      <c r="AJ36" s="38">
        <f t="shared" si="41"/>
        <v>83.599999999999909</v>
      </c>
      <c r="AK36" s="38">
        <f t="shared" si="42"/>
        <v>83.599999999999909</v>
      </c>
      <c r="AL36" s="38">
        <f t="shared" si="43"/>
        <v>154.89999999999986</v>
      </c>
      <c r="AM36" s="39">
        <v>1000</v>
      </c>
      <c r="BA36" s="23">
        <v>10</v>
      </c>
      <c r="BB36" s="9">
        <v>-204.09999999999991</v>
      </c>
      <c r="BC36" s="9"/>
      <c r="BD36" s="9">
        <v>-204.09999999999991</v>
      </c>
      <c r="BF36" s="9">
        <f t="shared" si="44"/>
        <v>0</v>
      </c>
      <c r="BG36" s="9">
        <f t="shared" si="45"/>
        <v>-204.09999999999991</v>
      </c>
      <c r="BH36" s="9">
        <f t="shared" si="46"/>
        <v>-204.09999999999991</v>
      </c>
      <c r="BN36" s="9">
        <f t="shared" si="22"/>
        <v>204.09999999999991</v>
      </c>
      <c r="BO36" s="9">
        <f t="shared" si="23"/>
        <v>204.09999999999991</v>
      </c>
      <c r="BP36" s="9">
        <f t="shared" si="24"/>
        <v>0</v>
      </c>
      <c r="BR36">
        <f t="shared" si="25"/>
        <v>10</v>
      </c>
      <c r="BS36">
        <f t="shared" si="26"/>
        <v>10</v>
      </c>
      <c r="BT36">
        <f t="shared" si="27"/>
        <v>10</v>
      </c>
      <c r="BU36">
        <f t="shared" si="28"/>
        <v>10</v>
      </c>
      <c r="BV36">
        <f t="shared" si="29"/>
        <v>1</v>
      </c>
      <c r="BW36">
        <f t="shared" si="30"/>
        <v>1</v>
      </c>
      <c r="BX36">
        <f t="shared" si="31"/>
        <v>10</v>
      </c>
      <c r="BY36">
        <f t="shared" si="16"/>
        <v>1000</v>
      </c>
    </row>
    <row r="37" spans="1:77" x14ac:dyDescent="0.35">
      <c r="A37">
        <f t="shared" ref="A37:A100" si="48">A27+1</f>
        <v>2</v>
      </c>
      <c r="B37">
        <f t="shared" ref="B37:B100" si="49">B27</f>
        <v>2</v>
      </c>
      <c r="C37">
        <f t="shared" si="17"/>
        <v>998.6</v>
      </c>
      <c r="D37">
        <f t="shared" si="17"/>
        <v>998.6</v>
      </c>
      <c r="E37">
        <f t="shared" si="18"/>
        <v>0</v>
      </c>
      <c r="F37">
        <f t="shared" si="19"/>
        <v>0</v>
      </c>
      <c r="G37" t="str">
        <f t="shared" ref="G37:G45" si="50">C4</f>
        <v>x</v>
      </c>
      <c r="H37">
        <f t="shared" si="21"/>
        <v>0</v>
      </c>
      <c r="J37" s="23">
        <v>10</v>
      </c>
      <c r="K37">
        <v>-71.399999999999977</v>
      </c>
      <c r="N37" s="24">
        <v>-71.399999999999977</v>
      </c>
      <c r="O37">
        <v>-108.79999999999995</v>
      </c>
      <c r="P37">
        <v>0</v>
      </c>
      <c r="R37" s="24">
        <v>-108.79999999999995</v>
      </c>
      <c r="S37">
        <v>-23.899999999999977</v>
      </c>
      <c r="V37" s="24">
        <v>-23.899999999999977</v>
      </c>
      <c r="W37" s="24">
        <v>-204.09999999999991</v>
      </c>
      <c r="Z37">
        <f t="shared" si="47"/>
        <v>-71.399999999999977</v>
      </c>
      <c r="AA37">
        <f t="shared" si="32"/>
        <v>0</v>
      </c>
      <c r="AB37">
        <f t="shared" si="33"/>
        <v>0</v>
      </c>
      <c r="AC37">
        <f t="shared" si="34"/>
        <v>-71.399999999999977</v>
      </c>
      <c r="AD37">
        <f t="shared" si="35"/>
        <v>-108.79999999999995</v>
      </c>
      <c r="AE37">
        <f t="shared" si="36"/>
        <v>0</v>
      </c>
      <c r="AF37">
        <f t="shared" si="37"/>
        <v>0</v>
      </c>
      <c r="AG37">
        <f t="shared" si="38"/>
        <v>-108.79999999999995</v>
      </c>
      <c r="AH37">
        <f t="shared" si="39"/>
        <v>-23.899999999999977</v>
      </c>
      <c r="AI37">
        <f t="shared" si="40"/>
        <v>0</v>
      </c>
      <c r="AJ37">
        <f t="shared" si="41"/>
        <v>0</v>
      </c>
      <c r="AK37">
        <f t="shared" si="42"/>
        <v>-23.899999999999977</v>
      </c>
      <c r="AL37">
        <f t="shared" si="43"/>
        <v>-204.09999999999991</v>
      </c>
      <c r="AM37">
        <v>1000</v>
      </c>
      <c r="BA37" s="23" t="s">
        <v>162</v>
      </c>
      <c r="BB37" s="9">
        <v>-608.09999999999945</v>
      </c>
      <c r="BC37" s="9">
        <v>608.09999999999945</v>
      </c>
      <c r="BD37" s="9">
        <v>0</v>
      </c>
    </row>
    <row r="38" spans="1:77" x14ac:dyDescent="0.35">
      <c r="A38">
        <f t="shared" si="48"/>
        <v>2</v>
      </c>
      <c r="B38">
        <f t="shared" si="49"/>
        <v>3</v>
      </c>
      <c r="C38">
        <f t="shared" si="17"/>
        <v>998.6</v>
      </c>
      <c r="D38">
        <f t="shared" si="17"/>
        <v>997.6</v>
      </c>
      <c r="E38">
        <f t="shared" si="18"/>
        <v>1</v>
      </c>
      <c r="F38">
        <f t="shared" si="19"/>
        <v>1</v>
      </c>
      <c r="G38">
        <f t="shared" si="50"/>
        <v>-1</v>
      </c>
      <c r="H38">
        <f t="shared" si="21"/>
        <v>1</v>
      </c>
      <c r="J38" s="23" t="s">
        <v>162</v>
      </c>
      <c r="K38">
        <v>-283.29999999999973</v>
      </c>
      <c r="L38">
        <v>0</v>
      </c>
      <c r="M38">
        <v>126.29999999999984</v>
      </c>
      <c r="N38" s="24">
        <v>-156.99999999999989</v>
      </c>
      <c r="O38">
        <v>-198.49999999999989</v>
      </c>
      <c r="P38">
        <v>0</v>
      </c>
      <c r="Q38">
        <v>198.49999999999989</v>
      </c>
      <c r="R38" s="24">
        <v>0</v>
      </c>
      <c r="S38">
        <v>-126.29999999999984</v>
      </c>
      <c r="T38">
        <v>0</v>
      </c>
      <c r="U38">
        <v>283.29999999999973</v>
      </c>
      <c r="V38" s="24">
        <v>156.99999999999989</v>
      </c>
      <c r="W38" s="24">
        <v>0</v>
      </c>
    </row>
    <row r="39" spans="1:77" x14ac:dyDescent="0.35">
      <c r="A39">
        <f t="shared" si="48"/>
        <v>2</v>
      </c>
      <c r="B39">
        <f t="shared" si="49"/>
        <v>4</v>
      </c>
      <c r="C39">
        <f t="shared" si="17"/>
        <v>998.6</v>
      </c>
      <c r="D39">
        <f t="shared" si="17"/>
        <v>1015.5</v>
      </c>
      <c r="E39">
        <f t="shared" si="18"/>
        <v>-16.899999999999977</v>
      </c>
      <c r="F39">
        <f t="shared" si="19"/>
        <v>-1</v>
      </c>
      <c r="G39">
        <f t="shared" si="50"/>
        <v>1</v>
      </c>
      <c r="H39">
        <f t="shared" si="21"/>
        <v>-1</v>
      </c>
      <c r="N39" s="24"/>
      <c r="R39" s="24"/>
      <c r="V39" s="24"/>
      <c r="W39" s="24"/>
    </row>
    <row r="40" spans="1:77" x14ac:dyDescent="0.35">
      <c r="A40">
        <f t="shared" si="48"/>
        <v>2</v>
      </c>
      <c r="B40">
        <f t="shared" si="49"/>
        <v>5</v>
      </c>
      <c r="C40">
        <f t="shared" si="17"/>
        <v>998.6</v>
      </c>
      <c r="D40">
        <f t="shared" si="17"/>
        <v>1003.5</v>
      </c>
      <c r="E40">
        <f t="shared" si="18"/>
        <v>-4.8999999999999773</v>
      </c>
      <c r="F40">
        <f t="shared" si="19"/>
        <v>-1</v>
      </c>
      <c r="G40">
        <f t="shared" si="50"/>
        <v>-1</v>
      </c>
      <c r="H40">
        <f t="shared" si="21"/>
        <v>1</v>
      </c>
      <c r="J40" s="22" t="s">
        <v>183</v>
      </c>
      <c r="K40" s="22" t="s">
        <v>163</v>
      </c>
      <c r="N40" s="24"/>
      <c r="R40" s="24"/>
      <c r="V40" s="24"/>
      <c r="W40" s="24"/>
    </row>
    <row r="41" spans="1:77" ht="15" thickBot="1" x14ac:dyDescent="0.4">
      <c r="A41">
        <f t="shared" si="48"/>
        <v>2</v>
      </c>
      <c r="B41">
        <f t="shared" si="49"/>
        <v>6</v>
      </c>
      <c r="C41">
        <f t="shared" si="17"/>
        <v>998.6</v>
      </c>
      <c r="D41">
        <f t="shared" si="17"/>
        <v>997.6</v>
      </c>
      <c r="E41">
        <f t="shared" si="18"/>
        <v>1</v>
      </c>
      <c r="F41">
        <f t="shared" si="19"/>
        <v>1</v>
      </c>
      <c r="G41">
        <f t="shared" si="50"/>
        <v>0</v>
      </c>
      <c r="H41">
        <f t="shared" si="21"/>
        <v>0</v>
      </c>
      <c r="K41">
        <v>-1</v>
      </c>
      <c r="N41" s="24" t="s">
        <v>180</v>
      </c>
      <c r="O41">
        <v>0</v>
      </c>
      <c r="R41" s="24" t="s">
        <v>181</v>
      </c>
      <c r="S41">
        <v>1</v>
      </c>
      <c r="V41" s="24" t="s">
        <v>182</v>
      </c>
      <c r="W41" s="24" t="s">
        <v>162</v>
      </c>
      <c r="Z41" t="s">
        <v>197</v>
      </c>
      <c r="AA41" t="s">
        <v>197</v>
      </c>
      <c r="AB41" t="s">
        <v>197</v>
      </c>
      <c r="AC41" t="s">
        <v>197</v>
      </c>
      <c r="AD41" t="s">
        <v>197</v>
      </c>
      <c r="AE41" t="s">
        <v>197</v>
      </c>
      <c r="AF41" t="s">
        <v>197</v>
      </c>
      <c r="AG41" t="s">
        <v>197</v>
      </c>
      <c r="AH41" t="s">
        <v>197</v>
      </c>
      <c r="AI41" t="s">
        <v>197</v>
      </c>
      <c r="AJ41" t="s">
        <v>197</v>
      </c>
      <c r="AK41" t="s">
        <v>197</v>
      </c>
      <c r="AL41" t="s">
        <v>197</v>
      </c>
    </row>
    <row r="42" spans="1:77" x14ac:dyDescent="0.35">
      <c r="A42">
        <f t="shared" si="48"/>
        <v>2</v>
      </c>
      <c r="B42">
        <f t="shared" si="49"/>
        <v>7</v>
      </c>
      <c r="C42">
        <f t="shared" si="17"/>
        <v>998.6</v>
      </c>
      <c r="D42">
        <f t="shared" si="17"/>
        <v>1010</v>
      </c>
      <c r="E42">
        <f t="shared" si="18"/>
        <v>-11.399999999999977</v>
      </c>
      <c r="F42">
        <f t="shared" si="19"/>
        <v>-1</v>
      </c>
      <c r="G42">
        <f t="shared" si="50"/>
        <v>1</v>
      </c>
      <c r="H42">
        <f t="shared" si="21"/>
        <v>-1</v>
      </c>
      <c r="J42" s="22" t="s">
        <v>161</v>
      </c>
      <c r="K42">
        <v>-1</v>
      </c>
      <c r="L42">
        <v>0</v>
      </c>
      <c r="M42">
        <v>1</v>
      </c>
      <c r="N42" s="24"/>
      <c r="O42">
        <v>-1</v>
      </c>
      <c r="P42">
        <v>0</v>
      </c>
      <c r="Q42">
        <v>1</v>
      </c>
      <c r="R42" s="24"/>
      <c r="S42">
        <v>-1</v>
      </c>
      <c r="T42">
        <v>0</v>
      </c>
      <c r="U42">
        <v>1</v>
      </c>
      <c r="V42" s="24"/>
      <c r="W42" s="24"/>
      <c r="Z42" t="str">
        <f>Z27</f>
        <v>x1</v>
      </c>
      <c r="AA42" t="str">
        <f t="shared" ref="AA42:AM42" si="51">AA27</f>
        <v>x2</v>
      </c>
      <c r="AB42" t="str">
        <f t="shared" si="51"/>
        <v>x3</v>
      </c>
      <c r="AC42" t="str">
        <f t="shared" si="51"/>
        <v>x4</v>
      </c>
      <c r="AD42" t="str">
        <f t="shared" si="51"/>
        <v>x5</v>
      </c>
      <c r="AE42" t="str">
        <f t="shared" si="51"/>
        <v>x6</v>
      </c>
      <c r="AF42" t="str">
        <f t="shared" si="51"/>
        <v>x7</v>
      </c>
      <c r="AG42" t="str">
        <f t="shared" si="51"/>
        <v>x8</v>
      </c>
      <c r="AH42" t="str">
        <f t="shared" si="51"/>
        <v>x9</v>
      </c>
      <c r="AI42" t="str">
        <f t="shared" si="51"/>
        <v>x10</v>
      </c>
      <c r="AJ42" t="str">
        <f t="shared" si="51"/>
        <v>x11</v>
      </c>
      <c r="AK42" t="str">
        <f t="shared" si="51"/>
        <v>x12</v>
      </c>
      <c r="AL42" t="str">
        <f t="shared" si="51"/>
        <v>x13</v>
      </c>
      <c r="AM42" t="str">
        <f t="shared" si="51"/>
        <v>Y0</v>
      </c>
      <c r="AN42" t="str">
        <f>AG2</f>
        <v>COCO-score</v>
      </c>
      <c r="AO42" t="s">
        <v>197</v>
      </c>
      <c r="AP42" t="s">
        <v>198</v>
      </c>
      <c r="AQ42" t="s">
        <v>197</v>
      </c>
      <c r="AR42" t="s">
        <v>95</v>
      </c>
      <c r="AS42" s="30" t="s">
        <v>266</v>
      </c>
    </row>
    <row r="43" spans="1:77" x14ac:dyDescent="0.35">
      <c r="A43">
        <f t="shared" si="48"/>
        <v>2</v>
      </c>
      <c r="B43">
        <f t="shared" si="49"/>
        <v>8</v>
      </c>
      <c r="C43">
        <f t="shared" si="17"/>
        <v>998.6</v>
      </c>
      <c r="D43">
        <f t="shared" si="17"/>
        <v>991.6</v>
      </c>
      <c r="E43">
        <f t="shared" si="18"/>
        <v>7</v>
      </c>
      <c r="F43">
        <f t="shared" si="19"/>
        <v>1</v>
      </c>
      <c r="G43">
        <f t="shared" si="50"/>
        <v>-1</v>
      </c>
      <c r="H43">
        <f t="shared" si="21"/>
        <v>1</v>
      </c>
      <c r="J43" s="23">
        <v>1</v>
      </c>
      <c r="K43">
        <v>3</v>
      </c>
      <c r="N43" s="24">
        <v>3</v>
      </c>
      <c r="O43">
        <v>4</v>
      </c>
      <c r="P43">
        <v>1</v>
      </c>
      <c r="R43" s="24">
        <v>5</v>
      </c>
      <c r="S43">
        <v>1</v>
      </c>
      <c r="U43">
        <v>1</v>
      </c>
      <c r="V43" s="24">
        <v>2</v>
      </c>
      <c r="W43" s="24">
        <v>10</v>
      </c>
      <c r="Z43">
        <f>RANK(Z28,Z$28:Z$37,K$24)</f>
        <v>7</v>
      </c>
      <c r="AA43">
        <f t="shared" ref="AA43:AJ43" si="52">RANK(AA28,AA$28:AA$37,L$24)</f>
        <v>1</v>
      </c>
      <c r="AB43">
        <f t="shared" si="52"/>
        <v>1</v>
      </c>
      <c r="AC43" s="24">
        <v>1</v>
      </c>
      <c r="AD43">
        <f t="shared" si="52"/>
        <v>2</v>
      </c>
      <c r="AE43">
        <f t="shared" si="52"/>
        <v>1</v>
      </c>
      <c r="AF43">
        <f t="shared" si="52"/>
        <v>7</v>
      </c>
      <c r="AG43" s="24">
        <v>1</v>
      </c>
      <c r="AH43">
        <f t="shared" si="52"/>
        <v>2</v>
      </c>
      <c r="AI43">
        <v>2</v>
      </c>
      <c r="AJ43">
        <f t="shared" si="52"/>
        <v>7</v>
      </c>
      <c r="AK43" s="24">
        <v>1</v>
      </c>
      <c r="AL43" s="24">
        <v>1</v>
      </c>
      <c r="AM43">
        <f t="shared" ref="AM43" si="53">AM28</f>
        <v>1000</v>
      </c>
      <c r="AN43">
        <f>AG3</f>
        <v>990.6</v>
      </c>
      <c r="AO43">
        <f>RANK(AN43,AN$43:AN$52,0)</f>
        <v>9</v>
      </c>
      <c r="AP43">
        <f>models3!AK44</f>
        <v>1000.1</v>
      </c>
      <c r="AQ43">
        <f>RANK(AP43,AP$43:AP$52,0)</f>
        <v>5</v>
      </c>
      <c r="AR43">
        <f>IF(models3!AN44*models3!BI44&lt;=0,1,0)</f>
        <v>1</v>
      </c>
      <c r="AS43" s="31">
        <f>AO43-AQ43</f>
        <v>4</v>
      </c>
    </row>
    <row r="44" spans="1:77" x14ac:dyDescent="0.35">
      <c r="A44">
        <f t="shared" si="48"/>
        <v>2</v>
      </c>
      <c r="B44">
        <f t="shared" si="49"/>
        <v>9</v>
      </c>
      <c r="C44">
        <f t="shared" si="17"/>
        <v>998.6</v>
      </c>
      <c r="D44">
        <f t="shared" si="17"/>
        <v>1015.5</v>
      </c>
      <c r="E44">
        <f t="shared" si="18"/>
        <v>-16.899999999999977</v>
      </c>
      <c r="F44">
        <f t="shared" si="19"/>
        <v>-1</v>
      </c>
      <c r="G44">
        <f t="shared" si="50"/>
        <v>1</v>
      </c>
      <c r="H44">
        <f t="shared" si="21"/>
        <v>-1</v>
      </c>
      <c r="J44" s="23">
        <v>2</v>
      </c>
      <c r="K44">
        <v>3</v>
      </c>
      <c r="N44" s="24">
        <v>3</v>
      </c>
      <c r="P44">
        <v>1</v>
      </c>
      <c r="Q44">
        <v>3</v>
      </c>
      <c r="R44" s="24">
        <v>4</v>
      </c>
      <c r="S44">
        <v>1</v>
      </c>
      <c r="U44">
        <v>2</v>
      </c>
      <c r="V44" s="24">
        <v>3</v>
      </c>
      <c r="W44" s="24">
        <v>10</v>
      </c>
      <c r="Z44">
        <f t="shared" ref="Z44:AJ44" si="54">RANK(Z29,Z$28:Z$37,K$24)</f>
        <v>8</v>
      </c>
      <c r="AA44">
        <f t="shared" si="54"/>
        <v>1</v>
      </c>
      <c r="AB44">
        <f t="shared" si="54"/>
        <v>1</v>
      </c>
      <c r="AC44" s="24">
        <v>1</v>
      </c>
      <c r="AD44">
        <f t="shared" si="54"/>
        <v>7</v>
      </c>
      <c r="AE44">
        <f t="shared" si="54"/>
        <v>1</v>
      </c>
      <c r="AF44">
        <f t="shared" si="54"/>
        <v>4</v>
      </c>
      <c r="AG44" s="24">
        <v>1</v>
      </c>
      <c r="AH44">
        <f t="shared" si="54"/>
        <v>7</v>
      </c>
      <c r="AI44">
        <v>2</v>
      </c>
      <c r="AJ44">
        <f t="shared" si="54"/>
        <v>8</v>
      </c>
      <c r="AK44" s="24">
        <v>1</v>
      </c>
      <c r="AL44" s="24">
        <v>1</v>
      </c>
      <c r="AM44">
        <f t="shared" ref="AM44" si="55">AM29</f>
        <v>1000</v>
      </c>
      <c r="AN44">
        <f t="shared" ref="AN44:AN52" si="56">AG4</f>
        <v>998.6</v>
      </c>
      <c r="AO44">
        <f t="shared" ref="AO44:AQ52" si="57">RANK(AN44,AN$43:AN$52,0)</f>
        <v>5</v>
      </c>
      <c r="AP44">
        <f>models3!AK45</f>
        <v>999.1</v>
      </c>
      <c r="AQ44">
        <f t="shared" si="57"/>
        <v>7</v>
      </c>
      <c r="AR44">
        <f>IF(models3!AN45*models3!BI45&lt;=0,1,0)</f>
        <v>1</v>
      </c>
      <c r="AS44" s="31">
        <f t="shared" ref="AS44:AS52" si="58">AO44-AQ44</f>
        <v>-2</v>
      </c>
    </row>
    <row r="45" spans="1:77" ht="15" thickBot="1" x14ac:dyDescent="0.4">
      <c r="A45">
        <f t="shared" si="48"/>
        <v>2</v>
      </c>
      <c r="B45">
        <f t="shared" si="49"/>
        <v>10</v>
      </c>
      <c r="C45">
        <f t="shared" si="17"/>
        <v>998.6</v>
      </c>
      <c r="D45">
        <f t="shared" si="17"/>
        <v>979.6</v>
      </c>
      <c r="E45">
        <f t="shared" si="18"/>
        <v>19</v>
      </c>
      <c r="F45">
        <f t="shared" si="19"/>
        <v>1</v>
      </c>
      <c r="G45">
        <f t="shared" si="50"/>
        <v>0</v>
      </c>
      <c r="H45">
        <f t="shared" si="21"/>
        <v>0</v>
      </c>
      <c r="J45" s="23">
        <v>3</v>
      </c>
      <c r="K45">
        <v>3</v>
      </c>
      <c r="N45" s="24">
        <v>3</v>
      </c>
      <c r="O45">
        <v>1</v>
      </c>
      <c r="P45">
        <v>2</v>
      </c>
      <c r="R45" s="24">
        <v>3</v>
      </c>
      <c r="S45">
        <v>1</v>
      </c>
      <c r="U45">
        <v>3</v>
      </c>
      <c r="V45" s="24">
        <v>4</v>
      </c>
      <c r="W45" s="24">
        <v>10</v>
      </c>
      <c r="Z45">
        <f t="shared" ref="Z45:AJ45" si="59">RANK(Z30,Z$28:Z$37,K$24)</f>
        <v>6</v>
      </c>
      <c r="AA45">
        <f t="shared" si="59"/>
        <v>1</v>
      </c>
      <c r="AB45">
        <f t="shared" si="59"/>
        <v>1</v>
      </c>
      <c r="AC45" s="24">
        <v>1</v>
      </c>
      <c r="AD45">
        <f t="shared" si="59"/>
        <v>3</v>
      </c>
      <c r="AE45">
        <f t="shared" si="59"/>
        <v>1</v>
      </c>
      <c r="AF45">
        <f t="shared" si="59"/>
        <v>7</v>
      </c>
      <c r="AG45" s="24">
        <v>1</v>
      </c>
      <c r="AH45">
        <f t="shared" si="59"/>
        <v>5</v>
      </c>
      <c r="AI45">
        <v>2</v>
      </c>
      <c r="AJ45">
        <f t="shared" si="59"/>
        <v>4</v>
      </c>
      <c r="AK45" s="24">
        <v>1</v>
      </c>
      <c r="AL45" s="24">
        <v>1</v>
      </c>
      <c r="AM45">
        <f t="shared" ref="AM45" si="60">AM30</f>
        <v>1000</v>
      </c>
      <c r="AN45">
        <f t="shared" si="56"/>
        <v>997.6</v>
      </c>
      <c r="AO45">
        <f t="shared" si="57"/>
        <v>6</v>
      </c>
      <c r="AP45">
        <f>models3!AK46</f>
        <v>1004.6</v>
      </c>
      <c r="AQ45">
        <f t="shared" si="57"/>
        <v>1</v>
      </c>
      <c r="AR45">
        <f>IF(models3!AN46*models3!BI46&lt;=0,1,0)</f>
        <v>1</v>
      </c>
      <c r="AS45" s="31">
        <f t="shared" si="58"/>
        <v>5</v>
      </c>
    </row>
    <row r="46" spans="1:77" ht="15" thickBot="1" x14ac:dyDescent="0.4">
      <c r="A46">
        <f t="shared" si="48"/>
        <v>3</v>
      </c>
      <c r="B46">
        <f t="shared" si="49"/>
        <v>1</v>
      </c>
      <c r="C46">
        <f t="shared" si="17"/>
        <v>997.6</v>
      </c>
      <c r="D46">
        <f t="shared" si="17"/>
        <v>990.6</v>
      </c>
      <c r="E46">
        <f t="shared" si="18"/>
        <v>7</v>
      </c>
      <c r="F46">
        <f t="shared" si="19"/>
        <v>1</v>
      </c>
      <c r="G46">
        <f>D3</f>
        <v>-1</v>
      </c>
      <c r="H46">
        <f t="shared" si="21"/>
        <v>1</v>
      </c>
      <c r="J46" s="40">
        <v>4</v>
      </c>
      <c r="K46" s="38"/>
      <c r="L46" s="38"/>
      <c r="M46" s="38">
        <v>2</v>
      </c>
      <c r="N46" s="47">
        <v>2</v>
      </c>
      <c r="O46" s="38"/>
      <c r="P46" s="38">
        <v>1</v>
      </c>
      <c r="Q46" s="38">
        <v>3</v>
      </c>
      <c r="R46" s="47">
        <v>4</v>
      </c>
      <c r="S46" s="38"/>
      <c r="T46" s="42">
        <v>1</v>
      </c>
      <c r="U46" s="38">
        <v>3</v>
      </c>
      <c r="V46" s="47">
        <v>4</v>
      </c>
      <c r="W46" s="48">
        <v>10</v>
      </c>
      <c r="Z46" s="37">
        <f t="shared" ref="Z46:AJ46" si="61">RANK(Z31,Z$28:Z$37,K$24)</f>
        <v>1</v>
      </c>
      <c r="AA46" s="38">
        <f t="shared" si="61"/>
        <v>1</v>
      </c>
      <c r="AB46" s="38">
        <f t="shared" si="61"/>
        <v>10</v>
      </c>
      <c r="AC46" s="47">
        <v>1</v>
      </c>
      <c r="AD46" s="38">
        <f t="shared" si="61"/>
        <v>7</v>
      </c>
      <c r="AE46" s="38">
        <f t="shared" si="61"/>
        <v>1</v>
      </c>
      <c r="AF46" s="38">
        <f t="shared" si="61"/>
        <v>1</v>
      </c>
      <c r="AG46" s="47">
        <v>1</v>
      </c>
      <c r="AH46" s="38">
        <f t="shared" si="61"/>
        <v>8</v>
      </c>
      <c r="AI46" s="43">
        <f t="shared" si="61"/>
        <v>1</v>
      </c>
      <c r="AJ46" s="38">
        <f t="shared" si="61"/>
        <v>3</v>
      </c>
      <c r="AK46" s="47">
        <v>1</v>
      </c>
      <c r="AL46" s="48">
        <v>1</v>
      </c>
      <c r="AM46">
        <f t="shared" ref="AM46" si="62">AM31</f>
        <v>1000</v>
      </c>
      <c r="AN46">
        <f t="shared" si="56"/>
        <v>1015.5</v>
      </c>
      <c r="AO46" s="29">
        <f t="shared" si="57"/>
        <v>1</v>
      </c>
      <c r="AP46">
        <f>models3!AK47</f>
        <v>1000.1</v>
      </c>
      <c r="AQ46" s="29">
        <f t="shared" si="57"/>
        <v>5</v>
      </c>
      <c r="AR46">
        <f>IF(models3!AN47*models3!BI47&lt;=0,1,0)</f>
        <v>1</v>
      </c>
      <c r="AS46" s="31">
        <f t="shared" si="58"/>
        <v>-4</v>
      </c>
    </row>
    <row r="47" spans="1:77" x14ac:dyDescent="0.35">
      <c r="A47">
        <f t="shared" si="48"/>
        <v>3</v>
      </c>
      <c r="B47">
        <f t="shared" si="49"/>
        <v>2</v>
      </c>
      <c r="C47">
        <f t="shared" si="17"/>
        <v>997.6</v>
      </c>
      <c r="D47">
        <f t="shared" si="17"/>
        <v>998.6</v>
      </c>
      <c r="E47">
        <f t="shared" si="18"/>
        <v>-1</v>
      </c>
      <c r="F47">
        <f t="shared" si="19"/>
        <v>-1</v>
      </c>
      <c r="G47">
        <f t="shared" ref="G47:G55" si="63">D4</f>
        <v>1</v>
      </c>
      <c r="H47">
        <f t="shared" si="21"/>
        <v>-1</v>
      </c>
      <c r="J47" s="23">
        <v>5</v>
      </c>
      <c r="K47">
        <v>1</v>
      </c>
      <c r="M47">
        <v>3</v>
      </c>
      <c r="N47" s="24">
        <v>4</v>
      </c>
      <c r="O47">
        <v>1</v>
      </c>
      <c r="P47">
        <v>1</v>
      </c>
      <c r="R47" s="24">
        <v>2</v>
      </c>
      <c r="S47">
        <v>1</v>
      </c>
      <c r="U47">
        <v>3</v>
      </c>
      <c r="V47" s="24">
        <v>4</v>
      </c>
      <c r="W47" s="24">
        <v>10</v>
      </c>
      <c r="Z47">
        <f t="shared" ref="Z47:AJ47" si="64">RANK(Z32,Z$28:Z$37,K$24)</f>
        <v>4</v>
      </c>
      <c r="AA47">
        <f t="shared" si="64"/>
        <v>1</v>
      </c>
      <c r="AB47">
        <f t="shared" si="64"/>
        <v>9</v>
      </c>
      <c r="AC47" s="24">
        <v>1</v>
      </c>
      <c r="AD47">
        <f t="shared" si="64"/>
        <v>5</v>
      </c>
      <c r="AE47">
        <f t="shared" si="64"/>
        <v>1</v>
      </c>
      <c r="AF47">
        <f t="shared" si="64"/>
        <v>7</v>
      </c>
      <c r="AG47" s="24">
        <v>1</v>
      </c>
      <c r="AH47">
        <f t="shared" si="64"/>
        <v>6</v>
      </c>
      <c r="AI47">
        <v>2</v>
      </c>
      <c r="AJ47">
        <f t="shared" si="64"/>
        <v>5</v>
      </c>
      <c r="AK47" s="24">
        <v>1</v>
      </c>
      <c r="AL47" s="24">
        <v>1</v>
      </c>
      <c r="AM47">
        <f t="shared" ref="AM47" si="65">AM32</f>
        <v>1000</v>
      </c>
      <c r="AN47">
        <f t="shared" si="56"/>
        <v>1003.5</v>
      </c>
      <c r="AO47">
        <f t="shared" si="57"/>
        <v>4</v>
      </c>
      <c r="AP47">
        <f>models3!AK48</f>
        <v>995.6</v>
      </c>
      <c r="AQ47">
        <f t="shared" si="57"/>
        <v>10</v>
      </c>
      <c r="AR47">
        <f>IF(models3!AN48*models3!BI48&lt;=0,1,0)</f>
        <v>1</v>
      </c>
      <c r="AS47" s="31">
        <f t="shared" si="58"/>
        <v>-6</v>
      </c>
    </row>
    <row r="48" spans="1:77" x14ac:dyDescent="0.35">
      <c r="A48">
        <f t="shared" si="48"/>
        <v>3</v>
      </c>
      <c r="B48">
        <f t="shared" si="49"/>
        <v>3</v>
      </c>
      <c r="C48">
        <f t="shared" si="17"/>
        <v>997.6</v>
      </c>
      <c r="D48">
        <f t="shared" si="17"/>
        <v>997.6</v>
      </c>
      <c r="E48">
        <f t="shared" si="18"/>
        <v>0</v>
      </c>
      <c r="F48">
        <f t="shared" si="19"/>
        <v>0</v>
      </c>
      <c r="G48" t="str">
        <f t="shared" si="63"/>
        <v>x</v>
      </c>
      <c r="H48">
        <f t="shared" si="21"/>
        <v>0</v>
      </c>
      <c r="J48" s="23">
        <v>6</v>
      </c>
      <c r="K48">
        <v>2</v>
      </c>
      <c r="N48" s="24">
        <v>2</v>
      </c>
      <c r="O48">
        <v>2</v>
      </c>
      <c r="P48">
        <v>2</v>
      </c>
      <c r="Q48">
        <v>2</v>
      </c>
      <c r="R48" s="24">
        <v>6</v>
      </c>
      <c r="S48">
        <v>1</v>
      </c>
      <c r="U48">
        <v>1</v>
      </c>
      <c r="V48" s="24">
        <v>2</v>
      </c>
      <c r="W48" s="24">
        <v>10</v>
      </c>
      <c r="Z48">
        <f t="shared" ref="Z48:AJ48" si="66">RANK(Z33,Z$28:Z$37,K$24)</f>
        <v>5</v>
      </c>
      <c r="AA48">
        <f t="shared" si="66"/>
        <v>1</v>
      </c>
      <c r="AB48">
        <f t="shared" si="66"/>
        <v>1</v>
      </c>
      <c r="AC48" s="24">
        <v>1</v>
      </c>
      <c r="AD48">
        <f t="shared" si="66"/>
        <v>4</v>
      </c>
      <c r="AE48">
        <f t="shared" si="66"/>
        <v>1</v>
      </c>
      <c r="AF48">
        <f t="shared" si="66"/>
        <v>5</v>
      </c>
      <c r="AG48" s="24">
        <v>1</v>
      </c>
      <c r="AH48">
        <f t="shared" si="66"/>
        <v>4</v>
      </c>
      <c r="AI48">
        <v>2</v>
      </c>
      <c r="AJ48">
        <f t="shared" si="66"/>
        <v>9</v>
      </c>
      <c r="AK48" s="24">
        <v>1</v>
      </c>
      <c r="AL48" s="24">
        <v>1</v>
      </c>
      <c r="AM48">
        <f t="shared" ref="AM48" si="67">AM33</f>
        <v>1000</v>
      </c>
      <c r="AN48">
        <f t="shared" si="56"/>
        <v>997.6</v>
      </c>
      <c r="AO48">
        <f t="shared" si="57"/>
        <v>6</v>
      </c>
      <c r="AP48">
        <f>models3!AK49</f>
        <v>998.1</v>
      </c>
      <c r="AQ48">
        <f t="shared" si="57"/>
        <v>8</v>
      </c>
      <c r="AR48">
        <f>IF(models3!AN49*models3!BI49&lt;=0,1,0)</f>
        <v>1</v>
      </c>
      <c r="AS48" s="31">
        <f t="shared" si="58"/>
        <v>-2</v>
      </c>
    </row>
    <row r="49" spans="1:45" x14ac:dyDescent="0.35">
      <c r="A49">
        <f t="shared" si="48"/>
        <v>3</v>
      </c>
      <c r="B49">
        <f t="shared" si="49"/>
        <v>4</v>
      </c>
      <c r="C49">
        <f t="shared" si="17"/>
        <v>997.6</v>
      </c>
      <c r="D49">
        <f t="shared" si="17"/>
        <v>1015.5</v>
      </c>
      <c r="E49" s="46">
        <f t="shared" si="18"/>
        <v>-17.899999999999977</v>
      </c>
      <c r="F49">
        <f t="shared" si="19"/>
        <v>-1</v>
      </c>
      <c r="G49">
        <f t="shared" si="63"/>
        <v>0</v>
      </c>
      <c r="H49">
        <f t="shared" si="21"/>
        <v>0</v>
      </c>
      <c r="J49" s="23">
        <v>7</v>
      </c>
      <c r="M49">
        <v>2</v>
      </c>
      <c r="N49" s="24">
        <v>2</v>
      </c>
      <c r="O49">
        <v>2</v>
      </c>
      <c r="P49">
        <v>1</v>
      </c>
      <c r="Q49">
        <v>2</v>
      </c>
      <c r="R49" s="24">
        <v>5</v>
      </c>
      <c r="U49">
        <v>3</v>
      </c>
      <c r="V49" s="24">
        <v>3</v>
      </c>
      <c r="W49" s="24">
        <v>10</v>
      </c>
      <c r="Z49">
        <f t="shared" ref="Z49:AJ49" si="68">RANK(Z34,Z$28:Z$37,K$24)</f>
        <v>1</v>
      </c>
      <c r="AA49">
        <f t="shared" si="68"/>
        <v>1</v>
      </c>
      <c r="AB49">
        <f t="shared" si="68"/>
        <v>8</v>
      </c>
      <c r="AC49" s="24">
        <v>1</v>
      </c>
      <c r="AD49">
        <f t="shared" si="68"/>
        <v>6</v>
      </c>
      <c r="AE49">
        <f t="shared" si="68"/>
        <v>1</v>
      </c>
      <c r="AF49">
        <f t="shared" si="68"/>
        <v>3</v>
      </c>
      <c r="AG49" s="24">
        <v>1</v>
      </c>
      <c r="AH49">
        <f t="shared" si="68"/>
        <v>8</v>
      </c>
      <c r="AI49">
        <v>2</v>
      </c>
      <c r="AJ49">
        <f t="shared" si="68"/>
        <v>2</v>
      </c>
      <c r="AK49" s="24">
        <v>1</v>
      </c>
      <c r="AL49" s="24">
        <v>1</v>
      </c>
      <c r="AM49">
        <f t="shared" ref="AM49" si="69">AM34</f>
        <v>1000</v>
      </c>
      <c r="AN49">
        <f t="shared" si="56"/>
        <v>1010</v>
      </c>
      <c r="AO49">
        <f t="shared" si="57"/>
        <v>3</v>
      </c>
      <c r="AP49">
        <f>models3!AK50</f>
        <v>1001.1</v>
      </c>
      <c r="AQ49">
        <f t="shared" si="57"/>
        <v>3</v>
      </c>
      <c r="AR49">
        <f>IF(models3!AN50*models3!BI50&lt;=0,1,0)</f>
        <v>1</v>
      </c>
      <c r="AS49" s="31">
        <f t="shared" si="58"/>
        <v>0</v>
      </c>
    </row>
    <row r="50" spans="1:45" ht="15" thickBot="1" x14ac:dyDescent="0.4">
      <c r="A50">
        <f t="shared" si="48"/>
        <v>3</v>
      </c>
      <c r="B50">
        <f t="shared" si="49"/>
        <v>5</v>
      </c>
      <c r="C50">
        <f t="shared" si="17"/>
        <v>997.6</v>
      </c>
      <c r="D50">
        <f t="shared" si="17"/>
        <v>1003.5</v>
      </c>
      <c r="E50">
        <f t="shared" si="18"/>
        <v>-5.8999999999999773</v>
      </c>
      <c r="F50">
        <f t="shared" si="19"/>
        <v>-1</v>
      </c>
      <c r="G50">
        <f t="shared" si="63"/>
        <v>1</v>
      </c>
      <c r="H50">
        <f t="shared" si="21"/>
        <v>-1</v>
      </c>
      <c r="J50" s="23">
        <v>8</v>
      </c>
      <c r="K50">
        <v>5</v>
      </c>
      <c r="N50" s="24">
        <v>5</v>
      </c>
      <c r="P50">
        <v>1</v>
      </c>
      <c r="Q50">
        <v>1</v>
      </c>
      <c r="R50" s="24">
        <v>2</v>
      </c>
      <c r="S50">
        <v>2</v>
      </c>
      <c r="U50">
        <v>1</v>
      </c>
      <c r="V50" s="24">
        <v>3</v>
      </c>
      <c r="W50" s="24">
        <v>10</v>
      </c>
      <c r="Z50">
        <f t="shared" ref="Z50:AJ50" si="70">RANK(Z35,Z$28:Z$37,K$24)</f>
        <v>9</v>
      </c>
      <c r="AA50">
        <f t="shared" si="70"/>
        <v>1</v>
      </c>
      <c r="AB50">
        <f t="shared" si="70"/>
        <v>1</v>
      </c>
      <c r="AC50" s="24">
        <v>1</v>
      </c>
      <c r="AD50">
        <f t="shared" si="70"/>
        <v>7</v>
      </c>
      <c r="AE50">
        <f t="shared" si="70"/>
        <v>1</v>
      </c>
      <c r="AF50">
        <f t="shared" si="70"/>
        <v>6</v>
      </c>
      <c r="AG50" s="24">
        <v>1</v>
      </c>
      <c r="AH50">
        <f t="shared" si="70"/>
        <v>1</v>
      </c>
      <c r="AI50">
        <v>2</v>
      </c>
      <c r="AJ50">
        <f t="shared" si="70"/>
        <v>6</v>
      </c>
      <c r="AK50" s="24">
        <v>1</v>
      </c>
      <c r="AL50" s="24">
        <v>1</v>
      </c>
      <c r="AM50">
        <f t="shared" ref="AM50" si="71">AM35</f>
        <v>1000</v>
      </c>
      <c r="AN50">
        <f t="shared" si="56"/>
        <v>991.6</v>
      </c>
      <c r="AO50">
        <f t="shared" si="57"/>
        <v>8</v>
      </c>
      <c r="AP50">
        <f>models3!AK51</f>
        <v>1001.1</v>
      </c>
      <c r="AQ50">
        <f t="shared" si="57"/>
        <v>3</v>
      </c>
      <c r="AR50">
        <f>IF(models3!AN51*models3!BI51&lt;=0,1,0)</f>
        <v>1</v>
      </c>
      <c r="AS50" s="31">
        <f t="shared" si="58"/>
        <v>5</v>
      </c>
    </row>
    <row r="51" spans="1:45" ht="15" thickBot="1" x14ac:dyDescent="0.4">
      <c r="A51">
        <f t="shared" si="48"/>
        <v>3</v>
      </c>
      <c r="B51">
        <f t="shared" si="49"/>
        <v>6</v>
      </c>
      <c r="C51">
        <f t="shared" si="17"/>
        <v>997.6</v>
      </c>
      <c r="D51">
        <f t="shared" si="17"/>
        <v>997.6</v>
      </c>
      <c r="E51">
        <f t="shared" si="18"/>
        <v>0</v>
      </c>
      <c r="F51">
        <f t="shared" si="19"/>
        <v>0</v>
      </c>
      <c r="G51">
        <f t="shared" si="63"/>
        <v>0</v>
      </c>
      <c r="H51">
        <f t="shared" si="21"/>
        <v>0</v>
      </c>
      <c r="J51" s="40">
        <v>9</v>
      </c>
      <c r="K51" s="38"/>
      <c r="L51" s="42">
        <v>1</v>
      </c>
      <c r="M51" s="38">
        <v>1</v>
      </c>
      <c r="N51" s="47">
        <v>2</v>
      </c>
      <c r="O51" s="38"/>
      <c r="P51" s="38">
        <v>1</v>
      </c>
      <c r="Q51" s="38">
        <v>3</v>
      </c>
      <c r="R51" s="47">
        <v>4</v>
      </c>
      <c r="S51" s="38"/>
      <c r="T51" s="38"/>
      <c r="U51" s="38">
        <v>4</v>
      </c>
      <c r="V51" s="47">
        <v>4</v>
      </c>
      <c r="W51" s="48">
        <v>10</v>
      </c>
      <c r="Z51" s="37">
        <f t="shared" ref="Z51:AJ51" si="72">RANK(Z36,Z$28:Z$37,K$24)</f>
        <v>1</v>
      </c>
      <c r="AA51" s="43">
        <v>2</v>
      </c>
      <c r="AB51" s="38">
        <f t="shared" si="72"/>
        <v>7</v>
      </c>
      <c r="AC51" s="47">
        <v>1</v>
      </c>
      <c r="AD51" s="38">
        <f t="shared" si="72"/>
        <v>7</v>
      </c>
      <c r="AE51" s="38">
        <f t="shared" si="72"/>
        <v>1</v>
      </c>
      <c r="AF51" s="38">
        <f t="shared" si="72"/>
        <v>2</v>
      </c>
      <c r="AG51" s="47">
        <v>1</v>
      </c>
      <c r="AH51" s="38">
        <f t="shared" si="72"/>
        <v>8</v>
      </c>
      <c r="AI51" s="38">
        <v>2</v>
      </c>
      <c r="AJ51" s="38">
        <f t="shared" si="72"/>
        <v>1</v>
      </c>
      <c r="AK51" s="47">
        <v>1</v>
      </c>
      <c r="AL51" s="48">
        <v>1</v>
      </c>
      <c r="AM51">
        <f t="shared" ref="AM51" si="73">AM36</f>
        <v>1000</v>
      </c>
      <c r="AN51">
        <f t="shared" si="56"/>
        <v>1015.5</v>
      </c>
      <c r="AO51" s="29">
        <f t="shared" si="57"/>
        <v>1</v>
      </c>
      <c r="AP51">
        <f>models3!AK52</f>
        <v>1003.1</v>
      </c>
      <c r="AQ51" s="29">
        <f t="shared" si="57"/>
        <v>2</v>
      </c>
      <c r="AR51">
        <f>IF(models3!AN52*models3!BI52&lt;=0,1,0)</f>
        <v>1</v>
      </c>
      <c r="AS51" s="31">
        <f t="shared" si="58"/>
        <v>-1</v>
      </c>
    </row>
    <row r="52" spans="1:45" ht="15" thickBot="1" x14ac:dyDescent="0.4">
      <c r="A52">
        <f t="shared" si="48"/>
        <v>3</v>
      </c>
      <c r="B52">
        <f t="shared" si="49"/>
        <v>7</v>
      </c>
      <c r="C52">
        <f t="shared" si="17"/>
        <v>997.6</v>
      </c>
      <c r="D52">
        <f t="shared" si="17"/>
        <v>1010</v>
      </c>
      <c r="E52">
        <f t="shared" si="18"/>
        <v>-12.399999999999977</v>
      </c>
      <c r="F52">
        <f t="shared" si="19"/>
        <v>-1</v>
      </c>
      <c r="G52">
        <f t="shared" si="63"/>
        <v>-1</v>
      </c>
      <c r="H52">
        <f t="shared" si="21"/>
        <v>1</v>
      </c>
      <c r="J52" s="23">
        <v>10</v>
      </c>
      <c r="K52">
        <v>4</v>
      </c>
      <c r="N52" s="24">
        <v>4</v>
      </c>
      <c r="O52">
        <v>4</v>
      </c>
      <c r="P52">
        <v>1</v>
      </c>
      <c r="R52" s="24">
        <v>5</v>
      </c>
      <c r="S52">
        <v>1</v>
      </c>
      <c r="V52" s="24">
        <v>1</v>
      </c>
      <c r="W52" s="24">
        <v>10</v>
      </c>
      <c r="Z52">
        <f t="shared" ref="Z52:AJ52" si="74">RANK(Z37,Z$28:Z$37,K$24)</f>
        <v>10</v>
      </c>
      <c r="AA52">
        <f t="shared" si="74"/>
        <v>1</v>
      </c>
      <c r="AB52">
        <f t="shared" si="74"/>
        <v>1</v>
      </c>
      <c r="AC52" s="24">
        <v>1</v>
      </c>
      <c r="AD52">
        <f t="shared" si="74"/>
        <v>1</v>
      </c>
      <c r="AE52">
        <f t="shared" si="74"/>
        <v>1</v>
      </c>
      <c r="AF52">
        <f t="shared" si="74"/>
        <v>7</v>
      </c>
      <c r="AG52" s="24">
        <v>1</v>
      </c>
      <c r="AH52">
        <f t="shared" si="74"/>
        <v>3</v>
      </c>
      <c r="AI52">
        <v>2</v>
      </c>
      <c r="AJ52">
        <f t="shared" si="74"/>
        <v>10</v>
      </c>
      <c r="AK52" s="24">
        <v>1</v>
      </c>
      <c r="AL52" s="24">
        <v>1</v>
      </c>
      <c r="AM52">
        <f t="shared" ref="AM52" si="75">AM37</f>
        <v>1000</v>
      </c>
      <c r="AN52">
        <f t="shared" si="56"/>
        <v>979.6</v>
      </c>
      <c r="AO52">
        <f t="shared" si="57"/>
        <v>10</v>
      </c>
      <c r="AP52">
        <f>models3!AK53</f>
        <v>997.1</v>
      </c>
      <c r="AQ52">
        <f t="shared" si="57"/>
        <v>9</v>
      </c>
      <c r="AR52">
        <f>IF(models3!AN53*models3!BI53&lt;=0,1,0)</f>
        <v>1</v>
      </c>
      <c r="AS52" s="32">
        <f t="shared" si="58"/>
        <v>1</v>
      </c>
    </row>
    <row r="53" spans="1:45" x14ac:dyDescent="0.35">
      <c r="A53">
        <f t="shared" si="48"/>
        <v>3</v>
      </c>
      <c r="B53">
        <f t="shared" si="49"/>
        <v>8</v>
      </c>
      <c r="C53">
        <f t="shared" si="17"/>
        <v>997.6</v>
      </c>
      <c r="D53">
        <f t="shared" si="17"/>
        <v>991.6</v>
      </c>
      <c r="E53">
        <f t="shared" si="18"/>
        <v>6</v>
      </c>
      <c r="F53">
        <f t="shared" si="19"/>
        <v>1</v>
      </c>
      <c r="G53">
        <f t="shared" si="63"/>
        <v>-1</v>
      </c>
      <c r="H53">
        <f t="shared" si="21"/>
        <v>1</v>
      </c>
      <c r="J53" s="23" t="s">
        <v>162</v>
      </c>
      <c r="K53">
        <v>21</v>
      </c>
      <c r="L53">
        <v>1</v>
      </c>
      <c r="M53">
        <v>8</v>
      </c>
      <c r="N53" s="24">
        <v>30</v>
      </c>
      <c r="O53">
        <v>14</v>
      </c>
      <c r="P53">
        <v>12</v>
      </c>
      <c r="Q53">
        <v>14</v>
      </c>
      <c r="R53" s="24">
        <v>40</v>
      </c>
      <c r="S53">
        <v>8</v>
      </c>
      <c r="T53">
        <v>1</v>
      </c>
      <c r="U53">
        <v>21</v>
      </c>
      <c r="V53" s="24">
        <v>30</v>
      </c>
      <c r="W53" s="24">
        <v>100</v>
      </c>
    </row>
    <row r="54" spans="1:45" x14ac:dyDescent="0.35">
      <c r="A54">
        <f t="shared" si="48"/>
        <v>3</v>
      </c>
      <c r="B54">
        <f t="shared" si="49"/>
        <v>9</v>
      </c>
      <c r="C54">
        <f t="shared" si="17"/>
        <v>997.6</v>
      </c>
      <c r="D54">
        <f t="shared" si="17"/>
        <v>1015.5</v>
      </c>
      <c r="E54">
        <f t="shared" si="18"/>
        <v>-17.899999999999977</v>
      </c>
      <c r="F54">
        <f t="shared" si="19"/>
        <v>-1</v>
      </c>
      <c r="G54">
        <f t="shared" si="63"/>
        <v>1</v>
      </c>
      <c r="H54">
        <f t="shared" si="21"/>
        <v>-1</v>
      </c>
    </row>
    <row r="55" spans="1:45" ht="15" thickBot="1" x14ac:dyDescent="0.4">
      <c r="A55">
        <f t="shared" si="48"/>
        <v>3</v>
      </c>
      <c r="B55">
        <f t="shared" si="49"/>
        <v>10</v>
      </c>
      <c r="C55">
        <f t="shared" si="17"/>
        <v>997.6</v>
      </c>
      <c r="D55">
        <f t="shared" si="17"/>
        <v>979.6</v>
      </c>
      <c r="E55">
        <f t="shared" si="18"/>
        <v>18</v>
      </c>
      <c r="F55">
        <f t="shared" si="19"/>
        <v>1</v>
      </c>
      <c r="G55">
        <f t="shared" si="63"/>
        <v>-1</v>
      </c>
      <c r="H55">
        <f t="shared" si="21"/>
        <v>1</v>
      </c>
    </row>
    <row r="56" spans="1:45" ht="15" thickBot="1" x14ac:dyDescent="0.4">
      <c r="A56" s="37">
        <f t="shared" si="48"/>
        <v>4</v>
      </c>
      <c r="B56" s="38">
        <f t="shared" si="49"/>
        <v>1</v>
      </c>
      <c r="C56" s="38">
        <f t="shared" si="17"/>
        <v>1015.5</v>
      </c>
      <c r="D56" s="38">
        <f t="shared" si="17"/>
        <v>990.6</v>
      </c>
      <c r="E56" s="38">
        <f t="shared" si="18"/>
        <v>24.899999999999977</v>
      </c>
      <c r="F56" s="38">
        <f t="shared" si="19"/>
        <v>1</v>
      </c>
      <c r="G56" s="38">
        <f>E3</f>
        <v>1</v>
      </c>
      <c r="H56" s="39">
        <f t="shared" si="21"/>
        <v>-1</v>
      </c>
    </row>
    <row r="57" spans="1:45" x14ac:dyDescent="0.35">
      <c r="A57">
        <f t="shared" si="48"/>
        <v>4</v>
      </c>
      <c r="B57">
        <f t="shared" si="49"/>
        <v>2</v>
      </c>
      <c r="C57">
        <f t="shared" si="17"/>
        <v>1015.5</v>
      </c>
      <c r="D57">
        <f t="shared" si="17"/>
        <v>998.6</v>
      </c>
      <c r="E57">
        <f t="shared" si="18"/>
        <v>16.899999999999977</v>
      </c>
      <c r="F57">
        <f t="shared" si="19"/>
        <v>1</v>
      </c>
      <c r="G57">
        <f t="shared" ref="G57:G65" si="76">E4</f>
        <v>-1</v>
      </c>
      <c r="H57">
        <f t="shared" si="21"/>
        <v>1</v>
      </c>
    </row>
    <row r="58" spans="1:45" x14ac:dyDescent="0.35">
      <c r="A58">
        <f t="shared" si="48"/>
        <v>4</v>
      </c>
      <c r="B58">
        <f t="shared" si="49"/>
        <v>3</v>
      </c>
      <c r="C58">
        <f t="shared" si="17"/>
        <v>1015.5</v>
      </c>
      <c r="D58">
        <f t="shared" si="17"/>
        <v>997.6</v>
      </c>
      <c r="E58">
        <f t="shared" si="18"/>
        <v>17.899999999999977</v>
      </c>
      <c r="F58">
        <f t="shared" si="19"/>
        <v>1</v>
      </c>
      <c r="G58">
        <f t="shared" si="76"/>
        <v>0</v>
      </c>
      <c r="H58">
        <f t="shared" si="21"/>
        <v>0</v>
      </c>
    </row>
    <row r="59" spans="1:45" x14ac:dyDescent="0.35">
      <c r="A59">
        <f t="shared" si="48"/>
        <v>4</v>
      </c>
      <c r="B59">
        <f t="shared" si="49"/>
        <v>4</v>
      </c>
      <c r="C59">
        <f t="shared" si="17"/>
        <v>1015.5</v>
      </c>
      <c r="D59">
        <f t="shared" si="17"/>
        <v>1015.5</v>
      </c>
      <c r="E59">
        <f t="shared" si="18"/>
        <v>0</v>
      </c>
      <c r="F59">
        <f t="shared" si="19"/>
        <v>0</v>
      </c>
      <c r="G59" t="str">
        <f t="shared" si="76"/>
        <v>x</v>
      </c>
      <c r="H59">
        <f t="shared" si="21"/>
        <v>0</v>
      </c>
    </row>
    <row r="60" spans="1:45" x14ac:dyDescent="0.35">
      <c r="A60">
        <f t="shared" si="48"/>
        <v>4</v>
      </c>
      <c r="B60">
        <f t="shared" si="49"/>
        <v>5</v>
      </c>
      <c r="C60">
        <f t="shared" si="17"/>
        <v>1015.5</v>
      </c>
      <c r="D60">
        <f t="shared" si="17"/>
        <v>1003.5</v>
      </c>
      <c r="E60">
        <f t="shared" si="18"/>
        <v>12</v>
      </c>
      <c r="F60">
        <f t="shared" si="19"/>
        <v>1</v>
      </c>
      <c r="G60">
        <f t="shared" si="76"/>
        <v>-1</v>
      </c>
      <c r="H60">
        <f t="shared" si="21"/>
        <v>1</v>
      </c>
    </row>
    <row r="61" spans="1:45" x14ac:dyDescent="0.35">
      <c r="A61">
        <f t="shared" si="48"/>
        <v>4</v>
      </c>
      <c r="B61">
        <f t="shared" si="49"/>
        <v>6</v>
      </c>
      <c r="C61">
        <f t="shared" si="17"/>
        <v>1015.5</v>
      </c>
      <c r="D61">
        <f t="shared" si="17"/>
        <v>997.6</v>
      </c>
      <c r="E61">
        <f t="shared" si="18"/>
        <v>17.899999999999977</v>
      </c>
      <c r="F61">
        <f t="shared" si="19"/>
        <v>1</v>
      </c>
      <c r="G61">
        <f t="shared" si="76"/>
        <v>-1</v>
      </c>
      <c r="H61">
        <f t="shared" si="21"/>
        <v>1</v>
      </c>
    </row>
    <row r="62" spans="1:45" ht="15" thickBot="1" x14ac:dyDescent="0.4">
      <c r="A62">
        <f t="shared" si="48"/>
        <v>4</v>
      </c>
      <c r="B62">
        <f t="shared" si="49"/>
        <v>7</v>
      </c>
      <c r="C62">
        <f t="shared" si="17"/>
        <v>1015.5</v>
      </c>
      <c r="D62">
        <f t="shared" si="17"/>
        <v>1010</v>
      </c>
      <c r="E62">
        <f t="shared" si="18"/>
        <v>5.5</v>
      </c>
      <c r="F62">
        <f t="shared" si="19"/>
        <v>1</v>
      </c>
      <c r="G62">
        <f t="shared" si="76"/>
        <v>0</v>
      </c>
      <c r="H62">
        <f t="shared" si="21"/>
        <v>0</v>
      </c>
    </row>
    <row r="63" spans="1:45" ht="15" thickBot="1" x14ac:dyDescent="0.4">
      <c r="A63" s="37">
        <f t="shared" si="48"/>
        <v>4</v>
      </c>
      <c r="B63" s="38">
        <f t="shared" si="49"/>
        <v>8</v>
      </c>
      <c r="C63" s="38">
        <f t="shared" si="17"/>
        <v>1015.5</v>
      </c>
      <c r="D63" s="38">
        <f t="shared" si="17"/>
        <v>991.6</v>
      </c>
      <c r="E63" s="38">
        <f t="shared" si="18"/>
        <v>23.899999999999977</v>
      </c>
      <c r="F63" s="38">
        <f t="shared" si="19"/>
        <v>1</v>
      </c>
      <c r="G63" s="38">
        <f t="shared" si="76"/>
        <v>1</v>
      </c>
      <c r="H63" s="39">
        <f t="shared" si="21"/>
        <v>-1</v>
      </c>
    </row>
    <row r="64" spans="1:45" x14ac:dyDescent="0.35">
      <c r="A64">
        <f t="shared" si="48"/>
        <v>4</v>
      </c>
      <c r="B64">
        <f t="shared" si="49"/>
        <v>9</v>
      </c>
      <c r="C64">
        <f t="shared" si="17"/>
        <v>1015.5</v>
      </c>
      <c r="D64">
        <f t="shared" si="17"/>
        <v>1015.5</v>
      </c>
      <c r="E64">
        <f t="shared" si="18"/>
        <v>0</v>
      </c>
      <c r="F64">
        <f t="shared" si="19"/>
        <v>0</v>
      </c>
      <c r="G64">
        <f t="shared" si="76"/>
        <v>-1</v>
      </c>
      <c r="H64">
        <f t="shared" si="21"/>
        <v>1</v>
      </c>
    </row>
    <row r="65" spans="1:8" x14ac:dyDescent="0.35">
      <c r="A65">
        <f t="shared" si="48"/>
        <v>4</v>
      </c>
      <c r="B65">
        <f t="shared" si="49"/>
        <v>10</v>
      </c>
      <c r="C65">
        <f t="shared" si="17"/>
        <v>1015.5</v>
      </c>
      <c r="D65">
        <f t="shared" si="17"/>
        <v>979.6</v>
      </c>
      <c r="E65">
        <f t="shared" si="18"/>
        <v>35.899999999999977</v>
      </c>
      <c r="F65">
        <f t="shared" si="19"/>
        <v>1</v>
      </c>
      <c r="G65">
        <f t="shared" si="76"/>
        <v>0</v>
      </c>
      <c r="H65">
        <f t="shared" si="21"/>
        <v>0</v>
      </c>
    </row>
    <row r="66" spans="1:8" x14ac:dyDescent="0.35">
      <c r="A66">
        <f t="shared" si="48"/>
        <v>5</v>
      </c>
      <c r="B66">
        <f t="shared" si="49"/>
        <v>1</v>
      </c>
      <c r="C66">
        <f t="shared" si="17"/>
        <v>1003.5</v>
      </c>
      <c r="D66">
        <f t="shared" si="17"/>
        <v>990.6</v>
      </c>
      <c r="E66">
        <f t="shared" si="18"/>
        <v>12.899999999999977</v>
      </c>
      <c r="F66">
        <f t="shared" si="19"/>
        <v>1</v>
      </c>
      <c r="G66">
        <f>F3</f>
        <v>-1</v>
      </c>
      <c r="H66">
        <f t="shared" si="21"/>
        <v>1</v>
      </c>
    </row>
    <row r="67" spans="1:8" x14ac:dyDescent="0.35">
      <c r="A67">
        <f t="shared" si="48"/>
        <v>5</v>
      </c>
      <c r="B67">
        <f t="shared" si="49"/>
        <v>2</v>
      </c>
      <c r="C67">
        <f t="shared" si="17"/>
        <v>1003.5</v>
      </c>
      <c r="D67">
        <f t="shared" si="17"/>
        <v>998.6</v>
      </c>
      <c r="E67">
        <f t="shared" si="18"/>
        <v>4.8999999999999773</v>
      </c>
      <c r="F67">
        <f t="shared" si="19"/>
        <v>1</v>
      </c>
      <c r="G67">
        <f t="shared" ref="G67:G75" si="77">F4</f>
        <v>1</v>
      </c>
      <c r="H67">
        <f t="shared" si="21"/>
        <v>-1</v>
      </c>
    </row>
    <row r="68" spans="1:8" x14ac:dyDescent="0.35">
      <c r="A68">
        <f t="shared" si="48"/>
        <v>5</v>
      </c>
      <c r="B68">
        <f t="shared" si="49"/>
        <v>3</v>
      </c>
      <c r="C68">
        <f t="shared" si="17"/>
        <v>1003.5</v>
      </c>
      <c r="D68">
        <f t="shared" si="17"/>
        <v>997.6</v>
      </c>
      <c r="E68">
        <f t="shared" si="18"/>
        <v>5.8999999999999773</v>
      </c>
      <c r="F68">
        <f t="shared" si="19"/>
        <v>1</v>
      </c>
      <c r="G68">
        <f t="shared" si="77"/>
        <v>-1</v>
      </c>
      <c r="H68">
        <f t="shared" si="21"/>
        <v>1</v>
      </c>
    </row>
    <row r="69" spans="1:8" x14ac:dyDescent="0.35">
      <c r="A69">
        <f t="shared" si="48"/>
        <v>5</v>
      </c>
      <c r="B69">
        <f t="shared" si="49"/>
        <v>4</v>
      </c>
      <c r="C69">
        <f t="shared" si="17"/>
        <v>1003.5</v>
      </c>
      <c r="D69">
        <f t="shared" si="17"/>
        <v>1015.5</v>
      </c>
      <c r="E69">
        <f t="shared" si="18"/>
        <v>-12</v>
      </c>
      <c r="F69">
        <f t="shared" si="19"/>
        <v>-1</v>
      </c>
      <c r="G69">
        <f t="shared" si="77"/>
        <v>1</v>
      </c>
      <c r="H69">
        <f t="shared" si="21"/>
        <v>-1</v>
      </c>
    </row>
    <row r="70" spans="1:8" x14ac:dyDescent="0.35">
      <c r="A70">
        <f t="shared" si="48"/>
        <v>5</v>
      </c>
      <c r="B70">
        <f t="shared" si="49"/>
        <v>5</v>
      </c>
      <c r="C70">
        <f t="shared" si="17"/>
        <v>1003.5</v>
      </c>
      <c r="D70">
        <f t="shared" si="17"/>
        <v>1003.5</v>
      </c>
      <c r="E70">
        <f t="shared" si="18"/>
        <v>0</v>
      </c>
      <c r="F70">
        <f t="shared" si="19"/>
        <v>0</v>
      </c>
      <c r="G70" t="str">
        <f t="shared" si="77"/>
        <v>x</v>
      </c>
      <c r="H70">
        <f t="shared" si="21"/>
        <v>0</v>
      </c>
    </row>
    <row r="71" spans="1:8" x14ac:dyDescent="0.35">
      <c r="A71">
        <f t="shared" si="48"/>
        <v>5</v>
      </c>
      <c r="B71">
        <f t="shared" si="49"/>
        <v>6</v>
      </c>
      <c r="C71">
        <f t="shared" si="17"/>
        <v>1003.5</v>
      </c>
      <c r="D71">
        <f t="shared" si="17"/>
        <v>997.6</v>
      </c>
      <c r="E71">
        <f t="shared" si="18"/>
        <v>5.8999999999999773</v>
      </c>
      <c r="F71">
        <f t="shared" si="19"/>
        <v>1</v>
      </c>
      <c r="G71">
        <f t="shared" si="77"/>
        <v>-1</v>
      </c>
      <c r="H71">
        <f t="shared" si="21"/>
        <v>1</v>
      </c>
    </row>
    <row r="72" spans="1:8" x14ac:dyDescent="0.35">
      <c r="A72">
        <f t="shared" si="48"/>
        <v>5</v>
      </c>
      <c r="B72">
        <f t="shared" si="49"/>
        <v>7</v>
      </c>
      <c r="C72">
        <f t="shared" si="17"/>
        <v>1003.5</v>
      </c>
      <c r="D72">
        <f t="shared" si="17"/>
        <v>1010</v>
      </c>
      <c r="E72">
        <f t="shared" si="18"/>
        <v>-6.5</v>
      </c>
      <c r="F72">
        <f t="shared" si="19"/>
        <v>-1</v>
      </c>
      <c r="G72">
        <f t="shared" si="77"/>
        <v>-1</v>
      </c>
      <c r="H72">
        <f t="shared" si="21"/>
        <v>1</v>
      </c>
    </row>
    <row r="73" spans="1:8" x14ac:dyDescent="0.35">
      <c r="A73">
        <f t="shared" si="48"/>
        <v>5</v>
      </c>
      <c r="B73">
        <f t="shared" si="49"/>
        <v>8</v>
      </c>
      <c r="C73">
        <f t="shared" si="17"/>
        <v>1003.5</v>
      </c>
      <c r="D73">
        <f t="shared" si="17"/>
        <v>991.6</v>
      </c>
      <c r="E73">
        <f t="shared" si="18"/>
        <v>11.899999999999977</v>
      </c>
      <c r="F73">
        <f t="shared" si="19"/>
        <v>1</v>
      </c>
      <c r="G73">
        <f t="shared" si="77"/>
        <v>1</v>
      </c>
      <c r="H73">
        <f t="shared" si="21"/>
        <v>-1</v>
      </c>
    </row>
    <row r="74" spans="1:8" x14ac:dyDescent="0.35">
      <c r="A74">
        <f t="shared" si="48"/>
        <v>5</v>
      </c>
      <c r="B74">
        <f t="shared" si="49"/>
        <v>9</v>
      </c>
      <c r="C74">
        <f t="shared" si="17"/>
        <v>1003.5</v>
      </c>
      <c r="D74">
        <f t="shared" si="17"/>
        <v>1015.5</v>
      </c>
      <c r="E74">
        <f t="shared" si="18"/>
        <v>-12</v>
      </c>
      <c r="F74">
        <f t="shared" si="19"/>
        <v>-1</v>
      </c>
      <c r="G74">
        <f t="shared" si="77"/>
        <v>0</v>
      </c>
      <c r="H74">
        <f t="shared" si="21"/>
        <v>0</v>
      </c>
    </row>
    <row r="75" spans="1:8" x14ac:dyDescent="0.35">
      <c r="A75">
        <f t="shared" si="48"/>
        <v>5</v>
      </c>
      <c r="B75">
        <f t="shared" si="49"/>
        <v>10</v>
      </c>
      <c r="C75">
        <f t="shared" si="17"/>
        <v>1003.5</v>
      </c>
      <c r="D75">
        <f t="shared" si="17"/>
        <v>979.6</v>
      </c>
      <c r="E75">
        <f t="shared" si="18"/>
        <v>23.899999999999977</v>
      </c>
      <c r="F75">
        <f t="shared" si="19"/>
        <v>1</v>
      </c>
      <c r="G75">
        <f t="shared" si="77"/>
        <v>1</v>
      </c>
      <c r="H75">
        <f t="shared" si="21"/>
        <v>-1</v>
      </c>
    </row>
    <row r="76" spans="1:8" x14ac:dyDescent="0.35">
      <c r="A76">
        <f t="shared" si="48"/>
        <v>6</v>
      </c>
      <c r="B76">
        <f t="shared" si="49"/>
        <v>1</v>
      </c>
      <c r="C76">
        <f t="shared" si="17"/>
        <v>997.6</v>
      </c>
      <c r="D76">
        <f t="shared" si="17"/>
        <v>990.6</v>
      </c>
      <c r="E76">
        <f t="shared" si="18"/>
        <v>7</v>
      </c>
      <c r="F76">
        <f t="shared" si="19"/>
        <v>1</v>
      </c>
      <c r="G76">
        <f>G3</f>
        <v>0</v>
      </c>
      <c r="H76">
        <f t="shared" si="21"/>
        <v>0</v>
      </c>
    </row>
    <row r="77" spans="1:8" x14ac:dyDescent="0.35">
      <c r="A77">
        <f t="shared" si="48"/>
        <v>6</v>
      </c>
      <c r="B77">
        <f t="shared" si="49"/>
        <v>2</v>
      </c>
      <c r="C77">
        <f t="shared" si="17"/>
        <v>997.6</v>
      </c>
      <c r="D77">
        <f t="shared" si="17"/>
        <v>998.6</v>
      </c>
      <c r="E77">
        <f t="shared" si="18"/>
        <v>-1</v>
      </c>
      <c r="F77">
        <f t="shared" si="19"/>
        <v>-1</v>
      </c>
      <c r="G77">
        <f t="shared" ref="G77:G85" si="78">G4</f>
        <v>0</v>
      </c>
      <c r="H77">
        <f t="shared" si="21"/>
        <v>0</v>
      </c>
    </row>
    <row r="78" spans="1:8" x14ac:dyDescent="0.35">
      <c r="A78">
        <f t="shared" si="48"/>
        <v>6</v>
      </c>
      <c r="B78">
        <f t="shared" si="49"/>
        <v>3</v>
      </c>
      <c r="C78">
        <f t="shared" si="17"/>
        <v>997.6</v>
      </c>
      <c r="D78">
        <f t="shared" si="17"/>
        <v>997.6</v>
      </c>
      <c r="E78">
        <f t="shared" si="18"/>
        <v>0</v>
      </c>
      <c r="F78">
        <f t="shared" si="19"/>
        <v>0</v>
      </c>
      <c r="G78">
        <f t="shared" si="78"/>
        <v>0</v>
      </c>
      <c r="H78">
        <f t="shared" si="21"/>
        <v>0</v>
      </c>
    </row>
    <row r="79" spans="1:8" x14ac:dyDescent="0.35">
      <c r="A79">
        <f t="shared" si="48"/>
        <v>6</v>
      </c>
      <c r="B79">
        <f t="shared" si="49"/>
        <v>4</v>
      </c>
      <c r="C79">
        <f t="shared" si="17"/>
        <v>997.6</v>
      </c>
      <c r="D79">
        <f t="shared" si="17"/>
        <v>1015.5</v>
      </c>
      <c r="E79">
        <f t="shared" si="18"/>
        <v>-17.899999999999977</v>
      </c>
      <c r="F79">
        <f t="shared" si="19"/>
        <v>-1</v>
      </c>
      <c r="G79">
        <f t="shared" si="78"/>
        <v>1</v>
      </c>
      <c r="H79">
        <f t="shared" si="21"/>
        <v>-1</v>
      </c>
    </row>
    <row r="80" spans="1:8" x14ac:dyDescent="0.35">
      <c r="A80">
        <f t="shared" si="48"/>
        <v>6</v>
      </c>
      <c r="B80">
        <f t="shared" si="49"/>
        <v>5</v>
      </c>
      <c r="C80">
        <f t="shared" si="17"/>
        <v>997.6</v>
      </c>
      <c r="D80">
        <f t="shared" si="17"/>
        <v>1003.5</v>
      </c>
      <c r="E80">
        <f t="shared" si="18"/>
        <v>-5.8999999999999773</v>
      </c>
      <c r="F80">
        <f t="shared" si="19"/>
        <v>-1</v>
      </c>
      <c r="G80">
        <f t="shared" si="78"/>
        <v>1</v>
      </c>
      <c r="H80">
        <f t="shared" si="21"/>
        <v>-1</v>
      </c>
    </row>
    <row r="81" spans="1:8" x14ac:dyDescent="0.35">
      <c r="A81">
        <f t="shared" si="48"/>
        <v>6</v>
      </c>
      <c r="B81">
        <f t="shared" si="49"/>
        <v>6</v>
      </c>
      <c r="C81">
        <f t="shared" si="17"/>
        <v>997.6</v>
      </c>
      <c r="D81">
        <f t="shared" si="17"/>
        <v>997.6</v>
      </c>
      <c r="E81">
        <f t="shared" si="18"/>
        <v>0</v>
      </c>
      <c r="F81">
        <f t="shared" si="19"/>
        <v>0</v>
      </c>
      <c r="G81" t="str">
        <f t="shared" si="78"/>
        <v>x</v>
      </c>
      <c r="H81">
        <f t="shared" si="21"/>
        <v>0</v>
      </c>
    </row>
    <row r="82" spans="1:8" x14ac:dyDescent="0.35">
      <c r="A82">
        <f t="shared" si="48"/>
        <v>6</v>
      </c>
      <c r="B82">
        <f t="shared" si="49"/>
        <v>7</v>
      </c>
      <c r="C82">
        <f t="shared" si="17"/>
        <v>997.6</v>
      </c>
      <c r="D82">
        <f t="shared" si="17"/>
        <v>1010</v>
      </c>
      <c r="E82">
        <f t="shared" si="18"/>
        <v>-12.399999999999977</v>
      </c>
      <c r="F82">
        <f t="shared" si="19"/>
        <v>-1</v>
      </c>
      <c r="G82">
        <f t="shared" si="78"/>
        <v>0</v>
      </c>
      <c r="H82">
        <f t="shared" si="21"/>
        <v>0</v>
      </c>
    </row>
    <row r="83" spans="1:8" x14ac:dyDescent="0.35">
      <c r="A83">
        <f t="shared" si="48"/>
        <v>6</v>
      </c>
      <c r="B83">
        <f t="shared" si="49"/>
        <v>8</v>
      </c>
      <c r="C83">
        <f t="shared" si="17"/>
        <v>997.6</v>
      </c>
      <c r="D83">
        <f t="shared" si="17"/>
        <v>991.6</v>
      </c>
      <c r="E83">
        <f t="shared" si="18"/>
        <v>6</v>
      </c>
      <c r="F83">
        <f t="shared" si="19"/>
        <v>1</v>
      </c>
      <c r="G83">
        <f t="shared" si="78"/>
        <v>-1</v>
      </c>
      <c r="H83">
        <f t="shared" si="21"/>
        <v>1</v>
      </c>
    </row>
    <row r="84" spans="1:8" x14ac:dyDescent="0.35">
      <c r="A84">
        <f t="shared" si="48"/>
        <v>6</v>
      </c>
      <c r="B84">
        <f t="shared" si="49"/>
        <v>9</v>
      </c>
      <c r="C84">
        <f t="shared" si="17"/>
        <v>997.6</v>
      </c>
      <c r="D84">
        <f t="shared" si="17"/>
        <v>1015.5</v>
      </c>
      <c r="E84">
        <f t="shared" si="18"/>
        <v>-17.899999999999977</v>
      </c>
      <c r="F84">
        <f t="shared" si="19"/>
        <v>-1</v>
      </c>
      <c r="G84">
        <f t="shared" si="78"/>
        <v>-1</v>
      </c>
      <c r="H84">
        <f t="shared" si="21"/>
        <v>1</v>
      </c>
    </row>
    <row r="85" spans="1:8" x14ac:dyDescent="0.35">
      <c r="A85">
        <f t="shared" si="48"/>
        <v>6</v>
      </c>
      <c r="B85">
        <f t="shared" si="49"/>
        <v>10</v>
      </c>
      <c r="C85">
        <f t="shared" si="17"/>
        <v>997.6</v>
      </c>
      <c r="D85">
        <f t="shared" si="17"/>
        <v>979.6</v>
      </c>
      <c r="E85">
        <f t="shared" si="18"/>
        <v>18</v>
      </c>
      <c r="F85">
        <f t="shared" si="19"/>
        <v>1</v>
      </c>
      <c r="G85">
        <f t="shared" si="78"/>
        <v>0</v>
      </c>
      <c r="H85">
        <f t="shared" si="21"/>
        <v>0</v>
      </c>
    </row>
    <row r="86" spans="1:8" x14ac:dyDescent="0.35">
      <c r="A86">
        <f t="shared" si="48"/>
        <v>7</v>
      </c>
      <c r="B86">
        <f t="shared" si="49"/>
        <v>1</v>
      </c>
      <c r="C86">
        <f t="shared" si="17"/>
        <v>1010</v>
      </c>
      <c r="D86">
        <f t="shared" si="17"/>
        <v>990.6</v>
      </c>
      <c r="E86">
        <f t="shared" si="18"/>
        <v>19.399999999999977</v>
      </c>
      <c r="F86">
        <f t="shared" si="19"/>
        <v>1</v>
      </c>
      <c r="G86">
        <f>H3</f>
        <v>0</v>
      </c>
      <c r="H86">
        <f t="shared" si="21"/>
        <v>0</v>
      </c>
    </row>
    <row r="87" spans="1:8" x14ac:dyDescent="0.35">
      <c r="A87">
        <f t="shared" si="48"/>
        <v>7</v>
      </c>
      <c r="B87">
        <f t="shared" si="49"/>
        <v>2</v>
      </c>
      <c r="C87">
        <f t="shared" si="17"/>
        <v>1010</v>
      </c>
      <c r="D87">
        <f t="shared" si="17"/>
        <v>998.6</v>
      </c>
      <c r="E87">
        <f t="shared" si="18"/>
        <v>11.399999999999977</v>
      </c>
      <c r="F87">
        <f t="shared" si="19"/>
        <v>1</v>
      </c>
      <c r="G87">
        <f t="shared" ref="G87:G95" si="79">H4</f>
        <v>-1</v>
      </c>
      <c r="H87">
        <f t="shared" si="21"/>
        <v>1</v>
      </c>
    </row>
    <row r="88" spans="1:8" x14ac:dyDescent="0.35">
      <c r="A88">
        <f t="shared" si="48"/>
        <v>7</v>
      </c>
      <c r="B88">
        <f t="shared" si="49"/>
        <v>3</v>
      </c>
      <c r="C88">
        <f t="shared" si="17"/>
        <v>1010</v>
      </c>
      <c r="D88">
        <f t="shared" si="17"/>
        <v>997.6</v>
      </c>
      <c r="E88">
        <f t="shared" si="18"/>
        <v>12.399999999999977</v>
      </c>
      <c r="F88">
        <f t="shared" si="19"/>
        <v>1</v>
      </c>
      <c r="G88">
        <f t="shared" si="79"/>
        <v>1</v>
      </c>
      <c r="H88">
        <f t="shared" si="21"/>
        <v>-1</v>
      </c>
    </row>
    <row r="89" spans="1:8" x14ac:dyDescent="0.35">
      <c r="A89">
        <f t="shared" si="48"/>
        <v>7</v>
      </c>
      <c r="B89">
        <f t="shared" si="49"/>
        <v>4</v>
      </c>
      <c r="C89">
        <f t="shared" si="17"/>
        <v>1010</v>
      </c>
      <c r="D89">
        <f t="shared" si="17"/>
        <v>1015.5</v>
      </c>
      <c r="E89">
        <f t="shared" si="18"/>
        <v>-5.5</v>
      </c>
      <c r="F89">
        <f t="shared" si="19"/>
        <v>-1</v>
      </c>
      <c r="G89">
        <f t="shared" si="79"/>
        <v>0</v>
      </c>
      <c r="H89">
        <f t="shared" si="21"/>
        <v>0</v>
      </c>
    </row>
    <row r="90" spans="1:8" x14ac:dyDescent="0.35">
      <c r="A90">
        <f t="shared" si="48"/>
        <v>7</v>
      </c>
      <c r="B90">
        <f t="shared" si="49"/>
        <v>5</v>
      </c>
      <c r="C90">
        <f t="shared" si="17"/>
        <v>1010</v>
      </c>
      <c r="D90">
        <f t="shared" si="17"/>
        <v>1003.5</v>
      </c>
      <c r="E90">
        <f t="shared" si="18"/>
        <v>6.5</v>
      </c>
      <c r="F90">
        <f t="shared" si="19"/>
        <v>1</v>
      </c>
      <c r="G90">
        <f t="shared" si="79"/>
        <v>1</v>
      </c>
      <c r="H90">
        <f t="shared" si="21"/>
        <v>-1</v>
      </c>
    </row>
    <row r="91" spans="1:8" x14ac:dyDescent="0.35">
      <c r="A91">
        <f t="shared" si="48"/>
        <v>7</v>
      </c>
      <c r="B91">
        <f t="shared" si="49"/>
        <v>6</v>
      </c>
      <c r="C91">
        <f t="shared" ref="C91:D125" si="80">VLOOKUP(A91,$Y$3:$AG$12,9,0)</f>
        <v>1010</v>
      </c>
      <c r="D91">
        <f t="shared" si="80"/>
        <v>997.6</v>
      </c>
      <c r="E91">
        <f t="shared" ref="E91:E125" si="81">C91-D91</f>
        <v>12.399999999999977</v>
      </c>
      <c r="F91">
        <f t="shared" ref="F91:F125" si="82">IF(E91=0,0,IF(E91&lt;0,-1,1))</f>
        <v>1</v>
      </c>
      <c r="G91">
        <f t="shared" si="79"/>
        <v>0</v>
      </c>
      <c r="H91">
        <f t="shared" ref="H91:H125" si="83">IFERROR(-1*G91,0)</f>
        <v>0</v>
      </c>
    </row>
    <row r="92" spans="1:8" x14ac:dyDescent="0.35">
      <c r="A92">
        <f t="shared" si="48"/>
        <v>7</v>
      </c>
      <c r="B92">
        <f t="shared" si="49"/>
        <v>7</v>
      </c>
      <c r="C92">
        <f t="shared" si="80"/>
        <v>1010</v>
      </c>
      <c r="D92">
        <f t="shared" si="80"/>
        <v>1010</v>
      </c>
      <c r="E92">
        <f t="shared" si="81"/>
        <v>0</v>
      </c>
      <c r="F92">
        <f t="shared" si="82"/>
        <v>0</v>
      </c>
      <c r="G92" t="str">
        <f t="shared" si="79"/>
        <v>x</v>
      </c>
      <c r="H92">
        <f t="shared" si="83"/>
        <v>0</v>
      </c>
    </row>
    <row r="93" spans="1:8" x14ac:dyDescent="0.35">
      <c r="A93">
        <f t="shared" si="48"/>
        <v>7</v>
      </c>
      <c r="B93">
        <f t="shared" si="49"/>
        <v>8</v>
      </c>
      <c r="C93">
        <f t="shared" si="80"/>
        <v>1010</v>
      </c>
      <c r="D93">
        <f t="shared" si="80"/>
        <v>991.6</v>
      </c>
      <c r="E93">
        <f t="shared" si="81"/>
        <v>18.399999999999977</v>
      </c>
      <c r="F93">
        <f t="shared" si="82"/>
        <v>1</v>
      </c>
      <c r="G93">
        <f t="shared" si="79"/>
        <v>-1</v>
      </c>
      <c r="H93">
        <f t="shared" si="83"/>
        <v>1</v>
      </c>
    </row>
    <row r="94" spans="1:8" x14ac:dyDescent="0.35">
      <c r="A94">
        <f t="shared" si="48"/>
        <v>7</v>
      </c>
      <c r="B94">
        <f t="shared" si="49"/>
        <v>9</v>
      </c>
      <c r="C94">
        <f t="shared" si="80"/>
        <v>1010</v>
      </c>
      <c r="D94">
        <f t="shared" si="80"/>
        <v>1015.5</v>
      </c>
      <c r="E94">
        <f t="shared" si="81"/>
        <v>-5.5</v>
      </c>
      <c r="F94">
        <f t="shared" si="82"/>
        <v>-1</v>
      </c>
      <c r="G94">
        <f t="shared" si="79"/>
        <v>0</v>
      </c>
      <c r="H94">
        <f t="shared" si="83"/>
        <v>0</v>
      </c>
    </row>
    <row r="95" spans="1:8" x14ac:dyDescent="0.35">
      <c r="A95">
        <f t="shared" si="48"/>
        <v>7</v>
      </c>
      <c r="B95">
        <f t="shared" si="49"/>
        <v>10</v>
      </c>
      <c r="C95">
        <f t="shared" si="80"/>
        <v>1010</v>
      </c>
      <c r="D95">
        <f t="shared" si="80"/>
        <v>979.6</v>
      </c>
      <c r="E95">
        <f t="shared" si="81"/>
        <v>30.399999999999977</v>
      </c>
      <c r="F95">
        <f t="shared" si="82"/>
        <v>1</v>
      </c>
      <c r="G95">
        <f t="shared" si="79"/>
        <v>-1</v>
      </c>
      <c r="H95">
        <f t="shared" si="83"/>
        <v>1</v>
      </c>
    </row>
    <row r="96" spans="1:8" x14ac:dyDescent="0.35">
      <c r="A96">
        <f t="shared" si="48"/>
        <v>8</v>
      </c>
      <c r="B96">
        <f t="shared" si="49"/>
        <v>1</v>
      </c>
      <c r="C96">
        <f t="shared" si="80"/>
        <v>991.6</v>
      </c>
      <c r="D96">
        <f t="shared" si="80"/>
        <v>990.6</v>
      </c>
      <c r="E96">
        <f t="shared" si="81"/>
        <v>1</v>
      </c>
      <c r="F96">
        <f t="shared" si="82"/>
        <v>1</v>
      </c>
      <c r="G96">
        <f>I3</f>
        <v>0</v>
      </c>
      <c r="H96">
        <f t="shared" si="83"/>
        <v>0</v>
      </c>
    </row>
    <row r="97" spans="1:8" x14ac:dyDescent="0.35">
      <c r="A97">
        <f t="shared" si="48"/>
        <v>8</v>
      </c>
      <c r="B97">
        <f t="shared" si="49"/>
        <v>2</v>
      </c>
      <c r="C97">
        <f t="shared" si="80"/>
        <v>991.6</v>
      </c>
      <c r="D97">
        <f t="shared" si="80"/>
        <v>998.6</v>
      </c>
      <c r="E97">
        <f t="shared" si="81"/>
        <v>-7</v>
      </c>
      <c r="F97">
        <f t="shared" si="82"/>
        <v>-1</v>
      </c>
      <c r="G97">
        <f t="shared" ref="G97:G105" si="84">I4</f>
        <v>1</v>
      </c>
      <c r="H97">
        <f t="shared" si="83"/>
        <v>-1</v>
      </c>
    </row>
    <row r="98" spans="1:8" x14ac:dyDescent="0.35">
      <c r="A98">
        <f t="shared" si="48"/>
        <v>8</v>
      </c>
      <c r="B98">
        <f t="shared" si="49"/>
        <v>3</v>
      </c>
      <c r="C98">
        <f t="shared" si="80"/>
        <v>991.6</v>
      </c>
      <c r="D98">
        <f t="shared" si="80"/>
        <v>997.6</v>
      </c>
      <c r="E98">
        <f t="shared" si="81"/>
        <v>-6</v>
      </c>
      <c r="F98">
        <f t="shared" si="82"/>
        <v>-1</v>
      </c>
      <c r="G98">
        <f t="shared" si="84"/>
        <v>1</v>
      </c>
      <c r="H98">
        <f t="shared" si="83"/>
        <v>-1</v>
      </c>
    </row>
    <row r="99" spans="1:8" x14ac:dyDescent="0.35">
      <c r="A99">
        <f t="shared" si="48"/>
        <v>8</v>
      </c>
      <c r="B99">
        <f t="shared" si="49"/>
        <v>4</v>
      </c>
      <c r="C99">
        <f t="shared" si="80"/>
        <v>991.6</v>
      </c>
      <c r="D99">
        <f t="shared" si="80"/>
        <v>1015.5</v>
      </c>
      <c r="E99">
        <f t="shared" si="81"/>
        <v>-23.899999999999977</v>
      </c>
      <c r="F99">
        <f t="shared" si="82"/>
        <v>-1</v>
      </c>
      <c r="G99">
        <f t="shared" si="84"/>
        <v>-1</v>
      </c>
      <c r="H99">
        <f t="shared" si="83"/>
        <v>1</v>
      </c>
    </row>
    <row r="100" spans="1:8" x14ac:dyDescent="0.35">
      <c r="A100">
        <f t="shared" si="48"/>
        <v>8</v>
      </c>
      <c r="B100">
        <f t="shared" si="49"/>
        <v>5</v>
      </c>
      <c r="C100">
        <f t="shared" si="80"/>
        <v>991.6</v>
      </c>
      <c r="D100">
        <f t="shared" si="80"/>
        <v>1003.5</v>
      </c>
      <c r="E100">
        <f t="shared" si="81"/>
        <v>-11.899999999999977</v>
      </c>
      <c r="F100">
        <f t="shared" si="82"/>
        <v>-1</v>
      </c>
      <c r="G100">
        <f t="shared" si="84"/>
        <v>-1</v>
      </c>
      <c r="H100">
        <f t="shared" si="83"/>
        <v>1</v>
      </c>
    </row>
    <row r="101" spans="1:8" x14ac:dyDescent="0.35">
      <c r="A101">
        <f t="shared" ref="A101:A125" si="85">A91+1</f>
        <v>8</v>
      </c>
      <c r="B101">
        <f t="shared" ref="B101:B125" si="86">B91</f>
        <v>6</v>
      </c>
      <c r="C101">
        <f t="shared" si="80"/>
        <v>991.6</v>
      </c>
      <c r="D101">
        <f t="shared" si="80"/>
        <v>997.6</v>
      </c>
      <c r="E101">
        <f t="shared" si="81"/>
        <v>-6</v>
      </c>
      <c r="F101">
        <f t="shared" si="82"/>
        <v>-1</v>
      </c>
      <c r="G101">
        <f t="shared" si="84"/>
        <v>1</v>
      </c>
      <c r="H101">
        <f t="shared" si="83"/>
        <v>-1</v>
      </c>
    </row>
    <row r="102" spans="1:8" x14ac:dyDescent="0.35">
      <c r="A102">
        <f t="shared" si="85"/>
        <v>8</v>
      </c>
      <c r="B102">
        <f t="shared" si="86"/>
        <v>7</v>
      </c>
      <c r="C102">
        <f t="shared" si="80"/>
        <v>991.6</v>
      </c>
      <c r="D102">
        <f t="shared" si="80"/>
        <v>1010</v>
      </c>
      <c r="E102">
        <f t="shared" si="81"/>
        <v>-18.399999999999977</v>
      </c>
      <c r="F102">
        <f t="shared" si="82"/>
        <v>-1</v>
      </c>
      <c r="G102">
        <f t="shared" si="84"/>
        <v>1</v>
      </c>
      <c r="H102">
        <f t="shared" si="83"/>
        <v>-1</v>
      </c>
    </row>
    <row r="103" spans="1:8" x14ac:dyDescent="0.35">
      <c r="A103">
        <f t="shared" si="85"/>
        <v>8</v>
      </c>
      <c r="B103">
        <f t="shared" si="86"/>
        <v>8</v>
      </c>
      <c r="C103">
        <f t="shared" si="80"/>
        <v>991.6</v>
      </c>
      <c r="D103">
        <f t="shared" si="80"/>
        <v>991.6</v>
      </c>
      <c r="E103">
        <f t="shared" si="81"/>
        <v>0</v>
      </c>
      <c r="F103">
        <f t="shared" si="82"/>
        <v>0</v>
      </c>
      <c r="G103" t="str">
        <f t="shared" si="84"/>
        <v>x</v>
      </c>
      <c r="H103">
        <f t="shared" si="83"/>
        <v>0</v>
      </c>
    </row>
    <row r="104" spans="1:8" x14ac:dyDescent="0.35">
      <c r="A104">
        <f t="shared" si="85"/>
        <v>8</v>
      </c>
      <c r="B104">
        <f t="shared" si="86"/>
        <v>9</v>
      </c>
      <c r="C104">
        <f t="shared" si="80"/>
        <v>991.6</v>
      </c>
      <c r="D104">
        <f t="shared" si="80"/>
        <v>1015.5</v>
      </c>
      <c r="E104">
        <f t="shared" si="81"/>
        <v>-23.899999999999977</v>
      </c>
      <c r="F104">
        <f t="shared" si="82"/>
        <v>-1</v>
      </c>
      <c r="G104">
        <f t="shared" si="84"/>
        <v>1</v>
      </c>
      <c r="H104">
        <f t="shared" si="83"/>
        <v>-1</v>
      </c>
    </row>
    <row r="105" spans="1:8" x14ac:dyDescent="0.35">
      <c r="A105">
        <f t="shared" si="85"/>
        <v>8</v>
      </c>
      <c r="B105">
        <f t="shared" si="86"/>
        <v>10</v>
      </c>
      <c r="C105">
        <f t="shared" si="80"/>
        <v>991.6</v>
      </c>
      <c r="D105">
        <f t="shared" si="80"/>
        <v>979.6</v>
      </c>
      <c r="E105">
        <f t="shared" si="81"/>
        <v>12</v>
      </c>
      <c r="F105">
        <f t="shared" si="82"/>
        <v>1</v>
      </c>
      <c r="G105">
        <f t="shared" si="84"/>
        <v>-1</v>
      </c>
      <c r="H105">
        <f t="shared" si="83"/>
        <v>1</v>
      </c>
    </row>
    <row r="106" spans="1:8" x14ac:dyDescent="0.35">
      <c r="A106">
        <f t="shared" si="85"/>
        <v>9</v>
      </c>
      <c r="B106">
        <f t="shared" si="86"/>
        <v>1</v>
      </c>
      <c r="C106">
        <f t="shared" si="80"/>
        <v>1015.5</v>
      </c>
      <c r="D106">
        <f t="shared" si="80"/>
        <v>990.6</v>
      </c>
      <c r="E106">
        <f t="shared" si="81"/>
        <v>24.899999999999977</v>
      </c>
      <c r="F106">
        <f t="shared" si="82"/>
        <v>1</v>
      </c>
      <c r="G106">
        <f>J3</f>
        <v>-1</v>
      </c>
      <c r="H106">
        <f t="shared" si="83"/>
        <v>1</v>
      </c>
    </row>
    <row r="107" spans="1:8" x14ac:dyDescent="0.35">
      <c r="A107">
        <f t="shared" si="85"/>
        <v>9</v>
      </c>
      <c r="B107">
        <f t="shared" si="86"/>
        <v>2</v>
      </c>
      <c r="C107">
        <f t="shared" si="80"/>
        <v>1015.5</v>
      </c>
      <c r="D107">
        <f t="shared" si="80"/>
        <v>998.6</v>
      </c>
      <c r="E107">
        <f t="shared" si="81"/>
        <v>16.899999999999977</v>
      </c>
      <c r="F107">
        <f t="shared" si="82"/>
        <v>1</v>
      </c>
      <c r="G107">
        <f t="shared" ref="G107:G115" si="87">J4</f>
        <v>-1</v>
      </c>
      <c r="H107">
        <f t="shared" si="83"/>
        <v>1</v>
      </c>
    </row>
    <row r="108" spans="1:8" x14ac:dyDescent="0.35">
      <c r="A108">
        <f t="shared" si="85"/>
        <v>9</v>
      </c>
      <c r="B108">
        <f t="shared" si="86"/>
        <v>3</v>
      </c>
      <c r="C108">
        <f t="shared" si="80"/>
        <v>1015.5</v>
      </c>
      <c r="D108">
        <f t="shared" si="80"/>
        <v>997.6</v>
      </c>
      <c r="E108">
        <f t="shared" si="81"/>
        <v>17.899999999999977</v>
      </c>
      <c r="F108">
        <f t="shared" si="82"/>
        <v>1</v>
      </c>
      <c r="G108">
        <f t="shared" si="87"/>
        <v>-1</v>
      </c>
      <c r="H108">
        <f t="shared" si="83"/>
        <v>1</v>
      </c>
    </row>
    <row r="109" spans="1:8" x14ac:dyDescent="0.35">
      <c r="A109">
        <f t="shared" si="85"/>
        <v>9</v>
      </c>
      <c r="B109">
        <f t="shared" si="86"/>
        <v>4</v>
      </c>
      <c r="C109">
        <f t="shared" si="80"/>
        <v>1015.5</v>
      </c>
      <c r="D109">
        <f t="shared" si="80"/>
        <v>1015.5</v>
      </c>
      <c r="E109">
        <f t="shared" si="81"/>
        <v>0</v>
      </c>
      <c r="F109">
        <f t="shared" si="82"/>
        <v>0</v>
      </c>
      <c r="G109">
        <f t="shared" si="87"/>
        <v>1</v>
      </c>
      <c r="H109">
        <f t="shared" si="83"/>
        <v>-1</v>
      </c>
    </row>
    <row r="110" spans="1:8" ht="15" thickBot="1" x14ac:dyDescent="0.4">
      <c r="A110">
        <f t="shared" si="85"/>
        <v>9</v>
      </c>
      <c r="B110">
        <f t="shared" si="86"/>
        <v>5</v>
      </c>
      <c r="C110">
        <f t="shared" si="80"/>
        <v>1015.5</v>
      </c>
      <c r="D110">
        <f t="shared" si="80"/>
        <v>1003.5</v>
      </c>
      <c r="E110">
        <f t="shared" si="81"/>
        <v>12</v>
      </c>
      <c r="F110">
        <f t="shared" si="82"/>
        <v>1</v>
      </c>
      <c r="G110">
        <f t="shared" si="87"/>
        <v>0</v>
      </c>
      <c r="H110">
        <f t="shared" si="83"/>
        <v>0</v>
      </c>
    </row>
    <row r="111" spans="1:8" ht="15" thickBot="1" x14ac:dyDescent="0.4">
      <c r="A111" s="37">
        <f t="shared" si="85"/>
        <v>9</v>
      </c>
      <c r="B111" s="38">
        <f t="shared" si="86"/>
        <v>6</v>
      </c>
      <c r="C111" s="38">
        <f t="shared" si="80"/>
        <v>1015.5</v>
      </c>
      <c r="D111" s="38">
        <f t="shared" si="80"/>
        <v>997.6</v>
      </c>
      <c r="E111" s="38">
        <f t="shared" si="81"/>
        <v>17.899999999999977</v>
      </c>
      <c r="F111" s="38">
        <f t="shared" si="82"/>
        <v>1</v>
      </c>
      <c r="G111" s="38">
        <f t="shared" si="87"/>
        <v>1</v>
      </c>
      <c r="H111" s="39">
        <f t="shared" si="83"/>
        <v>-1</v>
      </c>
    </row>
    <row r="112" spans="1:8" x14ac:dyDescent="0.35">
      <c r="A112">
        <f t="shared" si="85"/>
        <v>9</v>
      </c>
      <c r="B112">
        <f t="shared" si="86"/>
        <v>7</v>
      </c>
      <c r="C112">
        <f t="shared" si="80"/>
        <v>1015.5</v>
      </c>
      <c r="D112">
        <f t="shared" si="80"/>
        <v>1010</v>
      </c>
      <c r="E112">
        <f t="shared" si="81"/>
        <v>5.5</v>
      </c>
      <c r="F112">
        <f t="shared" si="82"/>
        <v>1</v>
      </c>
      <c r="G112">
        <f t="shared" si="87"/>
        <v>0</v>
      </c>
      <c r="H112">
        <f t="shared" si="83"/>
        <v>0</v>
      </c>
    </row>
    <row r="113" spans="1:8" x14ac:dyDescent="0.35">
      <c r="A113">
        <f t="shared" si="85"/>
        <v>9</v>
      </c>
      <c r="B113">
        <f t="shared" si="86"/>
        <v>8</v>
      </c>
      <c r="C113">
        <f t="shared" si="80"/>
        <v>1015.5</v>
      </c>
      <c r="D113">
        <f t="shared" si="80"/>
        <v>991.6</v>
      </c>
      <c r="E113">
        <f t="shared" si="81"/>
        <v>23.899999999999977</v>
      </c>
      <c r="F113">
        <f t="shared" si="82"/>
        <v>1</v>
      </c>
      <c r="G113">
        <f t="shared" si="87"/>
        <v>-1</v>
      </c>
      <c r="H113">
        <f t="shared" si="83"/>
        <v>1</v>
      </c>
    </row>
    <row r="114" spans="1:8" x14ac:dyDescent="0.35">
      <c r="A114">
        <f t="shared" si="85"/>
        <v>9</v>
      </c>
      <c r="B114">
        <f t="shared" si="86"/>
        <v>9</v>
      </c>
      <c r="C114">
        <f t="shared" si="80"/>
        <v>1015.5</v>
      </c>
      <c r="D114">
        <f t="shared" si="80"/>
        <v>1015.5</v>
      </c>
      <c r="E114">
        <f t="shared" si="81"/>
        <v>0</v>
      </c>
      <c r="F114">
        <f t="shared" si="82"/>
        <v>0</v>
      </c>
      <c r="G114" t="str">
        <f t="shared" si="87"/>
        <v>x</v>
      </c>
      <c r="H114">
        <f t="shared" si="83"/>
        <v>0</v>
      </c>
    </row>
    <row r="115" spans="1:8" x14ac:dyDescent="0.35">
      <c r="A115">
        <f t="shared" si="85"/>
        <v>9</v>
      </c>
      <c r="B115">
        <f t="shared" si="86"/>
        <v>10</v>
      </c>
      <c r="C115">
        <f t="shared" si="80"/>
        <v>1015.5</v>
      </c>
      <c r="D115">
        <f t="shared" si="80"/>
        <v>979.6</v>
      </c>
      <c r="E115">
        <f t="shared" si="81"/>
        <v>35.899999999999977</v>
      </c>
      <c r="F115">
        <f t="shared" si="82"/>
        <v>1</v>
      </c>
      <c r="G115">
        <f t="shared" si="87"/>
        <v>0</v>
      </c>
      <c r="H115">
        <f t="shared" si="83"/>
        <v>0</v>
      </c>
    </row>
    <row r="116" spans="1:8" x14ac:dyDescent="0.35">
      <c r="A116">
        <f t="shared" si="85"/>
        <v>10</v>
      </c>
      <c r="B116">
        <f t="shared" si="86"/>
        <v>1</v>
      </c>
      <c r="C116">
        <f t="shared" si="80"/>
        <v>979.6</v>
      </c>
      <c r="D116">
        <f t="shared" si="80"/>
        <v>990.6</v>
      </c>
      <c r="E116">
        <f t="shared" si="81"/>
        <v>-11</v>
      </c>
      <c r="F116">
        <f t="shared" si="82"/>
        <v>-1</v>
      </c>
      <c r="G116">
        <f>K3</f>
        <v>1</v>
      </c>
      <c r="H116">
        <f t="shared" si="83"/>
        <v>-1</v>
      </c>
    </row>
    <row r="117" spans="1:8" x14ac:dyDescent="0.35">
      <c r="A117">
        <f t="shared" si="85"/>
        <v>10</v>
      </c>
      <c r="B117">
        <f t="shared" si="86"/>
        <v>2</v>
      </c>
      <c r="C117">
        <f t="shared" si="80"/>
        <v>979.6</v>
      </c>
      <c r="D117">
        <f t="shared" si="80"/>
        <v>998.6</v>
      </c>
      <c r="E117">
        <f t="shared" si="81"/>
        <v>-19</v>
      </c>
      <c r="F117">
        <f t="shared" si="82"/>
        <v>-1</v>
      </c>
      <c r="G117">
        <f t="shared" ref="G117:G125" si="88">K4</f>
        <v>0</v>
      </c>
      <c r="H117">
        <f t="shared" si="83"/>
        <v>0</v>
      </c>
    </row>
    <row r="118" spans="1:8" x14ac:dyDescent="0.35">
      <c r="A118">
        <f t="shared" si="85"/>
        <v>10</v>
      </c>
      <c r="B118">
        <f t="shared" si="86"/>
        <v>3</v>
      </c>
      <c r="C118">
        <f t="shared" si="80"/>
        <v>979.6</v>
      </c>
      <c r="D118">
        <f t="shared" si="80"/>
        <v>997.6</v>
      </c>
      <c r="E118">
        <f t="shared" si="81"/>
        <v>-18</v>
      </c>
      <c r="F118">
        <f t="shared" si="82"/>
        <v>-1</v>
      </c>
      <c r="G118">
        <f t="shared" si="88"/>
        <v>1</v>
      </c>
      <c r="H118">
        <f t="shared" si="83"/>
        <v>-1</v>
      </c>
    </row>
    <row r="119" spans="1:8" x14ac:dyDescent="0.35">
      <c r="A119">
        <f t="shared" si="85"/>
        <v>10</v>
      </c>
      <c r="B119">
        <f t="shared" si="86"/>
        <v>4</v>
      </c>
      <c r="C119">
        <f t="shared" si="80"/>
        <v>979.6</v>
      </c>
      <c r="D119">
        <f t="shared" si="80"/>
        <v>1015.5</v>
      </c>
      <c r="E119">
        <f t="shared" si="81"/>
        <v>-35.899999999999977</v>
      </c>
      <c r="F119">
        <f t="shared" si="82"/>
        <v>-1</v>
      </c>
      <c r="G119">
        <f t="shared" si="88"/>
        <v>0</v>
      </c>
      <c r="H119">
        <f t="shared" si="83"/>
        <v>0</v>
      </c>
    </row>
    <row r="120" spans="1:8" x14ac:dyDescent="0.35">
      <c r="A120">
        <f t="shared" si="85"/>
        <v>10</v>
      </c>
      <c r="B120">
        <f t="shared" si="86"/>
        <v>5</v>
      </c>
      <c r="C120">
        <f t="shared" si="80"/>
        <v>979.6</v>
      </c>
      <c r="D120">
        <f t="shared" si="80"/>
        <v>1003.5</v>
      </c>
      <c r="E120">
        <f t="shared" si="81"/>
        <v>-23.899999999999977</v>
      </c>
      <c r="F120">
        <f t="shared" si="82"/>
        <v>-1</v>
      </c>
      <c r="G120">
        <f t="shared" si="88"/>
        <v>-1</v>
      </c>
      <c r="H120">
        <f t="shared" si="83"/>
        <v>1</v>
      </c>
    </row>
    <row r="121" spans="1:8" x14ac:dyDescent="0.35">
      <c r="A121">
        <f t="shared" si="85"/>
        <v>10</v>
      </c>
      <c r="B121">
        <f t="shared" si="86"/>
        <v>6</v>
      </c>
      <c r="C121">
        <f t="shared" si="80"/>
        <v>979.6</v>
      </c>
      <c r="D121">
        <f t="shared" si="80"/>
        <v>997.6</v>
      </c>
      <c r="E121">
        <f t="shared" si="81"/>
        <v>-18</v>
      </c>
      <c r="F121">
        <f t="shared" si="82"/>
        <v>-1</v>
      </c>
      <c r="G121">
        <f t="shared" si="88"/>
        <v>0</v>
      </c>
      <c r="H121">
        <f t="shared" si="83"/>
        <v>0</v>
      </c>
    </row>
    <row r="122" spans="1:8" x14ac:dyDescent="0.35">
      <c r="A122">
        <f t="shared" si="85"/>
        <v>10</v>
      </c>
      <c r="B122">
        <f t="shared" si="86"/>
        <v>7</v>
      </c>
      <c r="C122">
        <f t="shared" si="80"/>
        <v>979.6</v>
      </c>
      <c r="D122">
        <f t="shared" si="80"/>
        <v>1010</v>
      </c>
      <c r="E122">
        <f t="shared" si="81"/>
        <v>-30.399999999999977</v>
      </c>
      <c r="F122">
        <f t="shared" si="82"/>
        <v>-1</v>
      </c>
      <c r="G122">
        <f t="shared" si="88"/>
        <v>1</v>
      </c>
      <c r="H122">
        <f t="shared" si="83"/>
        <v>-1</v>
      </c>
    </row>
    <row r="123" spans="1:8" x14ac:dyDescent="0.35">
      <c r="A123">
        <f t="shared" si="85"/>
        <v>10</v>
      </c>
      <c r="B123">
        <f t="shared" si="86"/>
        <v>8</v>
      </c>
      <c r="C123">
        <f t="shared" si="80"/>
        <v>979.6</v>
      </c>
      <c r="D123">
        <f t="shared" si="80"/>
        <v>991.6</v>
      </c>
      <c r="E123">
        <f t="shared" si="81"/>
        <v>-12</v>
      </c>
      <c r="F123">
        <f t="shared" si="82"/>
        <v>-1</v>
      </c>
      <c r="G123">
        <f t="shared" si="88"/>
        <v>1</v>
      </c>
      <c r="H123">
        <f t="shared" si="83"/>
        <v>-1</v>
      </c>
    </row>
    <row r="124" spans="1:8" x14ac:dyDescent="0.35">
      <c r="A124">
        <f t="shared" si="85"/>
        <v>10</v>
      </c>
      <c r="B124">
        <f t="shared" si="86"/>
        <v>9</v>
      </c>
      <c r="C124">
        <f t="shared" si="80"/>
        <v>979.6</v>
      </c>
      <c r="D124">
        <f t="shared" si="80"/>
        <v>1015.5</v>
      </c>
      <c r="E124">
        <f t="shared" si="81"/>
        <v>-35.899999999999977</v>
      </c>
      <c r="F124">
        <f t="shared" si="82"/>
        <v>-1</v>
      </c>
      <c r="G124">
        <f t="shared" si="88"/>
        <v>0</v>
      </c>
      <c r="H124">
        <f t="shared" si="83"/>
        <v>0</v>
      </c>
    </row>
    <row r="125" spans="1:8" x14ac:dyDescent="0.35">
      <c r="A125">
        <f t="shared" si="85"/>
        <v>10</v>
      </c>
      <c r="B125">
        <f t="shared" si="86"/>
        <v>10</v>
      </c>
      <c r="C125">
        <f t="shared" si="80"/>
        <v>979.6</v>
      </c>
      <c r="D125">
        <f t="shared" si="80"/>
        <v>979.6</v>
      </c>
      <c r="E125">
        <f t="shared" si="81"/>
        <v>0</v>
      </c>
      <c r="F125">
        <f t="shared" si="82"/>
        <v>0</v>
      </c>
      <c r="G125" t="str">
        <f t="shared" si="88"/>
        <v>x</v>
      </c>
      <c r="H125">
        <f t="shared" si="83"/>
        <v>0</v>
      </c>
    </row>
  </sheetData>
  <phoneticPr fontId="3" type="noConversion"/>
  <conditionalFormatting sqref="B3:K1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6861A-1920-41A5-9360-3CE0E504233B}">
  <dimension ref="A1:BY125"/>
  <sheetViews>
    <sheetView zoomScale="56" workbookViewId="0">
      <selection activeCell="B11" sqref="B11"/>
    </sheetView>
  </sheetViews>
  <sheetFormatPr defaultRowHeight="14.5" x14ac:dyDescent="0.35"/>
  <cols>
    <col min="1" max="1" width="12.6328125" bestFit="1" customWidth="1"/>
    <col min="2" max="2" width="7.26953125" bestFit="1" customWidth="1"/>
    <col min="3" max="4" width="7.90625" bestFit="1" customWidth="1"/>
    <col min="5" max="5" width="9.1796875" bestFit="1" customWidth="1"/>
    <col min="6" max="7" width="7.26953125" bestFit="1" customWidth="1"/>
    <col min="8" max="8" width="12.453125" bestFit="1" customWidth="1"/>
    <col min="9" max="9" width="7.26953125" bestFit="1" customWidth="1"/>
    <col min="10" max="10" width="20.1796875" bestFit="1" customWidth="1"/>
    <col min="11" max="11" width="18.08984375" bestFit="1" customWidth="1"/>
    <col min="12" max="12" width="8.54296875" bestFit="1" customWidth="1"/>
    <col min="13" max="13" width="6.81640625" bestFit="1" customWidth="1"/>
    <col min="14" max="14" width="9.36328125" bestFit="1" customWidth="1"/>
    <col min="15" max="15" width="7.453125" bestFit="1" customWidth="1"/>
    <col min="16" max="16" width="5.90625" bestFit="1" customWidth="1"/>
    <col min="17" max="17" width="6.81640625" bestFit="1" customWidth="1"/>
    <col min="18" max="18" width="8.7265625" bestFit="1" customWidth="1"/>
    <col min="19" max="19" width="7.453125" bestFit="1" customWidth="1"/>
    <col min="20" max="20" width="6.1796875" bestFit="1" customWidth="1"/>
    <col min="21" max="21" width="6.81640625" bestFit="1" customWidth="1"/>
    <col min="22" max="22" width="8.7265625" bestFit="1" customWidth="1"/>
    <col min="23" max="23" width="10.08984375" bestFit="1" customWidth="1"/>
    <col min="25" max="25" width="3.54296875" bestFit="1" customWidth="1"/>
    <col min="26" max="26" width="7.453125" bestFit="1" customWidth="1"/>
    <col min="27" max="27" width="6.54296875" bestFit="1" customWidth="1"/>
    <col min="28" max="28" width="7.26953125" bestFit="1" customWidth="1"/>
    <col min="29" max="29" width="9" bestFit="1" customWidth="1"/>
    <col min="30" max="30" width="9.6328125" bestFit="1" customWidth="1"/>
    <col min="31" max="31" width="8.7265625" bestFit="1" customWidth="1"/>
    <col min="32" max="32" width="5.7265625" bestFit="1" customWidth="1"/>
    <col min="33" max="33" width="11.54296875" bestFit="1" customWidth="1"/>
    <col min="34" max="34" width="9.1796875" bestFit="1" customWidth="1"/>
    <col min="35" max="35" width="4.81640625" bestFit="1" customWidth="1"/>
    <col min="36" max="36" width="5.7265625" bestFit="1" customWidth="1"/>
    <col min="37" max="37" width="6.36328125" bestFit="1" customWidth="1"/>
    <col min="38" max="38" width="7.453125" bestFit="1" customWidth="1"/>
    <col min="39" max="39" width="5.7265625" bestFit="1" customWidth="1"/>
    <col min="40" max="40" width="11.54296875" bestFit="1" customWidth="1"/>
    <col min="41" max="41" width="4.81640625" bestFit="1" customWidth="1"/>
    <col min="42" max="42" width="7.90625" bestFit="1" customWidth="1"/>
    <col min="43" max="43" width="4.81640625" bestFit="1" customWidth="1"/>
    <col min="48" max="48" width="12.08984375" bestFit="1" customWidth="1"/>
    <col min="49" max="49" width="12.54296875" bestFit="1" customWidth="1"/>
    <col min="50" max="50" width="11.7265625" bestFit="1" customWidth="1"/>
    <col min="52" max="52" width="2.81640625" bestFit="1" customWidth="1"/>
    <col min="53" max="53" width="17" bestFit="1" customWidth="1"/>
    <col min="54" max="54" width="12.6328125" bestFit="1" customWidth="1"/>
    <col min="55" max="55" width="12.1796875" bestFit="1" customWidth="1"/>
    <col min="56" max="56" width="13.7265625" bestFit="1" customWidth="1"/>
    <col min="57" max="57" width="9.08984375" bestFit="1" customWidth="1"/>
    <col min="58" max="58" width="12.1796875" bestFit="1" customWidth="1"/>
    <col min="59" max="59" width="12.6328125" bestFit="1" customWidth="1"/>
    <col min="60" max="60" width="13.7265625" bestFit="1" customWidth="1"/>
    <col min="66" max="66" width="12.6328125" bestFit="1" customWidth="1"/>
    <col min="67" max="67" width="13.08984375" bestFit="1" customWidth="1"/>
    <col min="68" max="68" width="12.1796875" bestFit="1" customWidth="1"/>
    <col min="70" max="70" width="3.54296875" bestFit="1" customWidth="1"/>
    <col min="71" max="71" width="9.6328125" bestFit="1" customWidth="1"/>
    <col min="72" max="74" width="9.1796875" bestFit="1" customWidth="1"/>
    <col min="75" max="75" width="9.6328125" bestFit="1" customWidth="1"/>
    <col min="77" max="77" width="5.7265625" bestFit="1" customWidth="1"/>
  </cols>
  <sheetData>
    <row r="1" spans="1:38" ht="15" thickBot="1" x14ac:dyDescent="0.4">
      <c r="A1" s="25"/>
      <c r="B1" s="25"/>
      <c r="L1" t="s">
        <v>19</v>
      </c>
      <c r="M1">
        <v>0</v>
      </c>
      <c r="N1">
        <v>1</v>
      </c>
      <c r="O1">
        <v>1</v>
      </c>
      <c r="Q1">
        <v>0</v>
      </c>
      <c r="R1">
        <v>1</v>
      </c>
      <c r="S1">
        <v>1</v>
      </c>
      <c r="U1">
        <v>0</v>
      </c>
      <c r="V1">
        <v>0</v>
      </c>
      <c r="W1">
        <v>0</v>
      </c>
    </row>
    <row r="2" spans="1:38" x14ac:dyDescent="0.35">
      <c r="A2" s="4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15</v>
      </c>
      <c r="I2" s="1" t="s">
        <v>16</v>
      </c>
      <c r="J2" s="1" t="s">
        <v>17</v>
      </c>
      <c r="K2" s="1" t="s">
        <v>18</v>
      </c>
      <c r="M2" s="3" t="s">
        <v>1</v>
      </c>
      <c r="N2" s="2" t="s">
        <v>2</v>
      </c>
      <c r="O2" s="4" t="s">
        <v>3</v>
      </c>
      <c r="P2" s="5" t="s">
        <v>4</v>
      </c>
      <c r="Q2" s="3" t="s">
        <v>5</v>
      </c>
      <c r="R2" s="2" t="s">
        <v>6</v>
      </c>
      <c r="S2" s="4" t="s">
        <v>7</v>
      </c>
      <c r="T2" s="5" t="s">
        <v>4</v>
      </c>
      <c r="U2" s="3" t="s">
        <v>24</v>
      </c>
      <c r="V2" s="3" t="s">
        <v>25</v>
      </c>
      <c r="W2" s="4" t="s">
        <v>29</v>
      </c>
      <c r="Y2" t="s">
        <v>101</v>
      </c>
      <c r="Z2" s="3" t="s">
        <v>20</v>
      </c>
      <c r="AA2" s="2" t="s">
        <v>21</v>
      </c>
      <c r="AB2" s="4" t="s">
        <v>22</v>
      </c>
      <c r="AC2" s="3" t="s">
        <v>26</v>
      </c>
      <c r="AD2" s="3" t="s">
        <v>27</v>
      </c>
      <c r="AE2" s="4" t="s">
        <v>28</v>
      </c>
      <c r="AF2" t="s">
        <v>23</v>
      </c>
      <c r="AG2" t="s">
        <v>30</v>
      </c>
      <c r="AH2" t="s">
        <v>95</v>
      </c>
      <c r="AI2" t="s">
        <v>197</v>
      </c>
      <c r="AJ2" t="s">
        <v>265</v>
      </c>
      <c r="AK2" t="s">
        <v>197</v>
      </c>
      <c r="AL2" s="30" t="s">
        <v>266</v>
      </c>
    </row>
    <row r="3" spans="1:38" x14ac:dyDescent="0.35">
      <c r="A3" s="89" t="s">
        <v>9</v>
      </c>
      <c r="B3" s="1" t="s">
        <v>0</v>
      </c>
      <c r="C3" s="1">
        <v>0</v>
      </c>
      <c r="D3" s="1">
        <v>-1</v>
      </c>
      <c r="E3" s="1">
        <v>1</v>
      </c>
      <c r="F3" s="1">
        <v>-1</v>
      </c>
      <c r="G3" s="1">
        <v>0</v>
      </c>
      <c r="H3" s="1">
        <v>0</v>
      </c>
      <c r="I3" s="1">
        <v>0</v>
      </c>
      <c r="J3" s="1">
        <v>-1</v>
      </c>
      <c r="K3" s="1">
        <v>1</v>
      </c>
      <c r="M3" s="1">
        <f>COUNTIFS(B3:K3,"="&amp;1)</f>
        <v>2</v>
      </c>
      <c r="N3">
        <f>COUNTIFS(B3:K3,"="&amp;-1)</f>
        <v>3</v>
      </c>
      <c r="O3">
        <f>COUNTIFS(B3:K3,"="&amp;0)</f>
        <v>4</v>
      </c>
      <c r="P3">
        <f>SUM(M3:O3)</f>
        <v>9</v>
      </c>
      <c r="Q3" s="6">
        <f>M3/$P3</f>
        <v>0.22222222222222221</v>
      </c>
      <c r="R3" s="6">
        <f t="shared" ref="R3:S12" si="0">N3/$P3</f>
        <v>0.33333333333333331</v>
      </c>
      <c r="S3" s="6">
        <f t="shared" si="0"/>
        <v>0.44444444444444442</v>
      </c>
      <c r="T3" s="7">
        <f>SUM(Q3:S3)</f>
        <v>1</v>
      </c>
      <c r="U3" s="9">
        <f>Q3-R3</f>
        <v>-0.1111111111111111</v>
      </c>
      <c r="V3" s="9">
        <f>Q3-S3</f>
        <v>-0.22222222222222221</v>
      </c>
      <c r="W3" s="9">
        <f>S3-R3</f>
        <v>0.1111111111111111</v>
      </c>
      <c r="Y3">
        <v>1</v>
      </c>
      <c r="Z3" s="8">
        <f>RANK(Q3,Q$3:Q$12,Q$1)</f>
        <v>8</v>
      </c>
      <c r="AA3" s="8">
        <f>RANK(R3,R$3:R$12,R$1)</f>
        <v>5</v>
      </c>
      <c r="AB3" s="8">
        <f>RANK(S3,S$3:S$12,S$1)</f>
        <v>7</v>
      </c>
      <c r="AC3" s="8">
        <f>RANK(U3,U$3:U$12,U$1)</f>
        <v>8</v>
      </c>
      <c r="AD3" s="8">
        <f>RANK(V3,V$3:V$12,V$1)</f>
        <v>8</v>
      </c>
      <c r="AE3" s="8">
        <f>RANK(W3,W$3:W$12,W$1)</f>
        <v>5</v>
      </c>
      <c r="AF3">
        <v>1000</v>
      </c>
      <c r="AG3">
        <f>models1!H44</f>
        <v>990.6</v>
      </c>
      <c r="AH3">
        <f>IF(models1!K44*models1!AB44&lt;=0,1,0)</f>
        <v>1</v>
      </c>
      <c r="AI3">
        <f>RANK(AG3,AG$3:AG$12,0)</f>
        <v>9</v>
      </c>
      <c r="AJ3" s="10">
        <f>AVERAGE(Z3:AE3)</f>
        <v>6.833333333333333</v>
      </c>
      <c r="AK3">
        <f>RANK(AJ3,AJ$3:AJ$12,1)</f>
        <v>9</v>
      </c>
      <c r="AL3" s="31">
        <f>AI3-AK3</f>
        <v>0</v>
      </c>
    </row>
    <row r="4" spans="1:38" x14ac:dyDescent="0.35">
      <c r="A4" s="89" t="s">
        <v>10</v>
      </c>
      <c r="B4" s="1">
        <v>0</v>
      </c>
      <c r="C4" s="1" t="s">
        <v>0</v>
      </c>
      <c r="D4" s="1">
        <v>1</v>
      </c>
      <c r="E4" s="1">
        <v>-1</v>
      </c>
      <c r="F4" s="1">
        <v>1</v>
      </c>
      <c r="G4" s="1">
        <v>0</v>
      </c>
      <c r="H4" s="1">
        <v>-1</v>
      </c>
      <c r="I4" s="1">
        <v>1</v>
      </c>
      <c r="J4" s="1">
        <v>-1</v>
      </c>
      <c r="K4" s="1">
        <v>0</v>
      </c>
      <c r="M4" s="1">
        <f t="shared" ref="M4:M12" si="1">COUNTIFS(B4:K4,"="&amp;1)</f>
        <v>3</v>
      </c>
      <c r="N4">
        <f t="shared" ref="N4:N12" si="2">COUNTIFS(B4:K4,"="&amp;-1)</f>
        <v>3</v>
      </c>
      <c r="O4">
        <f t="shared" ref="O4:O12" si="3">COUNTIFS(B4:K4,"="&amp;0)</f>
        <v>3</v>
      </c>
      <c r="P4">
        <f t="shared" ref="P4:P12" si="4">SUM(M4:O4)</f>
        <v>9</v>
      </c>
      <c r="Q4" s="6">
        <f t="shared" ref="Q4:Q12" si="5">M4/$P4</f>
        <v>0.33333333333333331</v>
      </c>
      <c r="R4" s="6">
        <f t="shared" si="0"/>
        <v>0.33333333333333331</v>
      </c>
      <c r="S4" s="6">
        <f t="shared" si="0"/>
        <v>0.33333333333333331</v>
      </c>
      <c r="T4" s="7">
        <f t="shared" ref="T4:T12" si="6">SUM(Q4:S4)</f>
        <v>1</v>
      </c>
      <c r="U4" s="9">
        <f t="shared" ref="U4:U12" si="7">Q4-R4</f>
        <v>0</v>
      </c>
      <c r="V4" s="9">
        <f t="shared" ref="V4:V12" si="8">Q4-S4</f>
        <v>0</v>
      </c>
      <c r="W4" s="9">
        <f t="shared" ref="W4:W12" si="9">S4-R4</f>
        <v>0</v>
      </c>
      <c r="Y4">
        <v>2</v>
      </c>
      <c r="Z4" s="8">
        <f t="shared" ref="Z4:AB12" si="10">RANK(Q4,Q$3:Q$12,Q$1)</f>
        <v>6</v>
      </c>
      <c r="AA4" s="8">
        <f t="shared" si="10"/>
        <v>5</v>
      </c>
      <c r="AB4" s="8">
        <f t="shared" si="10"/>
        <v>4</v>
      </c>
      <c r="AC4" s="8">
        <f t="shared" ref="AC4:AE12" si="11">RANK(U4,U$3:U$12,U$1)</f>
        <v>5</v>
      </c>
      <c r="AD4" s="8">
        <f t="shared" si="11"/>
        <v>5</v>
      </c>
      <c r="AE4" s="8">
        <f t="shared" si="11"/>
        <v>7</v>
      </c>
      <c r="AF4">
        <v>1000</v>
      </c>
      <c r="AG4">
        <f>models1!H45</f>
        <v>998.6</v>
      </c>
      <c r="AH4">
        <f>IF(models1!K45*models1!AB45&lt;=0,1,0)</f>
        <v>1</v>
      </c>
      <c r="AI4">
        <f t="shared" ref="AI4:AI12" si="12">RANK(AG4,AG$3:AG$12,0)</f>
        <v>5</v>
      </c>
      <c r="AJ4" s="10">
        <f t="shared" ref="AJ4:AJ12" si="13">AVERAGE(Z4:AE4)</f>
        <v>5.333333333333333</v>
      </c>
      <c r="AK4">
        <f t="shared" ref="AK4:AK12" si="14">RANK(AJ4,AJ$3:AJ$12,1)</f>
        <v>6</v>
      </c>
      <c r="AL4" s="31">
        <f t="shared" ref="AL4:AL12" si="15">AI4-AK4</f>
        <v>-1</v>
      </c>
    </row>
    <row r="5" spans="1:38" ht="15" thickBot="1" x14ac:dyDescent="0.4">
      <c r="A5" s="89" t="s">
        <v>11</v>
      </c>
      <c r="B5" s="1">
        <v>1</v>
      </c>
      <c r="C5" s="1">
        <v>-1</v>
      </c>
      <c r="D5" s="1" t="s">
        <v>0</v>
      </c>
      <c r="E5" s="1">
        <v>0</v>
      </c>
      <c r="F5" s="1">
        <v>-1</v>
      </c>
      <c r="G5" s="1">
        <v>0</v>
      </c>
      <c r="H5" s="1">
        <v>1</v>
      </c>
      <c r="I5" s="1">
        <v>1</v>
      </c>
      <c r="J5" s="1">
        <v>-1</v>
      </c>
      <c r="K5" s="1">
        <v>1</v>
      </c>
      <c r="M5" s="1">
        <f t="shared" si="1"/>
        <v>4</v>
      </c>
      <c r="N5">
        <f t="shared" si="2"/>
        <v>3</v>
      </c>
      <c r="O5">
        <f t="shared" si="3"/>
        <v>2</v>
      </c>
      <c r="P5">
        <f t="shared" si="4"/>
        <v>9</v>
      </c>
      <c r="Q5" s="6">
        <f t="shared" si="5"/>
        <v>0.44444444444444442</v>
      </c>
      <c r="R5" s="6">
        <f t="shared" si="0"/>
        <v>0.33333333333333331</v>
      </c>
      <c r="S5" s="6">
        <f t="shared" si="0"/>
        <v>0.22222222222222221</v>
      </c>
      <c r="T5" s="7">
        <f t="shared" si="6"/>
        <v>0.99999999999999989</v>
      </c>
      <c r="U5" s="9">
        <f t="shared" si="7"/>
        <v>0.1111111111111111</v>
      </c>
      <c r="V5" s="9">
        <f t="shared" si="8"/>
        <v>0.22222222222222221</v>
      </c>
      <c r="W5" s="9">
        <f t="shared" si="9"/>
        <v>-0.1111111111111111</v>
      </c>
      <c r="Y5">
        <v>3</v>
      </c>
      <c r="Z5" s="8">
        <f t="shared" si="10"/>
        <v>1</v>
      </c>
      <c r="AA5" s="8">
        <f t="shared" si="10"/>
        <v>5</v>
      </c>
      <c r="AB5" s="8">
        <f t="shared" si="10"/>
        <v>3</v>
      </c>
      <c r="AC5" s="8">
        <f t="shared" si="11"/>
        <v>3</v>
      </c>
      <c r="AD5" s="8">
        <f t="shared" si="11"/>
        <v>3</v>
      </c>
      <c r="AE5" s="8">
        <f t="shared" si="11"/>
        <v>8</v>
      </c>
      <c r="AF5">
        <v>1000</v>
      </c>
      <c r="AG5">
        <f>models1!H46</f>
        <v>997.6</v>
      </c>
      <c r="AH5">
        <f>IF(models1!K46*models1!AB46&lt;=0,1,0)</f>
        <v>1</v>
      </c>
      <c r="AI5">
        <f t="shared" si="12"/>
        <v>6</v>
      </c>
      <c r="AJ5" s="10">
        <f t="shared" si="13"/>
        <v>3.8333333333333335</v>
      </c>
      <c r="AK5">
        <f t="shared" si="14"/>
        <v>2</v>
      </c>
      <c r="AL5" s="31">
        <f t="shared" si="15"/>
        <v>4</v>
      </c>
    </row>
    <row r="6" spans="1:38" ht="15" thickBot="1" x14ac:dyDescent="0.4">
      <c r="A6" s="90" t="s">
        <v>12</v>
      </c>
      <c r="B6" s="1">
        <v>-1</v>
      </c>
      <c r="C6" s="1">
        <v>1</v>
      </c>
      <c r="D6" s="1">
        <v>0</v>
      </c>
      <c r="E6" s="1" t="s">
        <v>0</v>
      </c>
      <c r="F6" s="1">
        <v>1</v>
      </c>
      <c r="G6" s="1">
        <v>1</v>
      </c>
      <c r="H6" s="1">
        <v>0</v>
      </c>
      <c r="I6" s="1">
        <v>-1</v>
      </c>
      <c r="J6" s="1">
        <v>1</v>
      </c>
      <c r="K6" s="1">
        <v>0</v>
      </c>
      <c r="M6" s="1">
        <f t="shared" si="1"/>
        <v>4</v>
      </c>
      <c r="N6">
        <f t="shared" si="2"/>
        <v>2</v>
      </c>
      <c r="O6">
        <f t="shared" si="3"/>
        <v>3</v>
      </c>
      <c r="P6">
        <f t="shared" si="4"/>
        <v>9</v>
      </c>
      <c r="Q6" s="6">
        <f t="shared" si="5"/>
        <v>0.44444444444444442</v>
      </c>
      <c r="R6" s="6">
        <f t="shared" si="0"/>
        <v>0.22222222222222221</v>
      </c>
      <c r="S6" s="6">
        <f t="shared" si="0"/>
        <v>0.33333333333333331</v>
      </c>
      <c r="T6" s="7">
        <f t="shared" si="6"/>
        <v>1</v>
      </c>
      <c r="U6" s="9">
        <f t="shared" si="7"/>
        <v>0.22222222222222221</v>
      </c>
      <c r="V6" s="9">
        <f t="shared" si="8"/>
        <v>0.1111111111111111</v>
      </c>
      <c r="W6" s="9">
        <f t="shared" si="9"/>
        <v>0.1111111111111111</v>
      </c>
      <c r="Y6">
        <v>4</v>
      </c>
      <c r="Z6" s="33">
        <f t="shared" si="10"/>
        <v>1</v>
      </c>
      <c r="AA6" s="34">
        <f t="shared" si="10"/>
        <v>1</v>
      </c>
      <c r="AB6" s="34">
        <f t="shared" si="10"/>
        <v>4</v>
      </c>
      <c r="AC6" s="34">
        <f t="shared" si="11"/>
        <v>1</v>
      </c>
      <c r="AD6" s="34">
        <f t="shared" si="11"/>
        <v>4</v>
      </c>
      <c r="AE6" s="35">
        <f t="shared" si="11"/>
        <v>5</v>
      </c>
      <c r="AF6">
        <v>1000</v>
      </c>
      <c r="AG6">
        <f>models1!H47</f>
        <v>1015.5</v>
      </c>
      <c r="AH6">
        <f>IF(models1!K47*models1!AB47&lt;=0,1,0)</f>
        <v>1</v>
      </c>
      <c r="AI6">
        <f t="shared" si="12"/>
        <v>1</v>
      </c>
      <c r="AJ6" s="10">
        <f t="shared" si="13"/>
        <v>2.6666666666666665</v>
      </c>
      <c r="AK6">
        <f t="shared" si="14"/>
        <v>1</v>
      </c>
      <c r="AL6" s="31">
        <f t="shared" si="15"/>
        <v>0</v>
      </c>
    </row>
    <row r="7" spans="1:38" x14ac:dyDescent="0.35">
      <c r="A7" s="89" t="s">
        <v>13</v>
      </c>
      <c r="B7" s="1">
        <v>1</v>
      </c>
      <c r="C7" s="1">
        <v>-1</v>
      </c>
      <c r="D7" s="1">
        <v>1</v>
      </c>
      <c r="E7" s="1">
        <v>-1</v>
      </c>
      <c r="F7" s="1" t="s">
        <v>0</v>
      </c>
      <c r="G7" s="1">
        <v>1</v>
      </c>
      <c r="H7" s="1">
        <v>1</v>
      </c>
      <c r="I7" s="1">
        <v>-1</v>
      </c>
      <c r="J7" s="1">
        <v>0</v>
      </c>
      <c r="K7" s="1">
        <v>-1</v>
      </c>
      <c r="M7" s="1">
        <f t="shared" si="1"/>
        <v>4</v>
      </c>
      <c r="N7">
        <f t="shared" si="2"/>
        <v>4</v>
      </c>
      <c r="O7">
        <f t="shared" si="3"/>
        <v>1</v>
      </c>
      <c r="P7">
        <f t="shared" si="4"/>
        <v>9</v>
      </c>
      <c r="Q7" s="6">
        <f t="shared" si="5"/>
        <v>0.44444444444444442</v>
      </c>
      <c r="R7" s="6">
        <f t="shared" si="0"/>
        <v>0.44444444444444442</v>
      </c>
      <c r="S7" s="6">
        <f t="shared" si="0"/>
        <v>0.1111111111111111</v>
      </c>
      <c r="T7" s="7">
        <f t="shared" si="6"/>
        <v>1</v>
      </c>
      <c r="U7" s="9">
        <f t="shared" si="7"/>
        <v>0</v>
      </c>
      <c r="V7" s="9">
        <f t="shared" si="8"/>
        <v>0.33333333333333331</v>
      </c>
      <c r="W7" s="9">
        <f t="shared" si="9"/>
        <v>-0.33333333333333331</v>
      </c>
      <c r="Y7">
        <v>5</v>
      </c>
      <c r="Z7" s="8">
        <f t="shared" si="10"/>
        <v>1</v>
      </c>
      <c r="AA7" s="8">
        <f t="shared" si="10"/>
        <v>9</v>
      </c>
      <c r="AB7" s="8">
        <f t="shared" si="10"/>
        <v>2</v>
      </c>
      <c r="AC7" s="8">
        <f t="shared" si="11"/>
        <v>5</v>
      </c>
      <c r="AD7" s="8">
        <f t="shared" si="11"/>
        <v>2</v>
      </c>
      <c r="AE7" s="8">
        <f t="shared" si="11"/>
        <v>9</v>
      </c>
      <c r="AF7">
        <v>1000</v>
      </c>
      <c r="AG7">
        <f>models1!H48</f>
        <v>1003.5</v>
      </c>
      <c r="AH7">
        <f>IF(models1!K48*models1!AB48&lt;=0,1,0)</f>
        <v>1</v>
      </c>
      <c r="AI7">
        <f t="shared" si="12"/>
        <v>4</v>
      </c>
      <c r="AJ7" s="10">
        <f t="shared" si="13"/>
        <v>4.666666666666667</v>
      </c>
      <c r="AK7">
        <f t="shared" si="14"/>
        <v>5</v>
      </c>
      <c r="AL7" s="31">
        <f t="shared" si="15"/>
        <v>-1</v>
      </c>
    </row>
    <row r="8" spans="1:38" x14ac:dyDescent="0.35">
      <c r="A8" s="89" t="s">
        <v>14</v>
      </c>
      <c r="B8" s="1">
        <v>0</v>
      </c>
      <c r="C8" s="1">
        <v>0</v>
      </c>
      <c r="D8" s="1">
        <v>0</v>
      </c>
      <c r="E8" s="1">
        <v>-1</v>
      </c>
      <c r="F8" s="1">
        <v>-1</v>
      </c>
      <c r="G8" s="1" t="s">
        <v>0</v>
      </c>
      <c r="H8" s="1">
        <v>0</v>
      </c>
      <c r="I8" s="1">
        <v>1</v>
      </c>
      <c r="J8" s="1">
        <v>1</v>
      </c>
      <c r="K8" s="1">
        <v>0</v>
      </c>
      <c r="M8" s="1">
        <f t="shared" si="1"/>
        <v>2</v>
      </c>
      <c r="N8">
        <f t="shared" si="2"/>
        <v>2</v>
      </c>
      <c r="O8">
        <f t="shared" si="3"/>
        <v>5</v>
      </c>
      <c r="P8">
        <f t="shared" si="4"/>
        <v>9</v>
      </c>
      <c r="Q8" s="6">
        <f t="shared" si="5"/>
        <v>0.22222222222222221</v>
      </c>
      <c r="R8" s="6">
        <f t="shared" si="0"/>
        <v>0.22222222222222221</v>
      </c>
      <c r="S8" s="6">
        <f t="shared" si="0"/>
        <v>0.55555555555555558</v>
      </c>
      <c r="T8" s="7">
        <f t="shared" si="6"/>
        <v>1</v>
      </c>
      <c r="U8" s="9">
        <f t="shared" si="7"/>
        <v>0</v>
      </c>
      <c r="V8" s="9">
        <f t="shared" si="8"/>
        <v>-0.33333333333333337</v>
      </c>
      <c r="W8" s="9">
        <f t="shared" si="9"/>
        <v>0.33333333333333337</v>
      </c>
      <c r="Y8">
        <v>6</v>
      </c>
      <c r="Z8" s="8">
        <f t="shared" si="10"/>
        <v>8</v>
      </c>
      <c r="AA8" s="8">
        <f t="shared" si="10"/>
        <v>1</v>
      </c>
      <c r="AB8" s="8">
        <f t="shared" si="10"/>
        <v>10</v>
      </c>
      <c r="AC8" s="8">
        <f t="shared" si="11"/>
        <v>5</v>
      </c>
      <c r="AD8" s="8">
        <f t="shared" si="11"/>
        <v>9</v>
      </c>
      <c r="AE8" s="8">
        <f t="shared" si="11"/>
        <v>1</v>
      </c>
      <c r="AF8">
        <v>1000</v>
      </c>
      <c r="AG8">
        <f>models1!H49</f>
        <v>997.6</v>
      </c>
      <c r="AH8">
        <f>IF(models1!K49*models1!AB49&lt;=0,1,0)</f>
        <v>1</v>
      </c>
      <c r="AI8">
        <f t="shared" si="12"/>
        <v>6</v>
      </c>
      <c r="AJ8" s="10">
        <f t="shared" si="13"/>
        <v>5.666666666666667</v>
      </c>
      <c r="AK8">
        <f t="shared" si="14"/>
        <v>7</v>
      </c>
      <c r="AL8" s="31">
        <f t="shared" si="15"/>
        <v>-1</v>
      </c>
    </row>
    <row r="9" spans="1:38" x14ac:dyDescent="0.35">
      <c r="A9" s="89" t="s">
        <v>15</v>
      </c>
      <c r="B9" s="1">
        <v>0</v>
      </c>
      <c r="C9" s="1">
        <v>1</v>
      </c>
      <c r="D9" s="1">
        <v>-1</v>
      </c>
      <c r="E9" s="1">
        <v>0</v>
      </c>
      <c r="F9" s="1">
        <v>-1</v>
      </c>
      <c r="G9" s="1">
        <v>0</v>
      </c>
      <c r="H9" s="1" t="s">
        <v>0</v>
      </c>
      <c r="I9" s="1">
        <v>1</v>
      </c>
      <c r="J9" s="1">
        <v>0</v>
      </c>
      <c r="K9" s="1">
        <v>1</v>
      </c>
      <c r="M9" s="1">
        <f t="shared" si="1"/>
        <v>3</v>
      </c>
      <c r="N9">
        <f t="shared" si="2"/>
        <v>2</v>
      </c>
      <c r="O9">
        <f t="shared" si="3"/>
        <v>4</v>
      </c>
      <c r="P9">
        <f t="shared" si="4"/>
        <v>9</v>
      </c>
      <c r="Q9" s="6">
        <f t="shared" si="5"/>
        <v>0.33333333333333331</v>
      </c>
      <c r="R9" s="6">
        <f t="shared" si="0"/>
        <v>0.22222222222222221</v>
      </c>
      <c r="S9" s="6">
        <f t="shared" si="0"/>
        <v>0.44444444444444442</v>
      </c>
      <c r="T9" s="7">
        <f t="shared" si="6"/>
        <v>1</v>
      </c>
      <c r="U9" s="9">
        <f t="shared" si="7"/>
        <v>0.1111111111111111</v>
      </c>
      <c r="V9" s="9">
        <f t="shared" si="8"/>
        <v>-0.1111111111111111</v>
      </c>
      <c r="W9" s="9">
        <f t="shared" si="9"/>
        <v>0.22222222222222221</v>
      </c>
      <c r="Y9">
        <v>7</v>
      </c>
      <c r="Z9" s="8">
        <f t="shared" si="10"/>
        <v>6</v>
      </c>
      <c r="AA9" s="8">
        <f t="shared" si="10"/>
        <v>1</v>
      </c>
      <c r="AB9" s="8">
        <f t="shared" si="10"/>
        <v>7</v>
      </c>
      <c r="AC9" s="8">
        <f t="shared" si="11"/>
        <v>3</v>
      </c>
      <c r="AD9" s="8">
        <f t="shared" si="11"/>
        <v>7</v>
      </c>
      <c r="AE9" s="8">
        <f t="shared" si="11"/>
        <v>2</v>
      </c>
      <c r="AF9">
        <v>1000</v>
      </c>
      <c r="AG9">
        <f>models1!H50</f>
        <v>1010</v>
      </c>
      <c r="AH9">
        <f>IF(models1!K50*models1!AB50&lt;=0,1,0)</f>
        <v>1</v>
      </c>
      <c r="AI9">
        <f t="shared" si="12"/>
        <v>3</v>
      </c>
      <c r="AJ9" s="10">
        <f t="shared" si="13"/>
        <v>4.333333333333333</v>
      </c>
      <c r="AK9">
        <f t="shared" si="14"/>
        <v>4</v>
      </c>
      <c r="AL9" s="31">
        <f t="shared" si="15"/>
        <v>-1</v>
      </c>
    </row>
    <row r="10" spans="1:38" ht="15" thickBot="1" x14ac:dyDescent="0.4">
      <c r="A10" s="89" t="s">
        <v>16</v>
      </c>
      <c r="B10" s="1" t="s">
        <v>550</v>
      </c>
      <c r="C10" s="1">
        <v>-1</v>
      </c>
      <c r="D10" s="1">
        <v>-1</v>
      </c>
      <c r="E10" s="1">
        <v>1</v>
      </c>
      <c r="F10" s="1">
        <v>1</v>
      </c>
      <c r="G10" s="1">
        <v>-1</v>
      </c>
      <c r="H10" s="1">
        <v>-1</v>
      </c>
      <c r="I10" s="1" t="s">
        <v>0</v>
      </c>
      <c r="J10" s="1">
        <v>-1</v>
      </c>
      <c r="K10" s="1">
        <v>1</v>
      </c>
      <c r="M10" s="1">
        <f t="shared" si="1"/>
        <v>3</v>
      </c>
      <c r="N10">
        <f t="shared" si="2"/>
        <v>5</v>
      </c>
      <c r="O10">
        <f t="shared" si="3"/>
        <v>0</v>
      </c>
      <c r="P10">
        <f t="shared" si="4"/>
        <v>8</v>
      </c>
      <c r="Q10" s="6">
        <f t="shared" si="5"/>
        <v>0.375</v>
      </c>
      <c r="R10" s="6">
        <f t="shared" si="0"/>
        <v>0.625</v>
      </c>
      <c r="S10" s="6">
        <f t="shared" si="0"/>
        <v>0</v>
      </c>
      <c r="T10" s="7">
        <f t="shared" si="6"/>
        <v>1</v>
      </c>
      <c r="U10" s="9">
        <f t="shared" si="7"/>
        <v>-0.25</v>
      </c>
      <c r="V10" s="9">
        <f t="shared" si="8"/>
        <v>0.375</v>
      </c>
      <c r="W10" s="9">
        <f t="shared" si="9"/>
        <v>-0.625</v>
      </c>
      <c r="Y10">
        <v>8</v>
      </c>
      <c r="Z10" s="8">
        <f t="shared" si="10"/>
        <v>4</v>
      </c>
      <c r="AA10" s="8">
        <f t="shared" si="10"/>
        <v>10</v>
      </c>
      <c r="AB10" s="8">
        <f t="shared" si="10"/>
        <v>1</v>
      </c>
      <c r="AC10" s="8">
        <f t="shared" si="11"/>
        <v>9</v>
      </c>
      <c r="AD10" s="8">
        <f t="shared" si="11"/>
        <v>1</v>
      </c>
      <c r="AE10" s="8">
        <f t="shared" si="11"/>
        <v>10</v>
      </c>
      <c r="AF10">
        <v>1000</v>
      </c>
      <c r="AG10">
        <f>models1!H51</f>
        <v>991.6</v>
      </c>
      <c r="AH10">
        <f>IF(models1!K51*models1!AB51&lt;=0,1,0)</f>
        <v>1</v>
      </c>
      <c r="AI10">
        <f t="shared" si="12"/>
        <v>8</v>
      </c>
      <c r="AJ10" s="10">
        <f t="shared" si="13"/>
        <v>5.833333333333333</v>
      </c>
      <c r="AK10">
        <f t="shared" si="14"/>
        <v>8</v>
      </c>
      <c r="AL10" s="31">
        <f t="shared" si="15"/>
        <v>0</v>
      </c>
    </row>
    <row r="11" spans="1:38" ht="15" thickBot="1" x14ac:dyDescent="0.4">
      <c r="A11" s="90" t="s">
        <v>17</v>
      </c>
      <c r="B11" s="1" t="s">
        <v>551</v>
      </c>
      <c r="C11" s="1">
        <v>1</v>
      </c>
      <c r="D11" s="1">
        <v>1</v>
      </c>
      <c r="E11" s="1">
        <v>-1</v>
      </c>
      <c r="F11" s="1">
        <v>0</v>
      </c>
      <c r="G11" s="1">
        <v>-1</v>
      </c>
      <c r="H11" s="1">
        <v>0</v>
      </c>
      <c r="I11" s="1">
        <v>1</v>
      </c>
      <c r="J11" s="1" t="s">
        <v>0</v>
      </c>
      <c r="K11" s="1">
        <v>0</v>
      </c>
      <c r="M11" s="1">
        <f t="shared" si="1"/>
        <v>3</v>
      </c>
      <c r="N11">
        <f t="shared" si="2"/>
        <v>2</v>
      </c>
      <c r="O11">
        <f t="shared" si="3"/>
        <v>3</v>
      </c>
      <c r="P11">
        <f t="shared" si="4"/>
        <v>8</v>
      </c>
      <c r="Q11" s="6">
        <f t="shared" si="5"/>
        <v>0.375</v>
      </c>
      <c r="R11" s="6">
        <f t="shared" si="0"/>
        <v>0.25</v>
      </c>
      <c r="S11" s="6">
        <f t="shared" si="0"/>
        <v>0.375</v>
      </c>
      <c r="T11" s="7">
        <f t="shared" si="6"/>
        <v>1</v>
      </c>
      <c r="U11" s="9">
        <f t="shared" si="7"/>
        <v>0.125</v>
      </c>
      <c r="V11" s="9">
        <f t="shared" si="8"/>
        <v>0</v>
      </c>
      <c r="W11" s="9">
        <f t="shared" si="9"/>
        <v>0.125</v>
      </c>
      <c r="Y11">
        <v>9</v>
      </c>
      <c r="Z11" s="33">
        <f t="shared" si="10"/>
        <v>4</v>
      </c>
      <c r="AA11" s="34">
        <f t="shared" si="10"/>
        <v>4</v>
      </c>
      <c r="AB11" s="34">
        <f t="shared" si="10"/>
        <v>6</v>
      </c>
      <c r="AC11" s="34">
        <f t="shared" si="11"/>
        <v>2</v>
      </c>
      <c r="AD11" s="34">
        <f t="shared" si="11"/>
        <v>5</v>
      </c>
      <c r="AE11" s="35">
        <f t="shared" si="11"/>
        <v>3</v>
      </c>
      <c r="AF11">
        <v>1000</v>
      </c>
      <c r="AG11">
        <f>models1!H52</f>
        <v>1015.5</v>
      </c>
      <c r="AH11">
        <f>IF(models1!K52*models1!AB52&lt;=0,1,0)</f>
        <v>1</v>
      </c>
      <c r="AI11">
        <f t="shared" si="12"/>
        <v>1</v>
      </c>
      <c r="AJ11" s="10">
        <f t="shared" si="13"/>
        <v>4</v>
      </c>
      <c r="AK11">
        <f t="shared" si="14"/>
        <v>3</v>
      </c>
      <c r="AL11" s="31">
        <f t="shared" si="15"/>
        <v>-2</v>
      </c>
    </row>
    <row r="12" spans="1:38" ht="15" thickBot="1" x14ac:dyDescent="0.4">
      <c r="A12" s="89" t="s">
        <v>18</v>
      </c>
      <c r="B12" s="1" t="s">
        <v>549</v>
      </c>
      <c r="C12" s="1">
        <v>0</v>
      </c>
      <c r="D12" s="1">
        <v>-1</v>
      </c>
      <c r="E12" s="1">
        <v>0</v>
      </c>
      <c r="F12" s="1">
        <v>1</v>
      </c>
      <c r="G12" s="1">
        <v>0</v>
      </c>
      <c r="H12" s="1">
        <v>-1</v>
      </c>
      <c r="I12" s="1">
        <v>-1</v>
      </c>
      <c r="J12" s="1">
        <v>0</v>
      </c>
      <c r="K12" s="1" t="s">
        <v>0</v>
      </c>
      <c r="M12" s="1">
        <f t="shared" si="1"/>
        <v>1</v>
      </c>
      <c r="N12">
        <f t="shared" si="2"/>
        <v>3</v>
      </c>
      <c r="O12">
        <f t="shared" si="3"/>
        <v>4</v>
      </c>
      <c r="P12">
        <f t="shared" si="4"/>
        <v>8</v>
      </c>
      <c r="Q12" s="6">
        <f t="shared" si="5"/>
        <v>0.125</v>
      </c>
      <c r="R12" s="6">
        <f t="shared" si="0"/>
        <v>0.375</v>
      </c>
      <c r="S12" s="6">
        <f t="shared" si="0"/>
        <v>0.5</v>
      </c>
      <c r="T12" s="7">
        <f t="shared" si="6"/>
        <v>1</v>
      </c>
      <c r="U12" s="9">
        <f t="shared" si="7"/>
        <v>-0.25</v>
      </c>
      <c r="V12" s="9">
        <f t="shared" si="8"/>
        <v>-0.375</v>
      </c>
      <c r="W12" s="9">
        <f t="shared" si="9"/>
        <v>0.125</v>
      </c>
      <c r="Y12">
        <v>10</v>
      </c>
      <c r="Z12" s="8">
        <f t="shared" si="10"/>
        <v>10</v>
      </c>
      <c r="AA12" s="8">
        <f t="shared" si="10"/>
        <v>8</v>
      </c>
      <c r="AB12" s="8">
        <f t="shared" si="10"/>
        <v>9</v>
      </c>
      <c r="AC12" s="8">
        <f t="shared" si="11"/>
        <v>9</v>
      </c>
      <c r="AD12" s="8">
        <f t="shared" si="11"/>
        <v>10</v>
      </c>
      <c r="AE12" s="8">
        <f t="shared" si="11"/>
        <v>3</v>
      </c>
      <c r="AF12">
        <v>1000</v>
      </c>
      <c r="AG12">
        <f>models1!H53</f>
        <v>979.6</v>
      </c>
      <c r="AH12">
        <f>IF(models1!K53*models1!AB53&lt;=0,1,0)</f>
        <v>1</v>
      </c>
      <c r="AI12">
        <f t="shared" si="12"/>
        <v>10</v>
      </c>
      <c r="AJ12" s="10">
        <f t="shared" si="13"/>
        <v>8.1666666666666661</v>
      </c>
      <c r="AK12">
        <f t="shared" si="14"/>
        <v>10</v>
      </c>
      <c r="AL12" s="32">
        <f t="shared" si="15"/>
        <v>0</v>
      </c>
    </row>
    <row r="14" spans="1:38" x14ac:dyDescent="0.35">
      <c r="A14" s="3" t="str" cm="1">
        <f t="array" ref="A14:K21">TRANSPOSE(M2:T12)</f>
        <v>win</v>
      </c>
      <c r="B14">
        <v>2</v>
      </c>
      <c r="C14">
        <v>3</v>
      </c>
      <c r="D14">
        <v>4</v>
      </c>
      <c r="E14">
        <v>4</v>
      </c>
      <c r="F14">
        <v>4</v>
      </c>
      <c r="G14">
        <v>2</v>
      </c>
      <c r="H14">
        <v>3</v>
      </c>
      <c r="I14">
        <v>3</v>
      </c>
      <c r="J14">
        <v>3</v>
      </c>
      <c r="K14">
        <v>1</v>
      </c>
    </row>
    <row r="15" spans="1:38" x14ac:dyDescent="0.35">
      <c r="A15" s="2" t="str">
        <v>lose</v>
      </c>
      <c r="B15">
        <v>3</v>
      </c>
      <c r="C15">
        <v>3</v>
      </c>
      <c r="D15">
        <v>3</v>
      </c>
      <c r="E15">
        <v>2</v>
      </c>
      <c r="F15">
        <v>4</v>
      </c>
      <c r="G15">
        <v>2</v>
      </c>
      <c r="H15">
        <v>2</v>
      </c>
      <c r="I15">
        <v>5</v>
      </c>
      <c r="J15">
        <v>2</v>
      </c>
      <c r="K15">
        <v>3</v>
      </c>
    </row>
    <row r="16" spans="1:38" x14ac:dyDescent="0.35">
      <c r="A16" s="4" t="str">
        <v>draw</v>
      </c>
      <c r="B16">
        <v>4</v>
      </c>
      <c r="C16">
        <v>3</v>
      </c>
      <c r="D16">
        <v>2</v>
      </c>
      <c r="E16">
        <v>3</v>
      </c>
      <c r="F16">
        <v>1</v>
      </c>
      <c r="G16">
        <v>5</v>
      </c>
      <c r="H16">
        <v>4</v>
      </c>
      <c r="I16">
        <v>0</v>
      </c>
      <c r="J16">
        <v>3</v>
      </c>
      <c r="K16">
        <v>4</v>
      </c>
    </row>
    <row r="17" spans="1:77" x14ac:dyDescent="0.35">
      <c r="A17" s="5" t="str">
        <v>check</v>
      </c>
      <c r="B17">
        <v>9</v>
      </c>
      <c r="C17">
        <v>9</v>
      </c>
      <c r="D17">
        <v>9</v>
      </c>
      <c r="E17">
        <v>9</v>
      </c>
      <c r="F17">
        <v>9</v>
      </c>
      <c r="G17">
        <v>9</v>
      </c>
      <c r="H17">
        <v>9</v>
      </c>
      <c r="I17">
        <v>8</v>
      </c>
      <c r="J17">
        <v>8</v>
      </c>
      <c r="K17">
        <v>8</v>
      </c>
    </row>
    <row r="18" spans="1:77" x14ac:dyDescent="0.35">
      <c r="A18" s="3" t="str">
        <v>w%</v>
      </c>
      <c r="B18" s="6">
        <v>0.22222222222222221</v>
      </c>
      <c r="C18" s="6">
        <v>0.33333333333333331</v>
      </c>
      <c r="D18" s="6">
        <v>0.44444444444444442</v>
      </c>
      <c r="E18" s="6">
        <v>0.44444444444444442</v>
      </c>
      <c r="F18" s="6">
        <v>0.44444444444444442</v>
      </c>
      <c r="G18" s="6">
        <v>0.22222222222222221</v>
      </c>
      <c r="H18" s="6">
        <v>0.33333333333333331</v>
      </c>
      <c r="I18" s="6">
        <v>0.375</v>
      </c>
      <c r="J18" s="6">
        <v>0.375</v>
      </c>
      <c r="K18" s="6">
        <v>0.125</v>
      </c>
    </row>
    <row r="19" spans="1:77" x14ac:dyDescent="0.35">
      <c r="A19" s="2" t="str">
        <v>l%</v>
      </c>
      <c r="B19" s="6">
        <v>0.33333333333333331</v>
      </c>
      <c r="C19" s="6">
        <v>0.33333333333333331</v>
      </c>
      <c r="D19" s="6">
        <v>0.33333333333333331</v>
      </c>
      <c r="E19" s="6">
        <v>0.22222222222222221</v>
      </c>
      <c r="F19" s="6">
        <v>0.44444444444444442</v>
      </c>
      <c r="G19" s="6">
        <v>0.22222222222222221</v>
      </c>
      <c r="H19" s="6">
        <v>0.22222222222222221</v>
      </c>
      <c r="I19" s="6">
        <v>0.625</v>
      </c>
      <c r="J19" s="6">
        <v>0.25</v>
      </c>
      <c r="K19" s="6">
        <v>0.375</v>
      </c>
    </row>
    <row r="20" spans="1:77" x14ac:dyDescent="0.35">
      <c r="A20" s="4" t="str">
        <v>d%</v>
      </c>
      <c r="B20" s="6">
        <v>0.44444444444444442</v>
      </c>
      <c r="C20" s="6">
        <v>0.33333333333333331</v>
      </c>
      <c r="D20" s="6">
        <v>0.22222222222222221</v>
      </c>
      <c r="E20" s="6">
        <v>0.33333333333333331</v>
      </c>
      <c r="F20" s="6">
        <v>0.1111111111111111</v>
      </c>
      <c r="G20" s="6">
        <v>0.55555555555555558</v>
      </c>
      <c r="H20" s="6">
        <v>0.44444444444444442</v>
      </c>
      <c r="I20" s="6">
        <v>0</v>
      </c>
      <c r="J20" s="6">
        <v>0.375</v>
      </c>
      <c r="K20" s="6">
        <v>0.5</v>
      </c>
    </row>
    <row r="21" spans="1:77" x14ac:dyDescent="0.35">
      <c r="A21" s="5" t="str">
        <v>check</v>
      </c>
      <c r="B21" s="6">
        <v>1</v>
      </c>
      <c r="C21" s="6">
        <v>1</v>
      </c>
      <c r="D21" s="6">
        <v>0.99999999999999989</v>
      </c>
      <c r="E21" s="6">
        <v>1</v>
      </c>
      <c r="F21" s="6">
        <v>1</v>
      </c>
      <c r="G21" s="6">
        <v>1</v>
      </c>
      <c r="H21" s="6">
        <v>1</v>
      </c>
      <c r="I21" s="6">
        <v>1</v>
      </c>
      <c r="J21" s="6">
        <v>1</v>
      </c>
      <c r="K21" s="6">
        <v>1</v>
      </c>
    </row>
    <row r="23" spans="1:77" x14ac:dyDescent="0.35">
      <c r="K23" t="s">
        <v>184</v>
      </c>
      <c r="L23" s="41" t="s">
        <v>185</v>
      </c>
      <c r="M23" t="s">
        <v>186</v>
      </c>
      <c r="N23" t="s">
        <v>187</v>
      </c>
      <c r="O23" t="s">
        <v>188</v>
      </c>
      <c r="P23" s="41" t="s">
        <v>189</v>
      </c>
      <c r="Q23" t="s">
        <v>190</v>
      </c>
      <c r="R23" t="s">
        <v>191</v>
      </c>
      <c r="S23" t="s">
        <v>192</v>
      </c>
      <c r="T23" s="41" t="s">
        <v>193</v>
      </c>
      <c r="U23" t="s">
        <v>194</v>
      </c>
      <c r="V23" t="s">
        <v>195</v>
      </c>
      <c r="W23" t="s">
        <v>196</v>
      </c>
      <c r="BA23" t="s">
        <v>19</v>
      </c>
      <c r="BB23">
        <v>0</v>
      </c>
      <c r="BC23">
        <v>0</v>
      </c>
      <c r="BD23">
        <v>0</v>
      </c>
      <c r="BF23">
        <v>0</v>
      </c>
      <c r="BG23">
        <v>0</v>
      </c>
      <c r="BH23">
        <v>0</v>
      </c>
      <c r="BN23">
        <v>0</v>
      </c>
      <c r="BO23">
        <v>0</v>
      </c>
      <c r="BP23">
        <v>0</v>
      </c>
    </row>
    <row r="24" spans="1:77" x14ac:dyDescent="0.35">
      <c r="A24" t="s">
        <v>96</v>
      </c>
      <c r="J24" t="s">
        <v>19</v>
      </c>
      <c r="K24">
        <v>0</v>
      </c>
      <c r="L24">
        <v>0</v>
      </c>
      <c r="M24" s="24">
        <v>0</v>
      </c>
      <c r="N24">
        <v>0</v>
      </c>
      <c r="O24" s="24">
        <v>0</v>
      </c>
      <c r="P24">
        <v>0</v>
      </c>
      <c r="Q24">
        <v>0</v>
      </c>
      <c r="R24">
        <v>0</v>
      </c>
      <c r="S24" s="24">
        <v>0</v>
      </c>
      <c r="T24">
        <v>0</v>
      </c>
      <c r="U24">
        <v>0</v>
      </c>
      <c r="V24">
        <v>0</v>
      </c>
      <c r="W24">
        <v>0</v>
      </c>
      <c r="BB24" s="24" t="s">
        <v>165</v>
      </c>
      <c r="BC24" s="26" t="s">
        <v>166</v>
      </c>
      <c r="BD24" s="27" t="s">
        <v>167</v>
      </c>
      <c r="BF24" s="26" t="s">
        <v>166</v>
      </c>
      <c r="BG24" s="24" t="str">
        <f>BB24</f>
        <v>lose_weighted</v>
      </c>
      <c r="BH24" s="27" t="s">
        <v>167</v>
      </c>
    </row>
    <row r="25" spans="1:77" x14ac:dyDescent="0.35">
      <c r="A25" t="s">
        <v>98</v>
      </c>
      <c r="B25" t="s">
        <v>99</v>
      </c>
      <c r="C25" t="s">
        <v>97</v>
      </c>
      <c r="D25" t="s">
        <v>100</v>
      </c>
      <c r="E25" t="s">
        <v>102</v>
      </c>
      <c r="F25" t="s">
        <v>160</v>
      </c>
      <c r="G25" t="s">
        <v>177</v>
      </c>
      <c r="H25" t="s">
        <v>178</v>
      </c>
      <c r="J25" t="s">
        <v>164</v>
      </c>
      <c r="K25" t="s">
        <v>163</v>
      </c>
      <c r="BA25" t="s">
        <v>164</v>
      </c>
      <c r="BB25" t="s">
        <v>163</v>
      </c>
    </row>
    <row r="26" spans="1:77" x14ac:dyDescent="0.35">
      <c r="A26">
        <v>1</v>
      </c>
      <c r="B26">
        <v>1</v>
      </c>
      <c r="C26">
        <f>VLOOKUP(A26,$Y$3:$AG$12,9,0)</f>
        <v>990.6</v>
      </c>
      <c r="D26">
        <f>VLOOKUP(B26,$Y$3:$AG$12,9,0)</f>
        <v>990.6</v>
      </c>
      <c r="E26">
        <f>C26-D26</f>
        <v>0</v>
      </c>
      <c r="F26">
        <f>IF(E26=0,0,IF(E26&lt;0,-1,1))</f>
        <v>0</v>
      </c>
      <c r="G26" t="str">
        <f>B3</f>
        <v>x</v>
      </c>
      <c r="H26">
        <f>IFERROR(-1*G26,0)</f>
        <v>0</v>
      </c>
      <c r="K26">
        <v>-1</v>
      </c>
      <c r="N26" t="s">
        <v>180</v>
      </c>
      <c r="O26">
        <v>0</v>
      </c>
      <c r="R26" t="s">
        <v>181</v>
      </c>
      <c r="S26">
        <v>1</v>
      </c>
      <c r="V26" t="s">
        <v>182</v>
      </c>
      <c r="W26" t="s">
        <v>162</v>
      </c>
      <c r="BA26" t="s">
        <v>161</v>
      </c>
      <c r="BB26">
        <v>-1</v>
      </c>
      <c r="BC26">
        <v>1</v>
      </c>
      <c r="BD26" t="s">
        <v>162</v>
      </c>
      <c r="BN26" s="26" t="s">
        <v>170</v>
      </c>
      <c r="BO26" s="26" t="s">
        <v>171</v>
      </c>
      <c r="BP26" s="27" t="s">
        <v>172</v>
      </c>
      <c r="BR26" t="s">
        <v>101</v>
      </c>
      <c r="BS26" t="s">
        <v>176</v>
      </c>
      <c r="BT26" t="s">
        <v>168</v>
      </c>
      <c r="BU26" t="s">
        <v>169</v>
      </c>
      <c r="BV26" t="s">
        <v>173</v>
      </c>
      <c r="BW26" t="s">
        <v>174</v>
      </c>
      <c r="BX26" t="s">
        <v>175</v>
      </c>
      <c r="BY26" t="str">
        <f t="shared" ref="BY26:BY36" si="16">AF2</f>
        <v>Y0</v>
      </c>
    </row>
    <row r="27" spans="1:77" x14ac:dyDescent="0.35">
      <c r="A27">
        <v>1</v>
      </c>
      <c r="B27">
        <v>2</v>
      </c>
      <c r="C27">
        <f t="shared" ref="C27:D90" si="17">VLOOKUP(A27,$Y$3:$AG$12,9,0)</f>
        <v>990.6</v>
      </c>
      <c r="D27">
        <f t="shared" si="17"/>
        <v>998.6</v>
      </c>
      <c r="E27">
        <f t="shared" ref="E27:E90" si="18">C27-D27</f>
        <v>-8</v>
      </c>
      <c r="F27">
        <f t="shared" ref="F27:F90" si="19">IF(E27=0,0,IF(E27&lt;0,-1,1))</f>
        <v>-1</v>
      </c>
      <c r="G27">
        <f t="shared" ref="G27:G35" si="20">B4</f>
        <v>0</v>
      </c>
      <c r="H27">
        <f t="shared" ref="H27:H90" si="21">IFERROR(-1*G27,0)</f>
        <v>0</v>
      </c>
      <c r="J27" t="s">
        <v>161</v>
      </c>
      <c r="K27">
        <v>-1</v>
      </c>
      <c r="L27">
        <v>0</v>
      </c>
      <c r="M27">
        <v>1</v>
      </c>
      <c r="O27">
        <v>-1</v>
      </c>
      <c r="P27">
        <v>0</v>
      </c>
      <c r="Q27">
        <v>1</v>
      </c>
      <c r="S27">
        <v>-1</v>
      </c>
      <c r="T27">
        <v>0</v>
      </c>
      <c r="U27">
        <v>1</v>
      </c>
      <c r="Z27" t="s">
        <v>184</v>
      </c>
      <c r="AA27" t="s">
        <v>185</v>
      </c>
      <c r="AB27" t="s">
        <v>186</v>
      </c>
      <c r="AC27" t="s">
        <v>187</v>
      </c>
      <c r="AD27" t="s">
        <v>188</v>
      </c>
      <c r="AE27" t="s">
        <v>189</v>
      </c>
      <c r="AF27" t="s">
        <v>190</v>
      </c>
      <c r="AG27" t="s">
        <v>191</v>
      </c>
      <c r="AH27" t="s">
        <v>192</v>
      </c>
      <c r="AI27" t="s">
        <v>193</v>
      </c>
      <c r="AJ27" t="s">
        <v>194</v>
      </c>
      <c r="AK27" t="s">
        <v>195</v>
      </c>
      <c r="AL27" t="s">
        <v>196</v>
      </c>
      <c r="AM27" t="s">
        <v>23</v>
      </c>
      <c r="BA27" s="23">
        <v>1</v>
      </c>
      <c r="BB27" s="9">
        <v>-105.09999999999991</v>
      </c>
      <c r="BC27" s="9">
        <v>11</v>
      </c>
      <c r="BD27" s="9">
        <v>-94.099999999999909</v>
      </c>
      <c r="BF27" s="9">
        <f>BC27</f>
        <v>11</v>
      </c>
      <c r="BG27" s="9">
        <f>BB27</f>
        <v>-105.09999999999991</v>
      </c>
      <c r="BH27" s="9">
        <f>BD27</f>
        <v>-94.099999999999909</v>
      </c>
      <c r="BN27" s="9">
        <f t="shared" ref="BN27:BN36" si="22">BC27-BB27</f>
        <v>116.09999999999991</v>
      </c>
      <c r="BO27" s="9">
        <f t="shared" ref="BO27:BO36" si="23">BC27-BD27</f>
        <v>105.09999999999991</v>
      </c>
      <c r="BP27" s="9">
        <f t="shared" ref="BP27:BP36" si="24">BD27-BB27</f>
        <v>11</v>
      </c>
      <c r="BR27">
        <f t="shared" ref="BR27:BR36" si="25">BA27</f>
        <v>1</v>
      </c>
      <c r="BS27">
        <f t="shared" ref="BS27:BS36" si="26">RANK(BF27,BF$27:BF$36,BF$23)</f>
        <v>9</v>
      </c>
      <c r="BT27">
        <f t="shared" ref="BT27:BT36" si="27">RANK(BG27,BG$27:BG$36,BG$23)</f>
        <v>9</v>
      </c>
      <c r="BU27">
        <f t="shared" ref="BU27:BU36" si="28">RANK(BH27,BH$27:BH$36,BH$23)</f>
        <v>9</v>
      </c>
      <c r="BV27">
        <f t="shared" ref="BV27:BV36" si="29">RANK(BN27,BN$27:BN$36,BN$23)</f>
        <v>5</v>
      </c>
      <c r="BW27">
        <f t="shared" ref="BW27:BW36" si="30">RANK(BO27,BO$27:BO$36,BO$23)</f>
        <v>2</v>
      </c>
      <c r="BX27">
        <f t="shared" ref="BX27:BX36" si="31">RANK(BP27,BP$27:BP$36,BP$23)</f>
        <v>9</v>
      </c>
      <c r="BY27">
        <f t="shared" si="16"/>
        <v>1000</v>
      </c>
    </row>
    <row r="28" spans="1:77" x14ac:dyDescent="0.35">
      <c r="A28">
        <v>1</v>
      </c>
      <c r="B28">
        <v>3</v>
      </c>
      <c r="C28">
        <f t="shared" si="17"/>
        <v>990.6</v>
      </c>
      <c r="D28">
        <f t="shared" si="17"/>
        <v>997.6</v>
      </c>
      <c r="E28">
        <f t="shared" si="18"/>
        <v>-7</v>
      </c>
      <c r="F28">
        <f t="shared" si="19"/>
        <v>-1</v>
      </c>
      <c r="G28">
        <f t="shared" si="20"/>
        <v>1</v>
      </c>
      <c r="H28">
        <f t="shared" si="21"/>
        <v>-1</v>
      </c>
      <c r="J28" s="23">
        <v>1</v>
      </c>
      <c r="K28">
        <v>-44.799999999999955</v>
      </c>
      <c r="N28">
        <v>-44.799999999999955</v>
      </c>
      <c r="O28">
        <v>-35.399999999999977</v>
      </c>
      <c r="P28">
        <v>0</v>
      </c>
      <c r="R28">
        <v>-35.399999999999977</v>
      </c>
      <c r="S28">
        <v>-24.899999999999977</v>
      </c>
      <c r="U28">
        <v>11</v>
      </c>
      <c r="V28">
        <v>-13.899999999999977</v>
      </c>
      <c r="W28">
        <v>-94.099999999999909</v>
      </c>
      <c r="Z28">
        <f>K28</f>
        <v>-44.799999999999955</v>
      </c>
      <c r="AA28">
        <f t="shared" ref="AA28:AL37" si="32">L28</f>
        <v>0</v>
      </c>
      <c r="AB28">
        <f t="shared" si="32"/>
        <v>0</v>
      </c>
      <c r="AC28">
        <f t="shared" si="32"/>
        <v>-44.799999999999955</v>
      </c>
      <c r="AD28">
        <f t="shared" si="32"/>
        <v>-35.399999999999977</v>
      </c>
      <c r="AE28">
        <f t="shared" si="32"/>
        <v>0</v>
      </c>
      <c r="AF28">
        <f t="shared" si="32"/>
        <v>0</v>
      </c>
      <c r="AG28">
        <f t="shared" si="32"/>
        <v>-35.399999999999977</v>
      </c>
      <c r="AH28">
        <f t="shared" si="32"/>
        <v>-24.899999999999977</v>
      </c>
      <c r="AI28">
        <f t="shared" si="32"/>
        <v>0</v>
      </c>
      <c r="AJ28">
        <f t="shared" si="32"/>
        <v>11</v>
      </c>
      <c r="AK28">
        <f t="shared" si="32"/>
        <v>-13.899999999999977</v>
      </c>
      <c r="AL28">
        <f t="shared" si="32"/>
        <v>-94.099999999999909</v>
      </c>
      <c r="AM28">
        <v>1000</v>
      </c>
      <c r="BA28" s="23">
        <v>2</v>
      </c>
      <c r="BB28" s="9">
        <v>-50.099999999999909</v>
      </c>
      <c r="BC28" s="9">
        <v>36</v>
      </c>
      <c r="BD28" s="9">
        <v>-14.099999999999909</v>
      </c>
      <c r="BF28" s="9">
        <f t="shared" ref="BF28:BF36" si="33">BC28</f>
        <v>36</v>
      </c>
      <c r="BG28" s="9">
        <f t="shared" ref="BG28:BG36" si="34">BB28</f>
        <v>-50.099999999999909</v>
      </c>
      <c r="BH28" s="9">
        <f t="shared" ref="BH28:BH36" si="35">BD28</f>
        <v>-14.099999999999909</v>
      </c>
      <c r="BN28" s="9">
        <f t="shared" si="22"/>
        <v>86.099999999999909</v>
      </c>
      <c r="BO28" s="9">
        <f t="shared" si="23"/>
        <v>50.099999999999909</v>
      </c>
      <c r="BP28" s="9">
        <f t="shared" si="24"/>
        <v>36</v>
      </c>
      <c r="BR28">
        <f t="shared" si="25"/>
        <v>2</v>
      </c>
      <c r="BS28">
        <f t="shared" si="26"/>
        <v>5</v>
      </c>
      <c r="BT28">
        <f t="shared" si="27"/>
        <v>5</v>
      </c>
      <c r="BU28">
        <f t="shared" si="28"/>
        <v>5</v>
      </c>
      <c r="BV28">
        <f t="shared" si="29"/>
        <v>8</v>
      </c>
      <c r="BW28">
        <f t="shared" si="30"/>
        <v>6</v>
      </c>
      <c r="BX28">
        <f t="shared" si="31"/>
        <v>5</v>
      </c>
      <c r="BY28">
        <f t="shared" si="16"/>
        <v>1000</v>
      </c>
    </row>
    <row r="29" spans="1:77" x14ac:dyDescent="0.35">
      <c r="A29">
        <v>1</v>
      </c>
      <c r="B29">
        <v>4</v>
      </c>
      <c r="C29">
        <f t="shared" si="17"/>
        <v>990.6</v>
      </c>
      <c r="D29">
        <f t="shared" si="17"/>
        <v>1015.5</v>
      </c>
      <c r="E29">
        <f t="shared" si="18"/>
        <v>-24.899999999999977</v>
      </c>
      <c r="F29">
        <f t="shared" si="19"/>
        <v>-1</v>
      </c>
      <c r="G29">
        <f t="shared" si="20"/>
        <v>-1</v>
      </c>
      <c r="H29">
        <f t="shared" si="21"/>
        <v>1</v>
      </c>
      <c r="J29" s="23">
        <v>2</v>
      </c>
      <c r="K29">
        <v>-45.199999999999932</v>
      </c>
      <c r="N29">
        <v>-45.199999999999932</v>
      </c>
      <c r="P29">
        <v>0</v>
      </c>
      <c r="Q29">
        <v>28</v>
      </c>
      <c r="R29">
        <v>28</v>
      </c>
      <c r="S29">
        <v>-4.8999999999999773</v>
      </c>
      <c r="U29">
        <v>8</v>
      </c>
      <c r="V29">
        <v>3.1000000000000227</v>
      </c>
      <c r="W29">
        <v>-14.099999999999909</v>
      </c>
      <c r="Z29">
        <f t="shared" ref="Z29:Z37" si="36">K29</f>
        <v>-45.199999999999932</v>
      </c>
      <c r="AA29">
        <f t="shared" si="32"/>
        <v>0</v>
      </c>
      <c r="AB29">
        <f t="shared" si="32"/>
        <v>0</v>
      </c>
      <c r="AC29">
        <f t="shared" si="32"/>
        <v>-45.199999999999932</v>
      </c>
      <c r="AD29">
        <f t="shared" si="32"/>
        <v>0</v>
      </c>
      <c r="AE29">
        <f t="shared" si="32"/>
        <v>0</v>
      </c>
      <c r="AF29">
        <f t="shared" si="32"/>
        <v>28</v>
      </c>
      <c r="AG29">
        <f t="shared" si="32"/>
        <v>28</v>
      </c>
      <c r="AH29">
        <f t="shared" si="32"/>
        <v>-4.8999999999999773</v>
      </c>
      <c r="AI29">
        <f t="shared" si="32"/>
        <v>0</v>
      </c>
      <c r="AJ29">
        <f t="shared" si="32"/>
        <v>8</v>
      </c>
      <c r="AK29">
        <f t="shared" si="32"/>
        <v>3.1000000000000227</v>
      </c>
      <c r="AL29">
        <f t="shared" si="32"/>
        <v>-14.099999999999909</v>
      </c>
      <c r="AM29">
        <v>1000</v>
      </c>
      <c r="BA29" s="23">
        <v>3</v>
      </c>
      <c r="BB29" s="9">
        <v>-55.099999999999909</v>
      </c>
      <c r="BC29" s="9">
        <v>31</v>
      </c>
      <c r="BD29" s="9">
        <v>-24.099999999999909</v>
      </c>
      <c r="BF29" s="9">
        <f t="shared" si="33"/>
        <v>31</v>
      </c>
      <c r="BG29" s="9">
        <f t="shared" si="34"/>
        <v>-55.099999999999909</v>
      </c>
      <c r="BH29" s="9">
        <f t="shared" si="35"/>
        <v>-24.099999999999909</v>
      </c>
      <c r="BN29" s="9">
        <f t="shared" si="22"/>
        <v>86.099999999999909</v>
      </c>
      <c r="BO29" s="9">
        <f t="shared" si="23"/>
        <v>55.099999999999909</v>
      </c>
      <c r="BP29" s="9">
        <f t="shared" si="24"/>
        <v>31</v>
      </c>
      <c r="BR29">
        <f t="shared" si="25"/>
        <v>3</v>
      </c>
      <c r="BS29">
        <f t="shared" si="26"/>
        <v>6</v>
      </c>
      <c r="BT29">
        <f t="shared" si="27"/>
        <v>6</v>
      </c>
      <c r="BU29">
        <f t="shared" si="28"/>
        <v>6</v>
      </c>
      <c r="BV29">
        <f t="shared" si="29"/>
        <v>8</v>
      </c>
      <c r="BW29">
        <f t="shared" si="30"/>
        <v>4</v>
      </c>
      <c r="BX29">
        <f t="shared" si="31"/>
        <v>6</v>
      </c>
      <c r="BY29">
        <f t="shared" si="16"/>
        <v>1000</v>
      </c>
    </row>
    <row r="30" spans="1:77" ht="15" thickBot="1" x14ac:dyDescent="0.4">
      <c r="A30">
        <v>1</v>
      </c>
      <c r="B30">
        <v>5</v>
      </c>
      <c r="C30">
        <f t="shared" si="17"/>
        <v>990.6</v>
      </c>
      <c r="D30">
        <f t="shared" si="17"/>
        <v>1003.5</v>
      </c>
      <c r="E30">
        <f t="shared" si="18"/>
        <v>-12.899999999999977</v>
      </c>
      <c r="F30">
        <f t="shared" si="19"/>
        <v>-1</v>
      </c>
      <c r="G30">
        <f t="shared" si="20"/>
        <v>1</v>
      </c>
      <c r="H30">
        <f t="shared" si="21"/>
        <v>-1</v>
      </c>
      <c r="J30" s="23">
        <v>3</v>
      </c>
      <c r="K30">
        <v>-24.799999999999955</v>
      </c>
      <c r="N30">
        <v>-24.799999999999955</v>
      </c>
      <c r="O30">
        <v>-17.899999999999977</v>
      </c>
      <c r="P30">
        <v>0</v>
      </c>
      <c r="R30">
        <v>-17.899999999999977</v>
      </c>
      <c r="S30">
        <v>-12.399999999999977</v>
      </c>
      <c r="U30">
        <v>31</v>
      </c>
      <c r="V30">
        <v>18.600000000000023</v>
      </c>
      <c r="W30">
        <v>-24.099999999999909</v>
      </c>
      <c r="Z30">
        <f t="shared" si="36"/>
        <v>-24.799999999999955</v>
      </c>
      <c r="AA30">
        <f t="shared" si="32"/>
        <v>0</v>
      </c>
      <c r="AB30">
        <f t="shared" si="32"/>
        <v>0</v>
      </c>
      <c r="AC30">
        <f t="shared" si="32"/>
        <v>-24.799999999999955</v>
      </c>
      <c r="AD30">
        <f t="shared" si="32"/>
        <v>-17.899999999999977</v>
      </c>
      <c r="AE30">
        <f t="shared" si="32"/>
        <v>0</v>
      </c>
      <c r="AF30">
        <f t="shared" si="32"/>
        <v>0</v>
      </c>
      <c r="AG30">
        <f t="shared" si="32"/>
        <v>-17.899999999999977</v>
      </c>
      <c r="AH30">
        <f t="shared" si="32"/>
        <v>-12.399999999999977</v>
      </c>
      <c r="AI30">
        <f t="shared" si="32"/>
        <v>0</v>
      </c>
      <c r="AJ30">
        <f t="shared" si="32"/>
        <v>31</v>
      </c>
      <c r="AK30">
        <f t="shared" si="32"/>
        <v>18.600000000000023</v>
      </c>
      <c r="AL30">
        <f t="shared" si="32"/>
        <v>-24.099999999999909</v>
      </c>
      <c r="AM30">
        <v>1000</v>
      </c>
      <c r="BA30" s="23">
        <v>4</v>
      </c>
      <c r="BB30" s="9"/>
      <c r="BC30" s="9">
        <v>154.89999999999986</v>
      </c>
      <c r="BD30" s="9">
        <v>154.89999999999986</v>
      </c>
      <c r="BF30" s="9">
        <f t="shared" si="33"/>
        <v>154.89999999999986</v>
      </c>
      <c r="BG30" s="9">
        <f t="shared" si="34"/>
        <v>0</v>
      </c>
      <c r="BH30" s="9">
        <f t="shared" si="35"/>
        <v>154.89999999999986</v>
      </c>
      <c r="BN30" s="9">
        <f t="shared" si="22"/>
        <v>154.89999999999986</v>
      </c>
      <c r="BO30" s="9">
        <f t="shared" si="23"/>
        <v>0</v>
      </c>
      <c r="BP30" s="9">
        <f t="shared" si="24"/>
        <v>154.89999999999986</v>
      </c>
      <c r="BR30">
        <f t="shared" si="25"/>
        <v>4</v>
      </c>
      <c r="BS30">
        <f t="shared" si="26"/>
        <v>1</v>
      </c>
      <c r="BT30">
        <f t="shared" si="27"/>
        <v>1</v>
      </c>
      <c r="BU30">
        <f t="shared" si="28"/>
        <v>1</v>
      </c>
      <c r="BV30">
        <f t="shared" si="29"/>
        <v>2</v>
      </c>
      <c r="BW30">
        <f t="shared" si="30"/>
        <v>9</v>
      </c>
      <c r="BX30">
        <f t="shared" si="31"/>
        <v>1</v>
      </c>
      <c r="BY30">
        <f t="shared" si="16"/>
        <v>1000</v>
      </c>
    </row>
    <row r="31" spans="1:77" ht="15" thickBot="1" x14ac:dyDescent="0.4">
      <c r="A31">
        <v>1</v>
      </c>
      <c r="B31">
        <v>6</v>
      </c>
      <c r="C31">
        <f t="shared" si="17"/>
        <v>990.6</v>
      </c>
      <c r="D31">
        <f t="shared" si="17"/>
        <v>997.6</v>
      </c>
      <c r="E31">
        <f t="shared" si="18"/>
        <v>-7</v>
      </c>
      <c r="F31">
        <f t="shared" si="19"/>
        <v>-1</v>
      </c>
      <c r="G31">
        <f t="shared" si="20"/>
        <v>0</v>
      </c>
      <c r="H31">
        <f t="shared" si="21"/>
        <v>0</v>
      </c>
      <c r="J31" s="40">
        <v>4</v>
      </c>
      <c r="K31" s="38"/>
      <c r="L31" s="38"/>
      <c r="M31" s="38">
        <v>48.799999999999955</v>
      </c>
      <c r="N31" s="38">
        <v>48.799999999999955</v>
      </c>
      <c r="O31" s="38"/>
      <c r="P31" s="38">
        <v>0</v>
      </c>
      <c r="Q31" s="38">
        <v>59.299999999999955</v>
      </c>
      <c r="R31" s="38">
        <v>59.299999999999955</v>
      </c>
      <c r="S31" s="38"/>
      <c r="T31" s="38">
        <v>0</v>
      </c>
      <c r="U31" s="38">
        <v>46.799999999999955</v>
      </c>
      <c r="V31" s="38">
        <v>46.799999999999955</v>
      </c>
      <c r="W31" s="39">
        <v>154.89999999999986</v>
      </c>
      <c r="Z31" s="37">
        <f t="shared" si="36"/>
        <v>0</v>
      </c>
      <c r="AA31" s="38">
        <f t="shared" si="32"/>
        <v>0</v>
      </c>
      <c r="AB31" s="38">
        <f t="shared" si="32"/>
        <v>48.799999999999955</v>
      </c>
      <c r="AC31" s="38">
        <f t="shared" si="32"/>
        <v>48.799999999999955</v>
      </c>
      <c r="AD31" s="38">
        <f t="shared" si="32"/>
        <v>0</v>
      </c>
      <c r="AE31" s="38">
        <f t="shared" si="32"/>
        <v>0</v>
      </c>
      <c r="AF31" s="38">
        <f t="shared" si="32"/>
        <v>59.299999999999955</v>
      </c>
      <c r="AG31" s="38">
        <f t="shared" si="32"/>
        <v>59.299999999999955</v>
      </c>
      <c r="AH31" s="38">
        <f t="shared" si="32"/>
        <v>0</v>
      </c>
      <c r="AI31" s="42">
        <f t="shared" si="32"/>
        <v>0</v>
      </c>
      <c r="AJ31" s="38">
        <f t="shared" si="32"/>
        <v>46.799999999999955</v>
      </c>
      <c r="AK31" s="38">
        <f t="shared" si="32"/>
        <v>46.799999999999955</v>
      </c>
      <c r="AL31" s="38">
        <f t="shared" si="32"/>
        <v>154.89999999999986</v>
      </c>
      <c r="AM31" s="39">
        <v>1000</v>
      </c>
      <c r="BA31" s="23">
        <v>5</v>
      </c>
      <c r="BB31" s="9">
        <v>-30.5</v>
      </c>
      <c r="BC31" s="9">
        <v>65.399999999999864</v>
      </c>
      <c r="BD31" s="9">
        <v>34.899999999999864</v>
      </c>
      <c r="BF31" s="9">
        <f t="shared" si="33"/>
        <v>65.399999999999864</v>
      </c>
      <c r="BG31" s="9">
        <f t="shared" si="34"/>
        <v>-30.5</v>
      </c>
      <c r="BH31" s="9">
        <f t="shared" si="35"/>
        <v>34.899999999999864</v>
      </c>
      <c r="BN31" s="9">
        <f t="shared" si="22"/>
        <v>95.899999999999864</v>
      </c>
      <c r="BO31" s="9">
        <f t="shared" si="23"/>
        <v>30.5</v>
      </c>
      <c r="BP31" s="9">
        <f t="shared" si="24"/>
        <v>65.399999999999864</v>
      </c>
      <c r="BR31">
        <f t="shared" si="25"/>
        <v>5</v>
      </c>
      <c r="BS31">
        <f t="shared" si="26"/>
        <v>4</v>
      </c>
      <c r="BT31">
        <f t="shared" si="27"/>
        <v>4</v>
      </c>
      <c r="BU31">
        <f t="shared" si="28"/>
        <v>4</v>
      </c>
      <c r="BV31">
        <f t="shared" si="29"/>
        <v>7</v>
      </c>
      <c r="BW31">
        <f t="shared" si="30"/>
        <v>7</v>
      </c>
      <c r="BX31">
        <f t="shared" si="31"/>
        <v>4</v>
      </c>
      <c r="BY31">
        <f t="shared" si="16"/>
        <v>1000</v>
      </c>
    </row>
    <row r="32" spans="1:77" x14ac:dyDescent="0.35">
      <c r="A32">
        <v>1</v>
      </c>
      <c r="B32">
        <v>7</v>
      </c>
      <c r="C32">
        <f t="shared" si="17"/>
        <v>990.6</v>
      </c>
      <c r="D32">
        <f t="shared" si="17"/>
        <v>1010</v>
      </c>
      <c r="E32">
        <f t="shared" si="18"/>
        <v>-19.399999999999977</v>
      </c>
      <c r="F32">
        <f t="shared" si="19"/>
        <v>-1</v>
      </c>
      <c r="G32">
        <f t="shared" si="20"/>
        <v>0</v>
      </c>
      <c r="H32">
        <f t="shared" si="21"/>
        <v>0</v>
      </c>
      <c r="J32" s="23">
        <v>5</v>
      </c>
      <c r="K32">
        <v>-12</v>
      </c>
      <c r="M32">
        <v>40.699999999999932</v>
      </c>
      <c r="N32">
        <v>28.699999999999932</v>
      </c>
      <c r="O32">
        <v>-12</v>
      </c>
      <c r="P32">
        <v>0</v>
      </c>
      <c r="R32">
        <v>-12</v>
      </c>
      <c r="S32">
        <v>-6.5</v>
      </c>
      <c r="U32">
        <v>24.699999999999932</v>
      </c>
      <c r="V32">
        <v>18.199999999999932</v>
      </c>
      <c r="W32">
        <v>34.899999999999864</v>
      </c>
      <c r="Z32">
        <f t="shared" si="36"/>
        <v>-12</v>
      </c>
      <c r="AA32">
        <f t="shared" si="32"/>
        <v>0</v>
      </c>
      <c r="AB32">
        <f t="shared" si="32"/>
        <v>40.699999999999932</v>
      </c>
      <c r="AC32">
        <f t="shared" si="32"/>
        <v>28.699999999999932</v>
      </c>
      <c r="AD32">
        <f t="shared" si="32"/>
        <v>-12</v>
      </c>
      <c r="AE32">
        <f t="shared" si="32"/>
        <v>0</v>
      </c>
      <c r="AF32">
        <f t="shared" si="32"/>
        <v>0</v>
      </c>
      <c r="AG32">
        <f t="shared" si="32"/>
        <v>-12</v>
      </c>
      <c r="AH32">
        <f t="shared" si="32"/>
        <v>-6.5</v>
      </c>
      <c r="AI32">
        <f t="shared" si="32"/>
        <v>0</v>
      </c>
      <c r="AJ32">
        <f t="shared" si="32"/>
        <v>24.699999999999932</v>
      </c>
      <c r="AK32">
        <f t="shared" si="32"/>
        <v>18.199999999999932</v>
      </c>
      <c r="AL32">
        <f t="shared" si="32"/>
        <v>34.899999999999864</v>
      </c>
      <c r="AM32">
        <v>1000</v>
      </c>
      <c r="BA32" s="23">
        <v>6</v>
      </c>
      <c r="BB32" s="9">
        <v>-55.099999999999909</v>
      </c>
      <c r="BC32" s="9">
        <v>31</v>
      </c>
      <c r="BD32" s="9">
        <v>-24.099999999999909</v>
      </c>
      <c r="BF32" s="9">
        <f t="shared" si="33"/>
        <v>31</v>
      </c>
      <c r="BG32" s="9">
        <f t="shared" si="34"/>
        <v>-55.099999999999909</v>
      </c>
      <c r="BH32" s="9">
        <f t="shared" si="35"/>
        <v>-24.099999999999909</v>
      </c>
      <c r="BN32" s="9">
        <f t="shared" si="22"/>
        <v>86.099999999999909</v>
      </c>
      <c r="BO32" s="9">
        <f t="shared" si="23"/>
        <v>55.099999999999909</v>
      </c>
      <c r="BP32" s="9">
        <f t="shared" si="24"/>
        <v>31</v>
      </c>
      <c r="BR32">
        <f t="shared" si="25"/>
        <v>6</v>
      </c>
      <c r="BS32">
        <f t="shared" si="26"/>
        <v>6</v>
      </c>
      <c r="BT32">
        <f t="shared" si="27"/>
        <v>6</v>
      </c>
      <c r="BU32">
        <f t="shared" si="28"/>
        <v>6</v>
      </c>
      <c r="BV32">
        <f t="shared" si="29"/>
        <v>8</v>
      </c>
      <c r="BW32">
        <f t="shared" si="30"/>
        <v>4</v>
      </c>
      <c r="BX32">
        <f t="shared" si="31"/>
        <v>6</v>
      </c>
      <c r="BY32">
        <f t="shared" si="16"/>
        <v>1000</v>
      </c>
    </row>
    <row r="33" spans="1:77" x14ac:dyDescent="0.35">
      <c r="A33">
        <v>1</v>
      </c>
      <c r="B33">
        <v>8</v>
      </c>
      <c r="C33">
        <f t="shared" si="17"/>
        <v>990.6</v>
      </c>
      <c r="D33">
        <f t="shared" si="17"/>
        <v>991.6</v>
      </c>
      <c r="E33">
        <f t="shared" si="18"/>
        <v>-1</v>
      </c>
      <c r="F33">
        <f t="shared" si="19"/>
        <v>-1</v>
      </c>
      <c r="G33" t="str">
        <f t="shared" si="20"/>
        <v>fix1 COCO2</v>
      </c>
      <c r="H33">
        <f t="shared" si="21"/>
        <v>0</v>
      </c>
      <c r="J33" s="23">
        <v>6</v>
      </c>
      <c r="K33">
        <v>-23.799999999999955</v>
      </c>
      <c r="N33">
        <v>-23.799999999999955</v>
      </c>
      <c r="O33">
        <v>-13.399999999999977</v>
      </c>
      <c r="P33">
        <v>0</v>
      </c>
      <c r="Q33">
        <v>25</v>
      </c>
      <c r="R33">
        <v>11.600000000000023</v>
      </c>
      <c r="S33">
        <v>-17.899999999999977</v>
      </c>
      <c r="U33">
        <v>6</v>
      </c>
      <c r="V33">
        <v>-11.899999999999977</v>
      </c>
      <c r="W33">
        <v>-24.099999999999909</v>
      </c>
      <c r="Z33">
        <f t="shared" si="36"/>
        <v>-23.799999999999955</v>
      </c>
      <c r="AA33">
        <f t="shared" si="32"/>
        <v>0</v>
      </c>
      <c r="AB33">
        <f t="shared" si="32"/>
        <v>0</v>
      </c>
      <c r="AC33">
        <f t="shared" si="32"/>
        <v>-23.799999999999955</v>
      </c>
      <c r="AD33">
        <f t="shared" si="32"/>
        <v>-13.399999999999977</v>
      </c>
      <c r="AE33">
        <f t="shared" si="32"/>
        <v>0</v>
      </c>
      <c r="AF33">
        <f t="shared" si="32"/>
        <v>25</v>
      </c>
      <c r="AG33">
        <f t="shared" si="32"/>
        <v>11.600000000000023</v>
      </c>
      <c r="AH33">
        <f t="shared" si="32"/>
        <v>-17.899999999999977</v>
      </c>
      <c r="AI33">
        <f t="shared" si="32"/>
        <v>0</v>
      </c>
      <c r="AJ33">
        <f t="shared" si="32"/>
        <v>6</v>
      </c>
      <c r="AK33">
        <f t="shared" si="32"/>
        <v>-11.899999999999977</v>
      </c>
      <c r="AL33">
        <f t="shared" si="32"/>
        <v>-24.099999999999909</v>
      </c>
      <c r="AM33">
        <v>1000</v>
      </c>
      <c r="BA33" s="23">
        <v>7</v>
      </c>
      <c r="BB33" s="9">
        <v>-11</v>
      </c>
      <c r="BC33" s="9">
        <v>110.89999999999986</v>
      </c>
      <c r="BD33" s="9">
        <v>99.899999999999864</v>
      </c>
      <c r="BF33" s="9">
        <f t="shared" si="33"/>
        <v>110.89999999999986</v>
      </c>
      <c r="BG33" s="9">
        <f t="shared" si="34"/>
        <v>-11</v>
      </c>
      <c r="BH33" s="9">
        <f t="shared" si="35"/>
        <v>99.899999999999864</v>
      </c>
      <c r="BN33" s="9">
        <f t="shared" si="22"/>
        <v>121.89999999999986</v>
      </c>
      <c r="BO33" s="9">
        <f t="shared" si="23"/>
        <v>11</v>
      </c>
      <c r="BP33" s="9">
        <f t="shared" si="24"/>
        <v>110.89999999999986</v>
      </c>
      <c r="BR33">
        <f t="shared" si="25"/>
        <v>7</v>
      </c>
      <c r="BS33">
        <f t="shared" si="26"/>
        <v>3</v>
      </c>
      <c r="BT33">
        <f t="shared" si="27"/>
        <v>3</v>
      </c>
      <c r="BU33">
        <f t="shared" si="28"/>
        <v>3</v>
      </c>
      <c r="BV33">
        <f t="shared" si="29"/>
        <v>4</v>
      </c>
      <c r="BW33">
        <f t="shared" si="30"/>
        <v>8</v>
      </c>
      <c r="BX33">
        <f t="shared" si="31"/>
        <v>3</v>
      </c>
      <c r="BY33">
        <f t="shared" si="16"/>
        <v>1000</v>
      </c>
    </row>
    <row r="34" spans="1:77" x14ac:dyDescent="0.35">
      <c r="A34">
        <v>1</v>
      </c>
      <c r="B34">
        <v>9</v>
      </c>
      <c r="C34">
        <f t="shared" si="17"/>
        <v>990.6</v>
      </c>
      <c r="D34">
        <f t="shared" si="17"/>
        <v>1015.5</v>
      </c>
      <c r="E34">
        <f t="shared" si="18"/>
        <v>-24.899999999999977</v>
      </c>
      <c r="F34">
        <f t="shared" si="19"/>
        <v>-1</v>
      </c>
      <c r="G34" t="str">
        <f t="shared" si="20"/>
        <v>fix2 COCO2</v>
      </c>
      <c r="H34">
        <f t="shared" si="21"/>
        <v>0</v>
      </c>
      <c r="J34" s="23">
        <v>7</v>
      </c>
      <c r="M34">
        <v>18.899999999999977</v>
      </c>
      <c r="N34">
        <v>18.899999999999977</v>
      </c>
      <c r="O34">
        <v>-11</v>
      </c>
      <c r="P34">
        <v>0</v>
      </c>
      <c r="Q34">
        <v>31.799999999999955</v>
      </c>
      <c r="R34">
        <v>20.799999999999955</v>
      </c>
      <c r="U34">
        <v>60.199999999999932</v>
      </c>
      <c r="V34">
        <v>60.199999999999932</v>
      </c>
      <c r="W34">
        <v>99.899999999999864</v>
      </c>
      <c r="Z34">
        <f t="shared" si="36"/>
        <v>0</v>
      </c>
      <c r="AA34">
        <f t="shared" si="32"/>
        <v>0</v>
      </c>
      <c r="AB34">
        <f t="shared" si="32"/>
        <v>18.899999999999977</v>
      </c>
      <c r="AC34">
        <f t="shared" si="32"/>
        <v>18.899999999999977</v>
      </c>
      <c r="AD34">
        <f t="shared" si="32"/>
        <v>-11</v>
      </c>
      <c r="AE34">
        <f t="shared" si="32"/>
        <v>0</v>
      </c>
      <c r="AF34">
        <f t="shared" si="32"/>
        <v>31.799999999999955</v>
      </c>
      <c r="AG34">
        <f t="shared" si="32"/>
        <v>20.799999999999955</v>
      </c>
      <c r="AH34">
        <f t="shared" si="32"/>
        <v>0</v>
      </c>
      <c r="AI34">
        <f t="shared" si="32"/>
        <v>0</v>
      </c>
      <c r="AJ34">
        <f t="shared" si="32"/>
        <v>60.199999999999932</v>
      </c>
      <c r="AK34">
        <f t="shared" si="32"/>
        <v>60.199999999999932</v>
      </c>
      <c r="AL34">
        <f t="shared" si="32"/>
        <v>99.899999999999864</v>
      </c>
      <c r="AM34">
        <v>1000</v>
      </c>
      <c r="BA34" s="23">
        <v>8</v>
      </c>
      <c r="BB34" s="9">
        <v>-97.099999999999909</v>
      </c>
      <c r="BC34" s="9">
        <v>13</v>
      </c>
      <c r="BD34" s="9">
        <v>-84.099999999999909</v>
      </c>
      <c r="BF34" s="9">
        <f t="shared" si="33"/>
        <v>13</v>
      </c>
      <c r="BG34" s="9">
        <f t="shared" si="34"/>
        <v>-97.099999999999909</v>
      </c>
      <c r="BH34" s="9">
        <f t="shared" si="35"/>
        <v>-84.099999999999909</v>
      </c>
      <c r="BN34" s="9">
        <f t="shared" si="22"/>
        <v>110.09999999999991</v>
      </c>
      <c r="BO34" s="9">
        <f t="shared" si="23"/>
        <v>97.099999999999909</v>
      </c>
      <c r="BP34" s="9">
        <f t="shared" si="24"/>
        <v>13</v>
      </c>
      <c r="BR34">
        <f t="shared" si="25"/>
        <v>8</v>
      </c>
      <c r="BS34">
        <f t="shared" si="26"/>
        <v>8</v>
      </c>
      <c r="BT34">
        <f t="shared" si="27"/>
        <v>8</v>
      </c>
      <c r="BU34">
        <f t="shared" si="28"/>
        <v>8</v>
      </c>
      <c r="BV34">
        <f t="shared" si="29"/>
        <v>6</v>
      </c>
      <c r="BW34">
        <f t="shared" si="30"/>
        <v>3</v>
      </c>
      <c r="BX34">
        <f t="shared" si="31"/>
        <v>8</v>
      </c>
      <c r="BY34">
        <f t="shared" si="16"/>
        <v>1000</v>
      </c>
    </row>
    <row r="35" spans="1:77" ht="15" thickBot="1" x14ac:dyDescent="0.4">
      <c r="A35">
        <v>1</v>
      </c>
      <c r="B35">
        <v>10</v>
      </c>
      <c r="C35">
        <f t="shared" si="17"/>
        <v>990.6</v>
      </c>
      <c r="D35">
        <f t="shared" si="17"/>
        <v>979.6</v>
      </c>
      <c r="E35">
        <f t="shared" si="18"/>
        <v>11</v>
      </c>
      <c r="F35">
        <f t="shared" si="19"/>
        <v>1</v>
      </c>
      <c r="G35" t="str">
        <f t="shared" si="20"/>
        <v>fix0(2) COCO2</v>
      </c>
      <c r="H35">
        <f t="shared" si="21"/>
        <v>0</v>
      </c>
      <c r="J35" s="23">
        <v>8</v>
      </c>
      <c r="K35">
        <v>-61.299999999999955</v>
      </c>
      <c r="N35">
        <v>-61.299999999999955</v>
      </c>
      <c r="P35">
        <v>0</v>
      </c>
      <c r="Q35">
        <v>1</v>
      </c>
      <c r="R35">
        <v>1</v>
      </c>
      <c r="S35">
        <v>-35.799999999999955</v>
      </c>
      <c r="U35">
        <v>12</v>
      </c>
      <c r="V35">
        <v>-23.799999999999955</v>
      </c>
      <c r="W35">
        <v>-84.099999999999909</v>
      </c>
      <c r="Z35">
        <f t="shared" si="36"/>
        <v>-61.299999999999955</v>
      </c>
      <c r="AA35">
        <f t="shared" si="32"/>
        <v>0</v>
      </c>
      <c r="AB35">
        <f t="shared" si="32"/>
        <v>0</v>
      </c>
      <c r="AC35">
        <f t="shared" si="32"/>
        <v>-61.299999999999955</v>
      </c>
      <c r="AD35">
        <f t="shared" si="32"/>
        <v>0</v>
      </c>
      <c r="AE35">
        <f t="shared" si="32"/>
        <v>0</v>
      </c>
      <c r="AF35">
        <f t="shared" si="32"/>
        <v>1</v>
      </c>
      <c r="AG35">
        <f t="shared" si="32"/>
        <v>1</v>
      </c>
      <c r="AH35">
        <f t="shared" si="32"/>
        <v>-35.799999999999955</v>
      </c>
      <c r="AI35">
        <f t="shared" si="32"/>
        <v>0</v>
      </c>
      <c r="AJ35">
        <f t="shared" si="32"/>
        <v>12</v>
      </c>
      <c r="AK35">
        <f t="shared" si="32"/>
        <v>-23.799999999999955</v>
      </c>
      <c r="AL35">
        <f t="shared" si="32"/>
        <v>-84.099999999999909</v>
      </c>
      <c r="AM35">
        <v>1000</v>
      </c>
      <c r="BA35" s="23">
        <v>9</v>
      </c>
      <c r="BB35" s="9"/>
      <c r="BC35" s="9">
        <v>154.89999999999986</v>
      </c>
      <c r="BD35" s="9">
        <v>154.89999999999986</v>
      </c>
      <c r="BF35" s="9">
        <f t="shared" si="33"/>
        <v>154.89999999999986</v>
      </c>
      <c r="BG35" s="9">
        <f t="shared" si="34"/>
        <v>0</v>
      </c>
      <c r="BH35" s="9">
        <f t="shared" si="35"/>
        <v>154.89999999999986</v>
      </c>
      <c r="BN35" s="9">
        <f t="shared" si="22"/>
        <v>154.89999999999986</v>
      </c>
      <c r="BO35" s="9">
        <f t="shared" si="23"/>
        <v>0</v>
      </c>
      <c r="BP35" s="9">
        <f t="shared" si="24"/>
        <v>154.89999999999986</v>
      </c>
      <c r="BR35">
        <f t="shared" si="25"/>
        <v>9</v>
      </c>
      <c r="BS35">
        <f t="shared" si="26"/>
        <v>1</v>
      </c>
      <c r="BT35">
        <f t="shared" si="27"/>
        <v>1</v>
      </c>
      <c r="BU35">
        <f t="shared" si="28"/>
        <v>1</v>
      </c>
      <c r="BV35">
        <f t="shared" si="29"/>
        <v>2</v>
      </c>
      <c r="BW35">
        <f t="shared" si="30"/>
        <v>9</v>
      </c>
      <c r="BX35">
        <f t="shared" si="31"/>
        <v>1</v>
      </c>
      <c r="BY35">
        <f t="shared" si="16"/>
        <v>1000</v>
      </c>
    </row>
    <row r="36" spans="1:77" ht="15" thickBot="1" x14ac:dyDescent="0.4">
      <c r="A36">
        <f>A26+1</f>
        <v>2</v>
      </c>
      <c r="B36">
        <f>B26</f>
        <v>1</v>
      </c>
      <c r="C36">
        <f t="shared" si="17"/>
        <v>998.6</v>
      </c>
      <c r="D36">
        <f t="shared" si="17"/>
        <v>990.6</v>
      </c>
      <c r="E36">
        <f t="shared" si="18"/>
        <v>8</v>
      </c>
      <c r="F36">
        <f t="shared" si="19"/>
        <v>1</v>
      </c>
      <c r="G36">
        <f>C3</f>
        <v>0</v>
      </c>
      <c r="H36">
        <f t="shared" si="21"/>
        <v>0</v>
      </c>
      <c r="J36" s="40">
        <v>9</v>
      </c>
      <c r="K36" s="38"/>
      <c r="L36" s="38">
        <v>0</v>
      </c>
      <c r="M36" s="38">
        <v>17.899999999999977</v>
      </c>
      <c r="N36" s="38">
        <v>17.899999999999977</v>
      </c>
      <c r="O36" s="38"/>
      <c r="P36" s="38">
        <v>0</v>
      </c>
      <c r="Q36" s="38">
        <v>53.399999999999977</v>
      </c>
      <c r="R36" s="38">
        <v>53.399999999999977</v>
      </c>
      <c r="S36" s="38"/>
      <c r="T36" s="38"/>
      <c r="U36" s="38">
        <v>83.599999999999909</v>
      </c>
      <c r="V36" s="38">
        <v>83.599999999999909</v>
      </c>
      <c r="W36" s="39">
        <v>154.89999999999986</v>
      </c>
      <c r="Z36" s="37">
        <f t="shared" si="36"/>
        <v>0</v>
      </c>
      <c r="AA36" s="42">
        <f t="shared" si="32"/>
        <v>0</v>
      </c>
      <c r="AB36" s="38">
        <f t="shared" si="32"/>
        <v>17.899999999999977</v>
      </c>
      <c r="AC36" s="38">
        <f t="shared" si="32"/>
        <v>17.899999999999977</v>
      </c>
      <c r="AD36" s="38">
        <f t="shared" si="32"/>
        <v>0</v>
      </c>
      <c r="AE36" s="38">
        <f t="shared" si="32"/>
        <v>0</v>
      </c>
      <c r="AF36" s="38">
        <f t="shared" si="32"/>
        <v>53.399999999999977</v>
      </c>
      <c r="AG36" s="38">
        <f t="shared" si="32"/>
        <v>53.399999999999977</v>
      </c>
      <c r="AH36" s="38">
        <f t="shared" si="32"/>
        <v>0</v>
      </c>
      <c r="AI36" s="38">
        <f t="shared" si="32"/>
        <v>0</v>
      </c>
      <c r="AJ36" s="38">
        <f t="shared" si="32"/>
        <v>83.599999999999909</v>
      </c>
      <c r="AK36" s="38">
        <f t="shared" si="32"/>
        <v>83.599999999999909</v>
      </c>
      <c r="AL36" s="38">
        <f t="shared" si="32"/>
        <v>154.89999999999986</v>
      </c>
      <c r="AM36" s="39">
        <v>1000</v>
      </c>
      <c r="BA36" s="23">
        <v>10</v>
      </c>
      <c r="BB36" s="9">
        <v>-204.09999999999991</v>
      </c>
      <c r="BC36" s="9"/>
      <c r="BD36" s="9">
        <v>-204.09999999999991</v>
      </c>
      <c r="BF36" s="9">
        <f t="shared" si="33"/>
        <v>0</v>
      </c>
      <c r="BG36" s="9">
        <f t="shared" si="34"/>
        <v>-204.09999999999991</v>
      </c>
      <c r="BH36" s="9">
        <f t="shared" si="35"/>
        <v>-204.09999999999991</v>
      </c>
      <c r="BN36" s="9">
        <f t="shared" si="22"/>
        <v>204.09999999999991</v>
      </c>
      <c r="BO36" s="9">
        <f t="shared" si="23"/>
        <v>204.09999999999991</v>
      </c>
      <c r="BP36" s="9">
        <f t="shared" si="24"/>
        <v>0</v>
      </c>
      <c r="BR36">
        <f t="shared" si="25"/>
        <v>10</v>
      </c>
      <c r="BS36">
        <f t="shared" si="26"/>
        <v>10</v>
      </c>
      <c r="BT36">
        <f t="shared" si="27"/>
        <v>10</v>
      </c>
      <c r="BU36">
        <f t="shared" si="28"/>
        <v>10</v>
      </c>
      <c r="BV36">
        <f t="shared" si="29"/>
        <v>1</v>
      </c>
      <c r="BW36">
        <f t="shared" si="30"/>
        <v>1</v>
      </c>
      <c r="BX36">
        <f t="shared" si="31"/>
        <v>10</v>
      </c>
      <c r="BY36">
        <f t="shared" si="16"/>
        <v>1000</v>
      </c>
    </row>
    <row r="37" spans="1:77" x14ac:dyDescent="0.35">
      <c r="A37">
        <f t="shared" ref="A37:A100" si="37">A27+1</f>
        <v>2</v>
      </c>
      <c r="B37">
        <f t="shared" ref="B37:B100" si="38">B27</f>
        <v>2</v>
      </c>
      <c r="C37">
        <f t="shared" si="17"/>
        <v>998.6</v>
      </c>
      <c r="D37">
        <f t="shared" si="17"/>
        <v>998.6</v>
      </c>
      <c r="E37">
        <f t="shared" si="18"/>
        <v>0</v>
      </c>
      <c r="F37">
        <f t="shared" si="19"/>
        <v>0</v>
      </c>
      <c r="G37" t="str">
        <f t="shared" ref="G37:G45" si="39">C4</f>
        <v>x</v>
      </c>
      <c r="H37">
        <f t="shared" si="21"/>
        <v>0</v>
      </c>
      <c r="J37" s="23">
        <v>10</v>
      </c>
      <c r="K37">
        <v>-71.399999999999977</v>
      </c>
      <c r="N37">
        <v>-71.399999999999977</v>
      </c>
      <c r="O37">
        <v>-108.79999999999995</v>
      </c>
      <c r="P37">
        <v>0</v>
      </c>
      <c r="R37">
        <v>-108.79999999999995</v>
      </c>
      <c r="S37">
        <v>-23.899999999999977</v>
      </c>
      <c r="V37">
        <v>-23.899999999999977</v>
      </c>
      <c r="W37">
        <v>-204.09999999999991</v>
      </c>
      <c r="Z37">
        <f t="shared" si="36"/>
        <v>-71.399999999999977</v>
      </c>
      <c r="AA37">
        <f t="shared" si="32"/>
        <v>0</v>
      </c>
      <c r="AB37">
        <f t="shared" si="32"/>
        <v>0</v>
      </c>
      <c r="AC37">
        <f t="shared" si="32"/>
        <v>-71.399999999999977</v>
      </c>
      <c r="AD37">
        <f t="shared" si="32"/>
        <v>-108.79999999999995</v>
      </c>
      <c r="AE37">
        <f t="shared" si="32"/>
        <v>0</v>
      </c>
      <c r="AF37">
        <f t="shared" si="32"/>
        <v>0</v>
      </c>
      <c r="AG37">
        <f t="shared" si="32"/>
        <v>-108.79999999999995</v>
      </c>
      <c r="AH37">
        <f t="shared" si="32"/>
        <v>-23.899999999999977</v>
      </c>
      <c r="AI37">
        <f t="shared" si="32"/>
        <v>0</v>
      </c>
      <c r="AJ37">
        <f t="shared" si="32"/>
        <v>0</v>
      </c>
      <c r="AK37">
        <f t="shared" si="32"/>
        <v>-23.899999999999977</v>
      </c>
      <c r="AL37">
        <f t="shared" si="32"/>
        <v>-204.09999999999991</v>
      </c>
      <c r="AM37">
        <v>1000</v>
      </c>
      <c r="BA37" s="23" t="s">
        <v>162</v>
      </c>
      <c r="BB37" s="9">
        <v>-608.09999999999945</v>
      </c>
      <c r="BC37" s="9">
        <v>608.09999999999945</v>
      </c>
      <c r="BD37" s="9">
        <v>0</v>
      </c>
    </row>
    <row r="38" spans="1:77" x14ac:dyDescent="0.35">
      <c r="A38">
        <f t="shared" si="37"/>
        <v>2</v>
      </c>
      <c r="B38">
        <f t="shared" si="38"/>
        <v>3</v>
      </c>
      <c r="C38">
        <f t="shared" si="17"/>
        <v>998.6</v>
      </c>
      <c r="D38">
        <f t="shared" si="17"/>
        <v>997.6</v>
      </c>
      <c r="E38">
        <f t="shared" si="18"/>
        <v>1</v>
      </c>
      <c r="F38">
        <f t="shared" si="19"/>
        <v>1</v>
      </c>
      <c r="G38">
        <f t="shared" si="39"/>
        <v>-1</v>
      </c>
      <c r="H38">
        <f t="shared" si="21"/>
        <v>1</v>
      </c>
      <c r="J38" s="23" t="s">
        <v>162</v>
      </c>
      <c r="K38">
        <v>-283.29999999999973</v>
      </c>
      <c r="L38">
        <v>0</v>
      </c>
      <c r="M38">
        <v>126.29999999999984</v>
      </c>
      <c r="N38">
        <v>-156.99999999999989</v>
      </c>
      <c r="O38">
        <v>-198.49999999999989</v>
      </c>
      <c r="P38">
        <v>0</v>
      </c>
      <c r="Q38">
        <v>198.49999999999989</v>
      </c>
      <c r="R38">
        <v>0</v>
      </c>
      <c r="S38">
        <v>-126.29999999999984</v>
      </c>
      <c r="T38">
        <v>0</v>
      </c>
      <c r="U38">
        <v>283.29999999999973</v>
      </c>
      <c r="V38">
        <v>156.99999999999989</v>
      </c>
      <c r="W38">
        <v>0</v>
      </c>
    </row>
    <row r="39" spans="1:77" x14ac:dyDescent="0.35">
      <c r="A39">
        <f t="shared" si="37"/>
        <v>2</v>
      </c>
      <c r="B39">
        <f t="shared" si="38"/>
        <v>4</v>
      </c>
      <c r="C39">
        <f t="shared" si="17"/>
        <v>998.6</v>
      </c>
      <c r="D39">
        <f t="shared" si="17"/>
        <v>1015.5</v>
      </c>
      <c r="E39">
        <f t="shared" si="18"/>
        <v>-16.899999999999977</v>
      </c>
      <c r="F39">
        <f t="shared" si="19"/>
        <v>-1</v>
      </c>
      <c r="G39">
        <f t="shared" si="39"/>
        <v>1</v>
      </c>
      <c r="H39">
        <f t="shared" si="21"/>
        <v>-1</v>
      </c>
    </row>
    <row r="40" spans="1:77" x14ac:dyDescent="0.35">
      <c r="A40">
        <f t="shared" si="37"/>
        <v>2</v>
      </c>
      <c r="B40">
        <f t="shared" si="38"/>
        <v>5</v>
      </c>
      <c r="C40">
        <f t="shared" si="17"/>
        <v>998.6</v>
      </c>
      <c r="D40">
        <f t="shared" si="17"/>
        <v>1003.5</v>
      </c>
      <c r="E40">
        <f t="shared" si="18"/>
        <v>-4.8999999999999773</v>
      </c>
      <c r="F40">
        <f t="shared" si="19"/>
        <v>-1</v>
      </c>
      <c r="G40">
        <f t="shared" si="39"/>
        <v>-1</v>
      </c>
      <c r="H40">
        <f t="shared" si="21"/>
        <v>1</v>
      </c>
      <c r="J40" t="s">
        <v>183</v>
      </c>
      <c r="K40" t="s">
        <v>163</v>
      </c>
    </row>
    <row r="41" spans="1:77" ht="15" thickBot="1" x14ac:dyDescent="0.4">
      <c r="A41">
        <f t="shared" si="37"/>
        <v>2</v>
      </c>
      <c r="B41">
        <f t="shared" si="38"/>
        <v>6</v>
      </c>
      <c r="C41">
        <f t="shared" si="17"/>
        <v>998.6</v>
      </c>
      <c r="D41">
        <f t="shared" si="17"/>
        <v>997.6</v>
      </c>
      <c r="E41">
        <f t="shared" si="18"/>
        <v>1</v>
      </c>
      <c r="F41">
        <f t="shared" si="19"/>
        <v>1</v>
      </c>
      <c r="G41">
        <f t="shared" si="39"/>
        <v>0</v>
      </c>
      <c r="H41">
        <f t="shared" si="21"/>
        <v>0</v>
      </c>
      <c r="K41">
        <v>-1</v>
      </c>
      <c r="N41" t="s">
        <v>180</v>
      </c>
      <c r="O41">
        <v>0</v>
      </c>
      <c r="R41" t="s">
        <v>181</v>
      </c>
      <c r="S41">
        <v>1</v>
      </c>
      <c r="V41" t="s">
        <v>182</v>
      </c>
      <c r="W41" t="s">
        <v>162</v>
      </c>
      <c r="Z41" t="s">
        <v>197</v>
      </c>
      <c r="AA41" t="s">
        <v>197</v>
      </c>
      <c r="AB41" t="s">
        <v>197</v>
      </c>
      <c r="AC41" t="s">
        <v>197</v>
      </c>
      <c r="AD41" t="s">
        <v>197</v>
      </c>
      <c r="AE41" t="s">
        <v>197</v>
      </c>
      <c r="AF41" t="s">
        <v>197</v>
      </c>
      <c r="AG41" t="s">
        <v>197</v>
      </c>
      <c r="AH41" t="s">
        <v>197</v>
      </c>
      <c r="AI41" t="s">
        <v>197</v>
      </c>
      <c r="AJ41" t="s">
        <v>197</v>
      </c>
      <c r="AK41" t="s">
        <v>197</v>
      </c>
      <c r="AL41" t="s">
        <v>197</v>
      </c>
    </row>
    <row r="42" spans="1:77" x14ac:dyDescent="0.35">
      <c r="A42">
        <f t="shared" si="37"/>
        <v>2</v>
      </c>
      <c r="B42">
        <f t="shared" si="38"/>
        <v>7</v>
      </c>
      <c r="C42">
        <f t="shared" si="17"/>
        <v>998.6</v>
      </c>
      <c r="D42">
        <f t="shared" si="17"/>
        <v>1010</v>
      </c>
      <c r="E42">
        <f t="shared" si="18"/>
        <v>-11.399999999999977</v>
      </c>
      <c r="F42">
        <f t="shared" si="19"/>
        <v>-1</v>
      </c>
      <c r="G42">
        <f t="shared" si="39"/>
        <v>1</v>
      </c>
      <c r="H42">
        <f t="shared" si="21"/>
        <v>-1</v>
      </c>
      <c r="J42" t="s">
        <v>161</v>
      </c>
      <c r="K42">
        <v>-1</v>
      </c>
      <c r="L42">
        <v>0</v>
      </c>
      <c r="M42">
        <v>1</v>
      </c>
      <c r="O42">
        <v>-1</v>
      </c>
      <c r="P42" s="41">
        <v>0</v>
      </c>
      <c r="Q42">
        <v>1</v>
      </c>
      <c r="S42">
        <v>-1</v>
      </c>
      <c r="T42">
        <v>0</v>
      </c>
      <c r="U42">
        <v>1</v>
      </c>
      <c r="Z42" t="str">
        <f>Z27</f>
        <v>x1</v>
      </c>
      <c r="AA42" t="str">
        <f t="shared" ref="AA42:AM52" si="40">AA27</f>
        <v>x2</v>
      </c>
      <c r="AB42" t="str">
        <f t="shared" si="40"/>
        <v>x3</v>
      </c>
      <c r="AC42" t="str">
        <f t="shared" si="40"/>
        <v>x4</v>
      </c>
      <c r="AD42" t="str">
        <f t="shared" si="40"/>
        <v>x5</v>
      </c>
      <c r="AE42" t="str">
        <f t="shared" si="40"/>
        <v>x6</v>
      </c>
      <c r="AF42" t="str">
        <f t="shared" si="40"/>
        <v>x7</v>
      </c>
      <c r="AG42" t="str">
        <f t="shared" si="40"/>
        <v>x8</v>
      </c>
      <c r="AH42" t="str">
        <f t="shared" si="40"/>
        <v>x9</v>
      </c>
      <c r="AI42" t="str">
        <f t="shared" si="40"/>
        <v>x10</v>
      </c>
      <c r="AJ42" t="str">
        <f t="shared" si="40"/>
        <v>x11</v>
      </c>
      <c r="AK42" t="str">
        <f t="shared" si="40"/>
        <v>x12</v>
      </c>
      <c r="AL42" t="str">
        <f t="shared" si="40"/>
        <v>x13</v>
      </c>
      <c r="AM42" t="str">
        <f t="shared" si="40"/>
        <v>Y0</v>
      </c>
      <c r="AN42" t="str">
        <f>AG2</f>
        <v>COCO-score</v>
      </c>
      <c r="AO42" t="s">
        <v>197</v>
      </c>
      <c r="AP42" t="s">
        <v>198</v>
      </c>
      <c r="AQ42" t="s">
        <v>197</v>
      </c>
      <c r="AR42" t="s">
        <v>95</v>
      </c>
      <c r="AS42" s="30" t="s">
        <v>266</v>
      </c>
    </row>
    <row r="43" spans="1:77" x14ac:dyDescent="0.35">
      <c r="A43">
        <f t="shared" si="37"/>
        <v>2</v>
      </c>
      <c r="B43">
        <f t="shared" si="38"/>
        <v>8</v>
      </c>
      <c r="C43">
        <f t="shared" si="17"/>
        <v>998.6</v>
      </c>
      <c r="D43">
        <f t="shared" si="17"/>
        <v>991.6</v>
      </c>
      <c r="E43">
        <f t="shared" si="18"/>
        <v>7</v>
      </c>
      <c r="F43">
        <f t="shared" si="19"/>
        <v>1</v>
      </c>
      <c r="G43">
        <f t="shared" si="39"/>
        <v>-1</v>
      </c>
      <c r="H43">
        <f t="shared" si="21"/>
        <v>1</v>
      </c>
      <c r="J43" s="23">
        <v>1</v>
      </c>
      <c r="K43">
        <v>3</v>
      </c>
      <c r="N43">
        <v>3</v>
      </c>
      <c r="O43">
        <v>4</v>
      </c>
      <c r="P43" s="41">
        <v>1</v>
      </c>
      <c r="R43">
        <v>5</v>
      </c>
      <c r="S43">
        <v>1</v>
      </c>
      <c r="U43">
        <v>1</v>
      </c>
      <c r="V43">
        <v>2</v>
      </c>
      <c r="W43">
        <v>10</v>
      </c>
      <c r="Z43">
        <f>RANK(Z28,Z$28:Z$37,K$24)</f>
        <v>7</v>
      </c>
      <c r="AA43">
        <f t="shared" ref="AA43:AL43" si="41">RANK(AA28,AA$28:AA$37,L$24)</f>
        <v>1</v>
      </c>
      <c r="AB43">
        <f t="shared" si="41"/>
        <v>5</v>
      </c>
      <c r="AC43">
        <f t="shared" si="41"/>
        <v>7</v>
      </c>
      <c r="AD43">
        <f t="shared" si="41"/>
        <v>9</v>
      </c>
      <c r="AE43">
        <f t="shared" si="41"/>
        <v>1</v>
      </c>
      <c r="AF43">
        <f t="shared" si="41"/>
        <v>7</v>
      </c>
      <c r="AG43">
        <f t="shared" si="41"/>
        <v>9</v>
      </c>
      <c r="AH43">
        <f t="shared" si="41"/>
        <v>9</v>
      </c>
      <c r="AI43">
        <v>2</v>
      </c>
      <c r="AJ43">
        <f t="shared" si="41"/>
        <v>7</v>
      </c>
      <c r="AK43">
        <f t="shared" si="41"/>
        <v>8</v>
      </c>
      <c r="AL43">
        <f t="shared" si="41"/>
        <v>9</v>
      </c>
      <c r="AM43">
        <f t="shared" si="40"/>
        <v>1000</v>
      </c>
      <c r="AN43">
        <f>AG3</f>
        <v>990.6</v>
      </c>
      <c r="AO43">
        <f>RANK(AN43,AN$43:AN$52,0)</f>
        <v>9</v>
      </c>
      <c r="AP43">
        <f>models5!O44</f>
        <v>972.1</v>
      </c>
      <c r="AQ43">
        <f>RANK(AP43,AP$43:AP$52,0)</f>
        <v>9</v>
      </c>
      <c r="AR43">
        <f>IF(models5!R44*models5!AZ44&lt;=0,1,0)</f>
        <v>1</v>
      </c>
      <c r="AS43" s="31">
        <f>AO43-AQ43</f>
        <v>0</v>
      </c>
    </row>
    <row r="44" spans="1:77" x14ac:dyDescent="0.35">
      <c r="A44">
        <f t="shared" si="37"/>
        <v>2</v>
      </c>
      <c r="B44">
        <f t="shared" si="38"/>
        <v>9</v>
      </c>
      <c r="C44">
        <f t="shared" si="17"/>
        <v>998.6</v>
      </c>
      <c r="D44">
        <f t="shared" si="17"/>
        <v>1015.5</v>
      </c>
      <c r="E44">
        <f t="shared" si="18"/>
        <v>-16.899999999999977</v>
      </c>
      <c r="F44">
        <f t="shared" si="19"/>
        <v>-1</v>
      </c>
      <c r="G44">
        <f t="shared" si="39"/>
        <v>1</v>
      </c>
      <c r="H44">
        <f t="shared" si="21"/>
        <v>-1</v>
      </c>
      <c r="J44" s="23">
        <v>2</v>
      </c>
      <c r="K44">
        <v>3</v>
      </c>
      <c r="N44">
        <v>3</v>
      </c>
      <c r="P44" s="41">
        <v>1</v>
      </c>
      <c r="Q44">
        <v>3</v>
      </c>
      <c r="R44">
        <v>4</v>
      </c>
      <c r="S44">
        <v>1</v>
      </c>
      <c r="U44">
        <v>2</v>
      </c>
      <c r="V44">
        <v>3</v>
      </c>
      <c r="W44">
        <v>10</v>
      </c>
      <c r="Z44">
        <f t="shared" ref="Z44:AL52" si="42">RANK(Z29,Z$28:Z$37,K$24)</f>
        <v>8</v>
      </c>
      <c r="AA44">
        <f t="shared" si="42"/>
        <v>1</v>
      </c>
      <c r="AB44">
        <f t="shared" si="42"/>
        <v>5</v>
      </c>
      <c r="AC44">
        <f t="shared" si="42"/>
        <v>8</v>
      </c>
      <c r="AD44">
        <f t="shared" si="42"/>
        <v>1</v>
      </c>
      <c r="AE44">
        <f t="shared" si="42"/>
        <v>1</v>
      </c>
      <c r="AF44">
        <f t="shared" si="42"/>
        <v>4</v>
      </c>
      <c r="AG44">
        <f t="shared" si="42"/>
        <v>3</v>
      </c>
      <c r="AH44">
        <f t="shared" si="42"/>
        <v>4</v>
      </c>
      <c r="AI44">
        <v>2</v>
      </c>
      <c r="AJ44">
        <f t="shared" si="42"/>
        <v>8</v>
      </c>
      <c r="AK44">
        <f t="shared" si="42"/>
        <v>6</v>
      </c>
      <c r="AL44">
        <f t="shared" si="42"/>
        <v>5</v>
      </c>
      <c r="AM44">
        <f t="shared" si="40"/>
        <v>1000</v>
      </c>
      <c r="AN44">
        <f t="shared" ref="AN44:AN52" si="43">AG4</f>
        <v>998.6</v>
      </c>
      <c r="AO44">
        <f t="shared" ref="AO44:AQ52" si="44">RANK(AN44,AN$43:AN$52,0)</f>
        <v>5</v>
      </c>
      <c r="AP44">
        <f>models5!O45</f>
        <v>1003.8</v>
      </c>
      <c r="AQ44">
        <f t="shared" si="44"/>
        <v>5</v>
      </c>
      <c r="AR44">
        <f>IF(models5!R45*models5!AZ45&lt;=0,1,0)</f>
        <v>1</v>
      </c>
      <c r="AS44" s="31">
        <f t="shared" ref="AS44:AS52" si="45">AO44-AQ44</f>
        <v>0</v>
      </c>
    </row>
    <row r="45" spans="1:77" ht="15" thickBot="1" x14ac:dyDescent="0.4">
      <c r="A45">
        <f t="shared" si="37"/>
        <v>2</v>
      </c>
      <c r="B45">
        <f t="shared" si="38"/>
        <v>10</v>
      </c>
      <c r="C45">
        <f t="shared" si="17"/>
        <v>998.6</v>
      </c>
      <c r="D45">
        <f t="shared" si="17"/>
        <v>979.6</v>
      </c>
      <c r="E45">
        <f t="shared" si="18"/>
        <v>19</v>
      </c>
      <c r="F45">
        <f t="shared" si="19"/>
        <v>1</v>
      </c>
      <c r="G45">
        <f t="shared" si="39"/>
        <v>0</v>
      </c>
      <c r="H45">
        <f t="shared" si="21"/>
        <v>0</v>
      </c>
      <c r="J45" s="23">
        <v>3</v>
      </c>
      <c r="K45">
        <v>3</v>
      </c>
      <c r="N45">
        <v>3</v>
      </c>
      <c r="O45">
        <v>1</v>
      </c>
      <c r="P45" s="41">
        <v>2</v>
      </c>
      <c r="R45">
        <v>3</v>
      </c>
      <c r="S45">
        <v>1</v>
      </c>
      <c r="U45">
        <v>3</v>
      </c>
      <c r="V45">
        <v>4</v>
      </c>
      <c r="W45">
        <v>10</v>
      </c>
      <c r="Z45">
        <f t="shared" si="42"/>
        <v>6</v>
      </c>
      <c r="AA45">
        <f t="shared" si="42"/>
        <v>1</v>
      </c>
      <c r="AB45">
        <f t="shared" si="42"/>
        <v>5</v>
      </c>
      <c r="AC45">
        <f t="shared" si="42"/>
        <v>6</v>
      </c>
      <c r="AD45">
        <f t="shared" si="42"/>
        <v>8</v>
      </c>
      <c r="AE45">
        <f t="shared" si="42"/>
        <v>1</v>
      </c>
      <c r="AF45">
        <f t="shared" si="42"/>
        <v>7</v>
      </c>
      <c r="AG45">
        <f t="shared" si="42"/>
        <v>8</v>
      </c>
      <c r="AH45">
        <f t="shared" si="42"/>
        <v>6</v>
      </c>
      <c r="AI45">
        <v>2</v>
      </c>
      <c r="AJ45">
        <f t="shared" si="42"/>
        <v>4</v>
      </c>
      <c r="AK45">
        <f t="shared" si="42"/>
        <v>4</v>
      </c>
      <c r="AL45">
        <f t="shared" si="42"/>
        <v>6</v>
      </c>
      <c r="AM45">
        <f t="shared" si="40"/>
        <v>1000</v>
      </c>
      <c r="AN45">
        <f t="shared" si="43"/>
        <v>997.6</v>
      </c>
      <c r="AO45">
        <f t="shared" si="44"/>
        <v>6</v>
      </c>
      <c r="AP45">
        <f>models5!O46</f>
        <v>995.7</v>
      </c>
      <c r="AQ45">
        <f t="shared" si="44"/>
        <v>6</v>
      </c>
      <c r="AR45">
        <f>IF(models5!R46*models5!AZ46&lt;=0,1,0)</f>
        <v>1</v>
      </c>
      <c r="AS45" s="31">
        <f t="shared" si="45"/>
        <v>0</v>
      </c>
    </row>
    <row r="46" spans="1:77" ht="15" thickBot="1" x14ac:dyDescent="0.4">
      <c r="A46">
        <f t="shared" si="37"/>
        <v>3</v>
      </c>
      <c r="B46">
        <f t="shared" si="38"/>
        <v>1</v>
      </c>
      <c r="C46">
        <f t="shared" si="17"/>
        <v>997.6</v>
      </c>
      <c r="D46">
        <f t="shared" si="17"/>
        <v>990.6</v>
      </c>
      <c r="E46">
        <f t="shared" si="18"/>
        <v>7</v>
      </c>
      <c r="F46">
        <f t="shared" si="19"/>
        <v>1</v>
      </c>
      <c r="G46">
        <f>D3</f>
        <v>-1</v>
      </c>
      <c r="H46">
        <f t="shared" si="21"/>
        <v>1</v>
      </c>
      <c r="J46" s="40">
        <v>4</v>
      </c>
      <c r="K46" s="38"/>
      <c r="L46" s="38"/>
      <c r="M46" s="38">
        <v>2</v>
      </c>
      <c r="N46" s="38">
        <v>2</v>
      </c>
      <c r="O46" s="38"/>
      <c r="P46" s="42">
        <v>1</v>
      </c>
      <c r="Q46" s="38">
        <v>3</v>
      </c>
      <c r="R46" s="38">
        <v>4</v>
      </c>
      <c r="S46" s="38"/>
      <c r="T46" s="42">
        <v>1</v>
      </c>
      <c r="U46" s="38">
        <v>3</v>
      </c>
      <c r="V46" s="38">
        <v>4</v>
      </c>
      <c r="W46" s="39">
        <v>10</v>
      </c>
      <c r="Z46" s="37">
        <f t="shared" si="42"/>
        <v>1</v>
      </c>
      <c r="AA46" s="38">
        <f t="shared" si="42"/>
        <v>1</v>
      </c>
      <c r="AB46" s="38">
        <f t="shared" si="42"/>
        <v>1</v>
      </c>
      <c r="AC46" s="38">
        <f t="shared" si="42"/>
        <v>1</v>
      </c>
      <c r="AD46" s="38">
        <f t="shared" si="42"/>
        <v>1</v>
      </c>
      <c r="AE46" s="38">
        <f t="shared" si="42"/>
        <v>1</v>
      </c>
      <c r="AF46" s="38">
        <f t="shared" si="42"/>
        <v>1</v>
      </c>
      <c r="AG46" s="38">
        <f t="shared" si="42"/>
        <v>1</v>
      </c>
      <c r="AH46" s="38">
        <f t="shared" si="42"/>
        <v>1</v>
      </c>
      <c r="AI46" s="42">
        <f t="shared" si="42"/>
        <v>1</v>
      </c>
      <c r="AJ46" s="38">
        <f t="shared" si="42"/>
        <v>3</v>
      </c>
      <c r="AK46" s="38">
        <f t="shared" si="42"/>
        <v>3</v>
      </c>
      <c r="AL46" s="39">
        <f t="shared" si="42"/>
        <v>1</v>
      </c>
      <c r="AM46">
        <f t="shared" si="40"/>
        <v>1000</v>
      </c>
      <c r="AN46">
        <f t="shared" si="43"/>
        <v>1015.5</v>
      </c>
      <c r="AO46" s="29">
        <f t="shared" si="44"/>
        <v>1</v>
      </c>
      <c r="AP46">
        <f>models5!O47</f>
        <v>1042.9000000000001</v>
      </c>
      <c r="AQ46" s="29">
        <f t="shared" si="44"/>
        <v>1</v>
      </c>
      <c r="AR46">
        <f>IF(models5!R47*models5!AZ47&lt;=0,1,0)</f>
        <v>1</v>
      </c>
      <c r="AS46" s="31">
        <f t="shared" si="45"/>
        <v>0</v>
      </c>
    </row>
    <row r="47" spans="1:77" x14ac:dyDescent="0.35">
      <c r="A47">
        <f t="shared" si="37"/>
        <v>3</v>
      </c>
      <c r="B47">
        <f t="shared" si="38"/>
        <v>2</v>
      </c>
      <c r="C47">
        <f t="shared" si="17"/>
        <v>997.6</v>
      </c>
      <c r="D47">
        <f t="shared" si="17"/>
        <v>998.6</v>
      </c>
      <c r="E47">
        <f t="shared" si="18"/>
        <v>-1</v>
      </c>
      <c r="F47">
        <f t="shared" si="19"/>
        <v>-1</v>
      </c>
      <c r="G47">
        <f t="shared" ref="G47:G55" si="46">D4</f>
        <v>1</v>
      </c>
      <c r="H47">
        <f t="shared" si="21"/>
        <v>-1</v>
      </c>
      <c r="J47" s="23">
        <v>5</v>
      </c>
      <c r="K47">
        <v>1</v>
      </c>
      <c r="M47">
        <v>3</v>
      </c>
      <c r="N47">
        <v>4</v>
      </c>
      <c r="O47">
        <v>1</v>
      </c>
      <c r="P47" s="41">
        <v>1</v>
      </c>
      <c r="R47">
        <v>2</v>
      </c>
      <c r="S47">
        <v>1</v>
      </c>
      <c r="U47">
        <v>3</v>
      </c>
      <c r="V47">
        <v>4</v>
      </c>
      <c r="W47">
        <v>10</v>
      </c>
      <c r="Z47">
        <f t="shared" si="42"/>
        <v>4</v>
      </c>
      <c r="AA47">
        <f t="shared" si="42"/>
        <v>1</v>
      </c>
      <c r="AB47">
        <f t="shared" si="42"/>
        <v>2</v>
      </c>
      <c r="AC47">
        <f t="shared" si="42"/>
        <v>2</v>
      </c>
      <c r="AD47">
        <f t="shared" si="42"/>
        <v>6</v>
      </c>
      <c r="AE47">
        <f t="shared" si="42"/>
        <v>1</v>
      </c>
      <c r="AF47">
        <f t="shared" si="42"/>
        <v>7</v>
      </c>
      <c r="AG47">
        <f t="shared" si="42"/>
        <v>7</v>
      </c>
      <c r="AH47">
        <f t="shared" si="42"/>
        <v>5</v>
      </c>
      <c r="AI47">
        <v>2</v>
      </c>
      <c r="AJ47">
        <f t="shared" si="42"/>
        <v>5</v>
      </c>
      <c r="AK47">
        <f t="shared" si="42"/>
        <v>5</v>
      </c>
      <c r="AL47">
        <f t="shared" si="42"/>
        <v>4</v>
      </c>
      <c r="AM47">
        <f t="shared" si="40"/>
        <v>1000</v>
      </c>
      <c r="AN47">
        <f t="shared" si="43"/>
        <v>1003.5</v>
      </c>
      <c r="AO47">
        <f t="shared" si="44"/>
        <v>4</v>
      </c>
      <c r="AP47">
        <f>models5!O48</f>
        <v>1008.8</v>
      </c>
      <c r="AQ47">
        <f t="shared" si="44"/>
        <v>3</v>
      </c>
      <c r="AR47">
        <f>IF(models5!R48*models5!AZ48&lt;=0,1,0)</f>
        <v>1</v>
      </c>
      <c r="AS47" s="31">
        <f t="shared" si="45"/>
        <v>1</v>
      </c>
    </row>
    <row r="48" spans="1:77" x14ac:dyDescent="0.35">
      <c r="A48">
        <f t="shared" si="37"/>
        <v>3</v>
      </c>
      <c r="B48">
        <f t="shared" si="38"/>
        <v>3</v>
      </c>
      <c r="C48">
        <f t="shared" si="17"/>
        <v>997.6</v>
      </c>
      <c r="D48">
        <f t="shared" si="17"/>
        <v>997.6</v>
      </c>
      <c r="E48">
        <f t="shared" si="18"/>
        <v>0</v>
      </c>
      <c r="F48">
        <f t="shared" si="19"/>
        <v>0</v>
      </c>
      <c r="G48" t="str">
        <f t="shared" si="46"/>
        <v>x</v>
      </c>
      <c r="H48">
        <f t="shared" si="21"/>
        <v>0</v>
      </c>
      <c r="J48" s="23">
        <v>6</v>
      </c>
      <c r="K48">
        <v>2</v>
      </c>
      <c r="N48">
        <v>2</v>
      </c>
      <c r="O48">
        <v>2</v>
      </c>
      <c r="P48" s="41">
        <v>2</v>
      </c>
      <c r="Q48">
        <v>2</v>
      </c>
      <c r="R48">
        <v>6</v>
      </c>
      <c r="S48">
        <v>1</v>
      </c>
      <c r="U48">
        <v>1</v>
      </c>
      <c r="V48">
        <v>2</v>
      </c>
      <c r="W48">
        <v>10</v>
      </c>
      <c r="Z48">
        <f t="shared" si="42"/>
        <v>5</v>
      </c>
      <c r="AA48">
        <f t="shared" si="42"/>
        <v>1</v>
      </c>
      <c r="AB48">
        <f t="shared" si="42"/>
        <v>5</v>
      </c>
      <c r="AC48">
        <f t="shared" si="42"/>
        <v>5</v>
      </c>
      <c r="AD48">
        <f t="shared" si="42"/>
        <v>7</v>
      </c>
      <c r="AE48">
        <f t="shared" si="42"/>
        <v>1</v>
      </c>
      <c r="AF48">
        <f t="shared" si="42"/>
        <v>5</v>
      </c>
      <c r="AG48">
        <f t="shared" si="42"/>
        <v>5</v>
      </c>
      <c r="AH48">
        <f t="shared" si="42"/>
        <v>7</v>
      </c>
      <c r="AI48">
        <v>2</v>
      </c>
      <c r="AJ48">
        <f t="shared" si="42"/>
        <v>9</v>
      </c>
      <c r="AK48">
        <f t="shared" si="42"/>
        <v>7</v>
      </c>
      <c r="AL48">
        <f t="shared" si="42"/>
        <v>6</v>
      </c>
      <c r="AM48">
        <f t="shared" si="40"/>
        <v>1000</v>
      </c>
      <c r="AN48">
        <f t="shared" si="43"/>
        <v>997.6</v>
      </c>
      <c r="AO48">
        <f t="shared" si="44"/>
        <v>6</v>
      </c>
      <c r="AP48">
        <f>models5!O49</f>
        <v>994.7</v>
      </c>
      <c r="AQ48">
        <f t="shared" si="44"/>
        <v>7</v>
      </c>
      <c r="AR48">
        <f>IF(models5!R49*models5!AZ49&lt;=0,1,0)</f>
        <v>1</v>
      </c>
      <c r="AS48" s="31">
        <f t="shared" si="45"/>
        <v>-1</v>
      </c>
    </row>
    <row r="49" spans="1:45" x14ac:dyDescent="0.35">
      <c r="A49">
        <f t="shared" si="37"/>
        <v>3</v>
      </c>
      <c r="B49">
        <f t="shared" si="38"/>
        <v>4</v>
      </c>
      <c r="C49">
        <f t="shared" si="17"/>
        <v>997.6</v>
      </c>
      <c r="D49">
        <f t="shared" si="17"/>
        <v>1015.5</v>
      </c>
      <c r="E49">
        <f t="shared" si="18"/>
        <v>-17.899999999999977</v>
      </c>
      <c r="F49">
        <f t="shared" si="19"/>
        <v>-1</v>
      </c>
      <c r="G49">
        <f t="shared" si="46"/>
        <v>0</v>
      </c>
      <c r="H49">
        <f t="shared" si="21"/>
        <v>0</v>
      </c>
      <c r="J49" s="23">
        <v>7</v>
      </c>
      <c r="M49">
        <v>2</v>
      </c>
      <c r="N49">
        <v>2</v>
      </c>
      <c r="O49">
        <v>2</v>
      </c>
      <c r="P49" s="41">
        <v>1</v>
      </c>
      <c r="Q49">
        <v>2</v>
      </c>
      <c r="R49">
        <v>5</v>
      </c>
      <c r="U49">
        <v>3</v>
      </c>
      <c r="V49">
        <v>3</v>
      </c>
      <c r="W49">
        <v>10</v>
      </c>
      <c r="Z49">
        <f t="shared" si="42"/>
        <v>1</v>
      </c>
      <c r="AA49">
        <f t="shared" si="42"/>
        <v>1</v>
      </c>
      <c r="AB49">
        <f t="shared" si="42"/>
        <v>3</v>
      </c>
      <c r="AC49">
        <f t="shared" si="42"/>
        <v>3</v>
      </c>
      <c r="AD49">
        <f t="shared" si="42"/>
        <v>5</v>
      </c>
      <c r="AE49">
        <f t="shared" si="42"/>
        <v>1</v>
      </c>
      <c r="AF49">
        <f t="shared" si="42"/>
        <v>3</v>
      </c>
      <c r="AG49">
        <f t="shared" si="42"/>
        <v>4</v>
      </c>
      <c r="AH49">
        <f t="shared" si="42"/>
        <v>1</v>
      </c>
      <c r="AI49">
        <v>2</v>
      </c>
      <c r="AJ49">
        <f t="shared" si="42"/>
        <v>2</v>
      </c>
      <c r="AK49">
        <f t="shared" si="42"/>
        <v>2</v>
      </c>
      <c r="AL49">
        <f t="shared" si="42"/>
        <v>3</v>
      </c>
      <c r="AM49">
        <f t="shared" si="40"/>
        <v>1000</v>
      </c>
      <c r="AN49">
        <f t="shared" si="43"/>
        <v>1010</v>
      </c>
      <c r="AO49">
        <f t="shared" si="44"/>
        <v>3</v>
      </c>
      <c r="AP49">
        <f>models5!O50</f>
        <v>1035.9000000000001</v>
      </c>
      <c r="AQ49">
        <f t="shared" si="44"/>
        <v>2</v>
      </c>
      <c r="AR49">
        <f>IF(models5!R50*models5!AZ50&lt;=0,1,0)</f>
        <v>1</v>
      </c>
      <c r="AS49" s="31">
        <f t="shared" si="45"/>
        <v>1</v>
      </c>
    </row>
    <row r="50" spans="1:45" ht="15" thickBot="1" x14ac:dyDescent="0.4">
      <c r="A50">
        <f t="shared" si="37"/>
        <v>3</v>
      </c>
      <c r="B50">
        <f t="shared" si="38"/>
        <v>5</v>
      </c>
      <c r="C50">
        <f t="shared" si="17"/>
        <v>997.6</v>
      </c>
      <c r="D50">
        <f t="shared" si="17"/>
        <v>1003.5</v>
      </c>
      <c r="E50">
        <f t="shared" si="18"/>
        <v>-5.8999999999999773</v>
      </c>
      <c r="F50">
        <f t="shared" si="19"/>
        <v>-1</v>
      </c>
      <c r="G50">
        <f t="shared" si="46"/>
        <v>1</v>
      </c>
      <c r="H50">
        <f t="shared" si="21"/>
        <v>-1</v>
      </c>
      <c r="J50" s="23">
        <v>8</v>
      </c>
      <c r="K50">
        <v>5</v>
      </c>
      <c r="N50">
        <v>5</v>
      </c>
      <c r="P50" s="41">
        <v>1</v>
      </c>
      <c r="Q50">
        <v>1</v>
      </c>
      <c r="R50">
        <v>2</v>
      </c>
      <c r="S50">
        <v>2</v>
      </c>
      <c r="U50">
        <v>1</v>
      </c>
      <c r="V50">
        <v>3</v>
      </c>
      <c r="W50">
        <v>10</v>
      </c>
      <c r="Z50">
        <f t="shared" si="42"/>
        <v>9</v>
      </c>
      <c r="AA50">
        <f t="shared" si="42"/>
        <v>1</v>
      </c>
      <c r="AB50">
        <f t="shared" si="42"/>
        <v>5</v>
      </c>
      <c r="AC50">
        <f t="shared" si="42"/>
        <v>9</v>
      </c>
      <c r="AD50">
        <f t="shared" si="42"/>
        <v>1</v>
      </c>
      <c r="AE50">
        <f t="shared" si="42"/>
        <v>1</v>
      </c>
      <c r="AF50">
        <f t="shared" si="42"/>
        <v>6</v>
      </c>
      <c r="AG50">
        <f t="shared" si="42"/>
        <v>6</v>
      </c>
      <c r="AH50">
        <f t="shared" si="42"/>
        <v>10</v>
      </c>
      <c r="AI50">
        <v>2</v>
      </c>
      <c r="AJ50">
        <f t="shared" si="42"/>
        <v>6</v>
      </c>
      <c r="AK50">
        <f t="shared" si="42"/>
        <v>9</v>
      </c>
      <c r="AL50">
        <f t="shared" si="42"/>
        <v>8</v>
      </c>
      <c r="AM50">
        <f t="shared" si="40"/>
        <v>1000</v>
      </c>
      <c r="AN50">
        <f t="shared" si="43"/>
        <v>991.6</v>
      </c>
      <c r="AO50">
        <f t="shared" si="44"/>
        <v>8</v>
      </c>
      <c r="AP50">
        <f>models5!O51</f>
        <v>976.1</v>
      </c>
      <c r="AQ50">
        <f t="shared" si="44"/>
        <v>8</v>
      </c>
      <c r="AR50">
        <f>IF(models5!R51*models5!AZ51&lt;=0,1,0)</f>
        <v>1</v>
      </c>
      <c r="AS50" s="31">
        <f t="shared" si="45"/>
        <v>0</v>
      </c>
    </row>
    <row r="51" spans="1:45" ht="15" thickBot="1" x14ac:dyDescent="0.4">
      <c r="A51">
        <f t="shared" si="37"/>
        <v>3</v>
      </c>
      <c r="B51">
        <f t="shared" si="38"/>
        <v>6</v>
      </c>
      <c r="C51">
        <f t="shared" si="17"/>
        <v>997.6</v>
      </c>
      <c r="D51">
        <f t="shared" si="17"/>
        <v>997.6</v>
      </c>
      <c r="E51">
        <f t="shared" si="18"/>
        <v>0</v>
      </c>
      <c r="F51">
        <f t="shared" si="19"/>
        <v>0</v>
      </c>
      <c r="G51">
        <f t="shared" si="46"/>
        <v>0</v>
      </c>
      <c r="H51">
        <f t="shared" si="21"/>
        <v>0</v>
      </c>
      <c r="J51" s="40">
        <v>9</v>
      </c>
      <c r="K51" s="38"/>
      <c r="L51" s="42">
        <v>1</v>
      </c>
      <c r="M51" s="38">
        <v>1</v>
      </c>
      <c r="N51" s="38">
        <v>2</v>
      </c>
      <c r="O51" s="38"/>
      <c r="P51" s="42">
        <v>1</v>
      </c>
      <c r="Q51" s="38">
        <v>3</v>
      </c>
      <c r="R51" s="38">
        <v>4</v>
      </c>
      <c r="S51" s="38"/>
      <c r="T51" s="38"/>
      <c r="U51" s="38">
        <v>4</v>
      </c>
      <c r="V51" s="38">
        <v>4</v>
      </c>
      <c r="W51" s="39">
        <v>10</v>
      </c>
      <c r="Z51" s="37">
        <f t="shared" si="42"/>
        <v>1</v>
      </c>
      <c r="AA51" s="42">
        <v>10</v>
      </c>
      <c r="AB51" s="38">
        <f t="shared" si="42"/>
        <v>4</v>
      </c>
      <c r="AC51" s="38">
        <f t="shared" si="42"/>
        <v>4</v>
      </c>
      <c r="AD51" s="38">
        <f t="shared" si="42"/>
        <v>1</v>
      </c>
      <c r="AE51" s="38">
        <f t="shared" si="42"/>
        <v>1</v>
      </c>
      <c r="AF51" s="38">
        <f t="shared" si="42"/>
        <v>2</v>
      </c>
      <c r="AG51" s="38">
        <f t="shared" si="42"/>
        <v>2</v>
      </c>
      <c r="AH51" s="38">
        <f t="shared" si="42"/>
        <v>1</v>
      </c>
      <c r="AI51" s="38">
        <v>2</v>
      </c>
      <c r="AJ51" s="38">
        <f t="shared" si="42"/>
        <v>1</v>
      </c>
      <c r="AK51" s="38">
        <f t="shared" si="42"/>
        <v>1</v>
      </c>
      <c r="AL51" s="39">
        <f t="shared" si="42"/>
        <v>1</v>
      </c>
      <c r="AM51">
        <f t="shared" si="40"/>
        <v>1000</v>
      </c>
      <c r="AN51">
        <f t="shared" si="43"/>
        <v>1015.5</v>
      </c>
      <c r="AO51" s="29">
        <f t="shared" si="44"/>
        <v>1</v>
      </c>
      <c r="AP51">
        <f>models5!O52</f>
        <v>1004.3</v>
      </c>
      <c r="AQ51" s="29">
        <f t="shared" si="44"/>
        <v>4</v>
      </c>
      <c r="AR51">
        <f>IF(models5!R52*models5!AZ52&lt;=0,1,0)</f>
        <v>1</v>
      </c>
      <c r="AS51" s="31">
        <f t="shared" si="45"/>
        <v>-3</v>
      </c>
    </row>
    <row r="52" spans="1:45" ht="15" thickBot="1" x14ac:dyDescent="0.4">
      <c r="A52">
        <f t="shared" si="37"/>
        <v>3</v>
      </c>
      <c r="B52">
        <f t="shared" si="38"/>
        <v>7</v>
      </c>
      <c r="C52">
        <f t="shared" si="17"/>
        <v>997.6</v>
      </c>
      <c r="D52">
        <f t="shared" si="17"/>
        <v>1010</v>
      </c>
      <c r="E52">
        <f t="shared" si="18"/>
        <v>-12.399999999999977</v>
      </c>
      <c r="F52">
        <f t="shared" si="19"/>
        <v>-1</v>
      </c>
      <c r="G52">
        <f t="shared" si="46"/>
        <v>-1</v>
      </c>
      <c r="H52">
        <f t="shared" si="21"/>
        <v>1</v>
      </c>
      <c r="J52" s="23">
        <v>10</v>
      </c>
      <c r="K52">
        <v>4</v>
      </c>
      <c r="N52">
        <v>4</v>
      </c>
      <c r="O52">
        <v>4</v>
      </c>
      <c r="P52" s="41">
        <v>1</v>
      </c>
      <c r="R52">
        <v>5</v>
      </c>
      <c r="S52">
        <v>1</v>
      </c>
      <c r="V52">
        <v>1</v>
      </c>
      <c r="W52">
        <v>10</v>
      </c>
      <c r="Z52">
        <f t="shared" si="42"/>
        <v>10</v>
      </c>
      <c r="AA52">
        <f t="shared" si="42"/>
        <v>1</v>
      </c>
      <c r="AB52">
        <f t="shared" si="42"/>
        <v>5</v>
      </c>
      <c r="AC52">
        <f t="shared" si="42"/>
        <v>10</v>
      </c>
      <c r="AD52">
        <f t="shared" si="42"/>
        <v>10</v>
      </c>
      <c r="AE52">
        <f t="shared" si="42"/>
        <v>1</v>
      </c>
      <c r="AF52">
        <f t="shared" si="42"/>
        <v>7</v>
      </c>
      <c r="AG52">
        <f t="shared" si="42"/>
        <v>10</v>
      </c>
      <c r="AH52">
        <f t="shared" si="42"/>
        <v>8</v>
      </c>
      <c r="AI52">
        <v>2</v>
      </c>
      <c r="AJ52">
        <f t="shared" si="42"/>
        <v>10</v>
      </c>
      <c r="AK52">
        <f t="shared" si="42"/>
        <v>10</v>
      </c>
      <c r="AL52">
        <f t="shared" si="42"/>
        <v>10</v>
      </c>
      <c r="AM52">
        <f t="shared" si="40"/>
        <v>1000</v>
      </c>
      <c r="AN52">
        <f t="shared" si="43"/>
        <v>979.6</v>
      </c>
      <c r="AO52">
        <f t="shared" si="44"/>
        <v>10</v>
      </c>
      <c r="AP52">
        <f>models5!O53</f>
        <v>965.6</v>
      </c>
      <c r="AQ52">
        <f t="shared" si="44"/>
        <v>10</v>
      </c>
      <c r="AR52">
        <f>IF(models5!R53*models5!AZ53&lt;=0,1,0)</f>
        <v>1</v>
      </c>
      <c r="AS52" s="32">
        <f t="shared" si="45"/>
        <v>0</v>
      </c>
    </row>
    <row r="53" spans="1:45" x14ac:dyDescent="0.35">
      <c r="A53">
        <f t="shared" si="37"/>
        <v>3</v>
      </c>
      <c r="B53">
        <f t="shared" si="38"/>
        <v>8</v>
      </c>
      <c r="C53">
        <f t="shared" si="17"/>
        <v>997.6</v>
      </c>
      <c r="D53">
        <f t="shared" si="17"/>
        <v>991.6</v>
      </c>
      <c r="E53">
        <f t="shared" si="18"/>
        <v>6</v>
      </c>
      <c r="F53">
        <f t="shared" si="19"/>
        <v>1</v>
      </c>
      <c r="G53">
        <f t="shared" si="46"/>
        <v>-1</v>
      </c>
      <c r="H53">
        <f t="shared" si="21"/>
        <v>1</v>
      </c>
      <c r="J53" s="23" t="s">
        <v>162</v>
      </c>
      <c r="K53">
        <v>21</v>
      </c>
      <c r="L53">
        <v>1</v>
      </c>
      <c r="M53">
        <v>8</v>
      </c>
      <c r="N53">
        <v>30</v>
      </c>
      <c r="O53">
        <v>14</v>
      </c>
      <c r="P53">
        <v>12</v>
      </c>
      <c r="Q53">
        <v>14</v>
      </c>
      <c r="R53">
        <v>40</v>
      </c>
      <c r="S53">
        <v>8</v>
      </c>
      <c r="T53">
        <v>1</v>
      </c>
      <c r="U53">
        <v>21</v>
      </c>
      <c r="V53">
        <v>30</v>
      </c>
      <c r="W53">
        <v>100</v>
      </c>
    </row>
    <row r="54" spans="1:45" x14ac:dyDescent="0.35">
      <c r="A54">
        <f t="shared" si="37"/>
        <v>3</v>
      </c>
      <c r="B54">
        <f t="shared" si="38"/>
        <v>9</v>
      </c>
      <c r="C54">
        <f t="shared" si="17"/>
        <v>997.6</v>
      </c>
      <c r="D54">
        <f t="shared" si="17"/>
        <v>1015.5</v>
      </c>
      <c r="E54">
        <f t="shared" si="18"/>
        <v>-17.899999999999977</v>
      </c>
      <c r="F54">
        <f t="shared" si="19"/>
        <v>-1</v>
      </c>
      <c r="G54">
        <f t="shared" si="46"/>
        <v>1</v>
      </c>
      <c r="H54">
        <f t="shared" si="21"/>
        <v>-1</v>
      </c>
    </row>
    <row r="55" spans="1:45" ht="15" thickBot="1" x14ac:dyDescent="0.4">
      <c r="A55">
        <f t="shared" si="37"/>
        <v>3</v>
      </c>
      <c r="B55">
        <f t="shared" si="38"/>
        <v>10</v>
      </c>
      <c r="C55">
        <f t="shared" si="17"/>
        <v>997.6</v>
      </c>
      <c r="D55">
        <f t="shared" si="17"/>
        <v>979.6</v>
      </c>
      <c r="E55">
        <f t="shared" si="18"/>
        <v>18</v>
      </c>
      <c r="F55">
        <f t="shared" si="19"/>
        <v>1</v>
      </c>
      <c r="G55">
        <f t="shared" si="46"/>
        <v>-1</v>
      </c>
      <c r="H55">
        <f t="shared" si="21"/>
        <v>1</v>
      </c>
    </row>
    <row r="56" spans="1:45" ht="15" thickBot="1" x14ac:dyDescent="0.4">
      <c r="A56" s="37">
        <f t="shared" si="37"/>
        <v>4</v>
      </c>
      <c r="B56" s="38">
        <f t="shared" si="38"/>
        <v>1</v>
      </c>
      <c r="C56" s="38">
        <f t="shared" si="17"/>
        <v>1015.5</v>
      </c>
      <c r="D56" s="38">
        <f t="shared" si="17"/>
        <v>990.6</v>
      </c>
      <c r="E56" s="38">
        <f t="shared" si="18"/>
        <v>24.899999999999977</v>
      </c>
      <c r="F56" s="38">
        <f t="shared" si="19"/>
        <v>1</v>
      </c>
      <c r="G56" s="38">
        <f>E3</f>
        <v>1</v>
      </c>
      <c r="H56" s="39">
        <f t="shared" si="21"/>
        <v>-1</v>
      </c>
    </row>
    <row r="57" spans="1:45" x14ac:dyDescent="0.35">
      <c r="A57">
        <f t="shared" si="37"/>
        <v>4</v>
      </c>
      <c r="B57">
        <f t="shared" si="38"/>
        <v>2</v>
      </c>
      <c r="C57">
        <f t="shared" si="17"/>
        <v>1015.5</v>
      </c>
      <c r="D57">
        <f t="shared" si="17"/>
        <v>998.6</v>
      </c>
      <c r="E57">
        <f t="shared" si="18"/>
        <v>16.899999999999977</v>
      </c>
      <c r="F57">
        <f t="shared" si="19"/>
        <v>1</v>
      </c>
      <c r="G57">
        <f t="shared" ref="G57:G65" si="47">E4</f>
        <v>-1</v>
      </c>
      <c r="H57">
        <f t="shared" si="21"/>
        <v>1</v>
      </c>
    </row>
    <row r="58" spans="1:45" x14ac:dyDescent="0.35">
      <c r="A58">
        <f t="shared" si="37"/>
        <v>4</v>
      </c>
      <c r="B58">
        <f t="shared" si="38"/>
        <v>3</v>
      </c>
      <c r="C58">
        <f t="shared" si="17"/>
        <v>1015.5</v>
      </c>
      <c r="D58">
        <f t="shared" si="17"/>
        <v>997.6</v>
      </c>
      <c r="E58">
        <f t="shared" si="18"/>
        <v>17.899999999999977</v>
      </c>
      <c r="F58">
        <f t="shared" si="19"/>
        <v>1</v>
      </c>
      <c r="G58">
        <f t="shared" si="47"/>
        <v>0</v>
      </c>
      <c r="H58">
        <f t="shared" si="21"/>
        <v>0</v>
      </c>
    </row>
    <row r="59" spans="1:45" x14ac:dyDescent="0.35">
      <c r="A59">
        <f t="shared" si="37"/>
        <v>4</v>
      </c>
      <c r="B59">
        <f t="shared" si="38"/>
        <v>4</v>
      </c>
      <c r="C59">
        <f t="shared" si="17"/>
        <v>1015.5</v>
      </c>
      <c r="D59">
        <f t="shared" si="17"/>
        <v>1015.5</v>
      </c>
      <c r="E59">
        <f t="shared" si="18"/>
        <v>0</v>
      </c>
      <c r="F59">
        <f t="shared" si="19"/>
        <v>0</v>
      </c>
      <c r="G59" t="str">
        <f t="shared" si="47"/>
        <v>x</v>
      </c>
      <c r="H59">
        <f t="shared" si="21"/>
        <v>0</v>
      </c>
    </row>
    <row r="60" spans="1:45" x14ac:dyDescent="0.35">
      <c r="A60">
        <f t="shared" si="37"/>
        <v>4</v>
      </c>
      <c r="B60">
        <f t="shared" si="38"/>
        <v>5</v>
      </c>
      <c r="C60">
        <f t="shared" si="17"/>
        <v>1015.5</v>
      </c>
      <c r="D60">
        <f t="shared" si="17"/>
        <v>1003.5</v>
      </c>
      <c r="E60">
        <f t="shared" si="18"/>
        <v>12</v>
      </c>
      <c r="F60">
        <f t="shared" si="19"/>
        <v>1</v>
      </c>
      <c r="G60">
        <f t="shared" si="47"/>
        <v>-1</v>
      </c>
      <c r="H60">
        <f t="shared" si="21"/>
        <v>1</v>
      </c>
    </row>
    <row r="61" spans="1:45" x14ac:dyDescent="0.35">
      <c r="A61">
        <f t="shared" si="37"/>
        <v>4</v>
      </c>
      <c r="B61">
        <f t="shared" si="38"/>
        <v>6</v>
      </c>
      <c r="C61">
        <f t="shared" si="17"/>
        <v>1015.5</v>
      </c>
      <c r="D61">
        <f t="shared" si="17"/>
        <v>997.6</v>
      </c>
      <c r="E61">
        <f t="shared" si="18"/>
        <v>17.899999999999977</v>
      </c>
      <c r="F61">
        <f t="shared" si="19"/>
        <v>1</v>
      </c>
      <c r="G61">
        <f t="shared" si="47"/>
        <v>-1</v>
      </c>
      <c r="H61">
        <f t="shared" si="21"/>
        <v>1</v>
      </c>
    </row>
    <row r="62" spans="1:45" ht="15" thickBot="1" x14ac:dyDescent="0.4">
      <c r="A62">
        <f t="shared" si="37"/>
        <v>4</v>
      </c>
      <c r="B62">
        <f t="shared" si="38"/>
        <v>7</v>
      </c>
      <c r="C62">
        <f t="shared" si="17"/>
        <v>1015.5</v>
      </c>
      <c r="D62">
        <f t="shared" si="17"/>
        <v>1010</v>
      </c>
      <c r="E62">
        <f t="shared" si="18"/>
        <v>5.5</v>
      </c>
      <c r="F62">
        <f t="shared" si="19"/>
        <v>1</v>
      </c>
      <c r="G62">
        <f t="shared" si="47"/>
        <v>0</v>
      </c>
      <c r="H62">
        <f t="shared" si="21"/>
        <v>0</v>
      </c>
    </row>
    <row r="63" spans="1:45" ht="15" thickBot="1" x14ac:dyDescent="0.4">
      <c r="A63" s="37">
        <f t="shared" si="37"/>
        <v>4</v>
      </c>
      <c r="B63" s="38">
        <f t="shared" si="38"/>
        <v>8</v>
      </c>
      <c r="C63" s="38">
        <f t="shared" si="17"/>
        <v>1015.5</v>
      </c>
      <c r="D63" s="38">
        <f t="shared" si="17"/>
        <v>991.6</v>
      </c>
      <c r="E63" s="38">
        <f t="shared" si="18"/>
        <v>23.899999999999977</v>
      </c>
      <c r="F63" s="38">
        <f t="shared" si="19"/>
        <v>1</v>
      </c>
      <c r="G63" s="38">
        <f t="shared" si="47"/>
        <v>1</v>
      </c>
      <c r="H63" s="39">
        <f t="shared" si="21"/>
        <v>-1</v>
      </c>
    </row>
    <row r="64" spans="1:45" x14ac:dyDescent="0.35">
      <c r="A64">
        <f t="shared" si="37"/>
        <v>4</v>
      </c>
      <c r="B64">
        <f t="shared" si="38"/>
        <v>9</v>
      </c>
      <c r="C64">
        <f t="shared" si="17"/>
        <v>1015.5</v>
      </c>
      <c r="D64">
        <f t="shared" si="17"/>
        <v>1015.5</v>
      </c>
      <c r="E64">
        <f t="shared" si="18"/>
        <v>0</v>
      </c>
      <c r="F64">
        <f t="shared" si="19"/>
        <v>0</v>
      </c>
      <c r="G64">
        <f t="shared" si="47"/>
        <v>-1</v>
      </c>
      <c r="H64">
        <f t="shared" si="21"/>
        <v>1</v>
      </c>
    </row>
    <row r="65" spans="1:8" x14ac:dyDescent="0.35">
      <c r="A65">
        <f t="shared" si="37"/>
        <v>4</v>
      </c>
      <c r="B65">
        <f t="shared" si="38"/>
        <v>10</v>
      </c>
      <c r="C65">
        <f t="shared" si="17"/>
        <v>1015.5</v>
      </c>
      <c r="D65">
        <f t="shared" si="17"/>
        <v>979.6</v>
      </c>
      <c r="E65">
        <f t="shared" si="18"/>
        <v>35.899999999999977</v>
      </c>
      <c r="F65">
        <f t="shared" si="19"/>
        <v>1</v>
      </c>
      <c r="G65">
        <f t="shared" si="47"/>
        <v>0</v>
      </c>
      <c r="H65">
        <f t="shared" si="21"/>
        <v>0</v>
      </c>
    </row>
    <row r="66" spans="1:8" x14ac:dyDescent="0.35">
      <c r="A66">
        <f t="shared" si="37"/>
        <v>5</v>
      </c>
      <c r="B66">
        <f t="shared" si="38"/>
        <v>1</v>
      </c>
      <c r="C66">
        <f t="shared" si="17"/>
        <v>1003.5</v>
      </c>
      <c r="D66">
        <f t="shared" si="17"/>
        <v>990.6</v>
      </c>
      <c r="E66">
        <f t="shared" si="18"/>
        <v>12.899999999999977</v>
      </c>
      <c r="F66">
        <f t="shared" si="19"/>
        <v>1</v>
      </c>
      <c r="G66">
        <f>F3</f>
        <v>-1</v>
      </c>
      <c r="H66">
        <f t="shared" si="21"/>
        <v>1</v>
      </c>
    </row>
    <row r="67" spans="1:8" x14ac:dyDescent="0.35">
      <c r="A67">
        <f t="shared" si="37"/>
        <v>5</v>
      </c>
      <c r="B67">
        <f t="shared" si="38"/>
        <v>2</v>
      </c>
      <c r="C67">
        <f t="shared" si="17"/>
        <v>1003.5</v>
      </c>
      <c r="D67">
        <f t="shared" si="17"/>
        <v>998.6</v>
      </c>
      <c r="E67">
        <f t="shared" si="18"/>
        <v>4.8999999999999773</v>
      </c>
      <c r="F67">
        <f t="shared" si="19"/>
        <v>1</v>
      </c>
      <c r="G67">
        <f t="shared" ref="G67:G75" si="48">F4</f>
        <v>1</v>
      </c>
      <c r="H67">
        <f t="shared" si="21"/>
        <v>-1</v>
      </c>
    </row>
    <row r="68" spans="1:8" x14ac:dyDescent="0.35">
      <c r="A68">
        <f t="shared" si="37"/>
        <v>5</v>
      </c>
      <c r="B68">
        <f t="shared" si="38"/>
        <v>3</v>
      </c>
      <c r="C68">
        <f t="shared" si="17"/>
        <v>1003.5</v>
      </c>
      <c r="D68">
        <f t="shared" si="17"/>
        <v>997.6</v>
      </c>
      <c r="E68">
        <f t="shared" si="18"/>
        <v>5.8999999999999773</v>
      </c>
      <c r="F68">
        <f t="shared" si="19"/>
        <v>1</v>
      </c>
      <c r="G68">
        <f t="shared" si="48"/>
        <v>-1</v>
      </c>
      <c r="H68">
        <f t="shared" si="21"/>
        <v>1</v>
      </c>
    </row>
    <row r="69" spans="1:8" x14ac:dyDescent="0.35">
      <c r="A69">
        <f t="shared" si="37"/>
        <v>5</v>
      </c>
      <c r="B69">
        <f t="shared" si="38"/>
        <v>4</v>
      </c>
      <c r="C69">
        <f t="shared" si="17"/>
        <v>1003.5</v>
      </c>
      <c r="D69">
        <f t="shared" si="17"/>
        <v>1015.5</v>
      </c>
      <c r="E69">
        <f t="shared" si="18"/>
        <v>-12</v>
      </c>
      <c r="F69">
        <f t="shared" si="19"/>
        <v>-1</v>
      </c>
      <c r="G69">
        <f t="shared" si="48"/>
        <v>1</v>
      </c>
      <c r="H69">
        <f t="shared" si="21"/>
        <v>-1</v>
      </c>
    </row>
    <row r="70" spans="1:8" x14ac:dyDescent="0.35">
      <c r="A70">
        <f t="shared" si="37"/>
        <v>5</v>
      </c>
      <c r="B70">
        <f t="shared" si="38"/>
        <v>5</v>
      </c>
      <c r="C70">
        <f t="shared" si="17"/>
        <v>1003.5</v>
      </c>
      <c r="D70">
        <f t="shared" si="17"/>
        <v>1003.5</v>
      </c>
      <c r="E70">
        <f t="shared" si="18"/>
        <v>0</v>
      </c>
      <c r="F70">
        <f t="shared" si="19"/>
        <v>0</v>
      </c>
      <c r="G70" t="str">
        <f t="shared" si="48"/>
        <v>x</v>
      </c>
      <c r="H70">
        <f t="shared" si="21"/>
        <v>0</v>
      </c>
    </row>
    <row r="71" spans="1:8" x14ac:dyDescent="0.35">
      <c r="A71">
        <f t="shared" si="37"/>
        <v>5</v>
      </c>
      <c r="B71">
        <f t="shared" si="38"/>
        <v>6</v>
      </c>
      <c r="C71">
        <f t="shared" si="17"/>
        <v>1003.5</v>
      </c>
      <c r="D71">
        <f t="shared" si="17"/>
        <v>997.6</v>
      </c>
      <c r="E71">
        <f t="shared" si="18"/>
        <v>5.8999999999999773</v>
      </c>
      <c r="F71">
        <f t="shared" si="19"/>
        <v>1</v>
      </c>
      <c r="G71">
        <f t="shared" si="48"/>
        <v>-1</v>
      </c>
      <c r="H71">
        <f t="shared" si="21"/>
        <v>1</v>
      </c>
    </row>
    <row r="72" spans="1:8" x14ac:dyDescent="0.35">
      <c r="A72">
        <f t="shared" si="37"/>
        <v>5</v>
      </c>
      <c r="B72">
        <f t="shared" si="38"/>
        <v>7</v>
      </c>
      <c r="C72">
        <f t="shared" si="17"/>
        <v>1003.5</v>
      </c>
      <c r="D72">
        <f t="shared" si="17"/>
        <v>1010</v>
      </c>
      <c r="E72">
        <f t="shared" si="18"/>
        <v>-6.5</v>
      </c>
      <c r="F72">
        <f t="shared" si="19"/>
        <v>-1</v>
      </c>
      <c r="G72">
        <f t="shared" si="48"/>
        <v>-1</v>
      </c>
      <c r="H72">
        <f t="shared" si="21"/>
        <v>1</v>
      </c>
    </row>
    <row r="73" spans="1:8" x14ac:dyDescent="0.35">
      <c r="A73">
        <f t="shared" si="37"/>
        <v>5</v>
      </c>
      <c r="B73">
        <f t="shared" si="38"/>
        <v>8</v>
      </c>
      <c r="C73">
        <f t="shared" si="17"/>
        <v>1003.5</v>
      </c>
      <c r="D73">
        <f t="shared" si="17"/>
        <v>991.6</v>
      </c>
      <c r="E73">
        <f t="shared" si="18"/>
        <v>11.899999999999977</v>
      </c>
      <c r="F73">
        <f t="shared" si="19"/>
        <v>1</v>
      </c>
      <c r="G73">
        <f t="shared" si="48"/>
        <v>1</v>
      </c>
      <c r="H73">
        <f t="shared" si="21"/>
        <v>-1</v>
      </c>
    </row>
    <row r="74" spans="1:8" x14ac:dyDescent="0.35">
      <c r="A74">
        <f t="shared" si="37"/>
        <v>5</v>
      </c>
      <c r="B74">
        <f t="shared" si="38"/>
        <v>9</v>
      </c>
      <c r="C74">
        <f t="shared" si="17"/>
        <v>1003.5</v>
      </c>
      <c r="D74">
        <f t="shared" si="17"/>
        <v>1015.5</v>
      </c>
      <c r="E74">
        <f t="shared" si="18"/>
        <v>-12</v>
      </c>
      <c r="F74">
        <f t="shared" si="19"/>
        <v>-1</v>
      </c>
      <c r="G74">
        <f t="shared" si="48"/>
        <v>0</v>
      </c>
      <c r="H74">
        <f t="shared" si="21"/>
        <v>0</v>
      </c>
    </row>
    <row r="75" spans="1:8" x14ac:dyDescent="0.35">
      <c r="A75">
        <f t="shared" si="37"/>
        <v>5</v>
      </c>
      <c r="B75">
        <f t="shared" si="38"/>
        <v>10</v>
      </c>
      <c r="C75">
        <f t="shared" si="17"/>
        <v>1003.5</v>
      </c>
      <c r="D75">
        <f t="shared" si="17"/>
        <v>979.6</v>
      </c>
      <c r="E75">
        <f t="shared" si="18"/>
        <v>23.899999999999977</v>
      </c>
      <c r="F75">
        <f t="shared" si="19"/>
        <v>1</v>
      </c>
      <c r="G75">
        <f t="shared" si="48"/>
        <v>1</v>
      </c>
      <c r="H75">
        <f t="shared" si="21"/>
        <v>-1</v>
      </c>
    </row>
    <row r="76" spans="1:8" x14ac:dyDescent="0.35">
      <c r="A76">
        <f t="shared" si="37"/>
        <v>6</v>
      </c>
      <c r="B76">
        <f t="shared" si="38"/>
        <v>1</v>
      </c>
      <c r="C76">
        <f t="shared" si="17"/>
        <v>997.6</v>
      </c>
      <c r="D76">
        <f t="shared" si="17"/>
        <v>990.6</v>
      </c>
      <c r="E76">
        <f t="shared" si="18"/>
        <v>7</v>
      </c>
      <c r="F76">
        <f t="shared" si="19"/>
        <v>1</v>
      </c>
      <c r="G76">
        <f>G3</f>
        <v>0</v>
      </c>
      <c r="H76">
        <f t="shared" si="21"/>
        <v>0</v>
      </c>
    </row>
    <row r="77" spans="1:8" x14ac:dyDescent="0.35">
      <c r="A77">
        <f t="shared" si="37"/>
        <v>6</v>
      </c>
      <c r="B77">
        <f t="shared" si="38"/>
        <v>2</v>
      </c>
      <c r="C77">
        <f t="shared" si="17"/>
        <v>997.6</v>
      </c>
      <c r="D77">
        <f t="shared" si="17"/>
        <v>998.6</v>
      </c>
      <c r="E77">
        <f t="shared" si="18"/>
        <v>-1</v>
      </c>
      <c r="F77">
        <f t="shared" si="19"/>
        <v>-1</v>
      </c>
      <c r="G77">
        <f t="shared" ref="G77:G85" si="49">G4</f>
        <v>0</v>
      </c>
      <c r="H77">
        <f t="shared" si="21"/>
        <v>0</v>
      </c>
    </row>
    <row r="78" spans="1:8" x14ac:dyDescent="0.35">
      <c r="A78">
        <f t="shared" si="37"/>
        <v>6</v>
      </c>
      <c r="B78">
        <f t="shared" si="38"/>
        <v>3</v>
      </c>
      <c r="C78">
        <f t="shared" si="17"/>
        <v>997.6</v>
      </c>
      <c r="D78">
        <f t="shared" si="17"/>
        <v>997.6</v>
      </c>
      <c r="E78">
        <f t="shared" si="18"/>
        <v>0</v>
      </c>
      <c r="F78">
        <f t="shared" si="19"/>
        <v>0</v>
      </c>
      <c r="G78">
        <f t="shared" si="49"/>
        <v>0</v>
      </c>
      <c r="H78">
        <f t="shared" si="21"/>
        <v>0</v>
      </c>
    </row>
    <row r="79" spans="1:8" x14ac:dyDescent="0.35">
      <c r="A79">
        <f t="shared" si="37"/>
        <v>6</v>
      </c>
      <c r="B79">
        <f t="shared" si="38"/>
        <v>4</v>
      </c>
      <c r="C79">
        <f t="shared" si="17"/>
        <v>997.6</v>
      </c>
      <c r="D79">
        <f t="shared" si="17"/>
        <v>1015.5</v>
      </c>
      <c r="E79">
        <f t="shared" si="18"/>
        <v>-17.899999999999977</v>
      </c>
      <c r="F79">
        <f t="shared" si="19"/>
        <v>-1</v>
      </c>
      <c r="G79">
        <f t="shared" si="49"/>
        <v>1</v>
      </c>
      <c r="H79">
        <f t="shared" si="21"/>
        <v>-1</v>
      </c>
    </row>
    <row r="80" spans="1:8" x14ac:dyDescent="0.35">
      <c r="A80">
        <f t="shared" si="37"/>
        <v>6</v>
      </c>
      <c r="B80">
        <f t="shared" si="38"/>
        <v>5</v>
      </c>
      <c r="C80">
        <f t="shared" si="17"/>
        <v>997.6</v>
      </c>
      <c r="D80">
        <f t="shared" si="17"/>
        <v>1003.5</v>
      </c>
      <c r="E80">
        <f t="shared" si="18"/>
        <v>-5.8999999999999773</v>
      </c>
      <c r="F80">
        <f t="shared" si="19"/>
        <v>-1</v>
      </c>
      <c r="G80">
        <f t="shared" si="49"/>
        <v>1</v>
      </c>
      <c r="H80">
        <f t="shared" si="21"/>
        <v>-1</v>
      </c>
    </row>
    <row r="81" spans="1:8" x14ac:dyDescent="0.35">
      <c r="A81">
        <f t="shared" si="37"/>
        <v>6</v>
      </c>
      <c r="B81">
        <f t="shared" si="38"/>
        <v>6</v>
      </c>
      <c r="C81">
        <f t="shared" si="17"/>
        <v>997.6</v>
      </c>
      <c r="D81">
        <f t="shared" si="17"/>
        <v>997.6</v>
      </c>
      <c r="E81">
        <f t="shared" si="18"/>
        <v>0</v>
      </c>
      <c r="F81">
        <f t="shared" si="19"/>
        <v>0</v>
      </c>
      <c r="G81" t="str">
        <f t="shared" si="49"/>
        <v>x</v>
      </c>
      <c r="H81">
        <f t="shared" si="21"/>
        <v>0</v>
      </c>
    </row>
    <row r="82" spans="1:8" x14ac:dyDescent="0.35">
      <c r="A82">
        <f t="shared" si="37"/>
        <v>6</v>
      </c>
      <c r="B82">
        <f t="shared" si="38"/>
        <v>7</v>
      </c>
      <c r="C82">
        <f t="shared" si="17"/>
        <v>997.6</v>
      </c>
      <c r="D82">
        <f t="shared" si="17"/>
        <v>1010</v>
      </c>
      <c r="E82">
        <f t="shared" si="18"/>
        <v>-12.399999999999977</v>
      </c>
      <c r="F82">
        <f t="shared" si="19"/>
        <v>-1</v>
      </c>
      <c r="G82">
        <f t="shared" si="49"/>
        <v>0</v>
      </c>
      <c r="H82">
        <f t="shared" si="21"/>
        <v>0</v>
      </c>
    </row>
    <row r="83" spans="1:8" x14ac:dyDescent="0.35">
      <c r="A83">
        <f t="shared" si="37"/>
        <v>6</v>
      </c>
      <c r="B83">
        <f t="shared" si="38"/>
        <v>8</v>
      </c>
      <c r="C83">
        <f t="shared" si="17"/>
        <v>997.6</v>
      </c>
      <c r="D83">
        <f t="shared" si="17"/>
        <v>991.6</v>
      </c>
      <c r="E83">
        <f t="shared" si="18"/>
        <v>6</v>
      </c>
      <c r="F83">
        <f t="shared" si="19"/>
        <v>1</v>
      </c>
      <c r="G83">
        <f t="shared" si="49"/>
        <v>-1</v>
      </c>
      <c r="H83">
        <f t="shared" si="21"/>
        <v>1</v>
      </c>
    </row>
    <row r="84" spans="1:8" x14ac:dyDescent="0.35">
      <c r="A84">
        <f t="shared" si="37"/>
        <v>6</v>
      </c>
      <c r="B84">
        <f t="shared" si="38"/>
        <v>9</v>
      </c>
      <c r="C84">
        <f t="shared" si="17"/>
        <v>997.6</v>
      </c>
      <c r="D84">
        <f t="shared" si="17"/>
        <v>1015.5</v>
      </c>
      <c r="E84">
        <f t="shared" si="18"/>
        <v>-17.899999999999977</v>
      </c>
      <c r="F84">
        <f t="shared" si="19"/>
        <v>-1</v>
      </c>
      <c r="G84">
        <f t="shared" si="49"/>
        <v>-1</v>
      </c>
      <c r="H84">
        <f t="shared" si="21"/>
        <v>1</v>
      </c>
    </row>
    <row r="85" spans="1:8" x14ac:dyDescent="0.35">
      <c r="A85">
        <f t="shared" si="37"/>
        <v>6</v>
      </c>
      <c r="B85">
        <f t="shared" si="38"/>
        <v>10</v>
      </c>
      <c r="C85">
        <f t="shared" si="17"/>
        <v>997.6</v>
      </c>
      <c r="D85">
        <f t="shared" si="17"/>
        <v>979.6</v>
      </c>
      <c r="E85">
        <f t="shared" si="18"/>
        <v>18</v>
      </c>
      <c r="F85">
        <f t="shared" si="19"/>
        <v>1</v>
      </c>
      <c r="G85">
        <f t="shared" si="49"/>
        <v>0</v>
      </c>
      <c r="H85">
        <f t="shared" si="21"/>
        <v>0</v>
      </c>
    </row>
    <row r="86" spans="1:8" x14ac:dyDescent="0.35">
      <c r="A86">
        <f t="shared" si="37"/>
        <v>7</v>
      </c>
      <c r="B86">
        <f t="shared" si="38"/>
        <v>1</v>
      </c>
      <c r="C86">
        <f t="shared" si="17"/>
        <v>1010</v>
      </c>
      <c r="D86">
        <f t="shared" si="17"/>
        <v>990.6</v>
      </c>
      <c r="E86">
        <f t="shared" si="18"/>
        <v>19.399999999999977</v>
      </c>
      <c r="F86">
        <f t="shared" si="19"/>
        <v>1</v>
      </c>
      <c r="G86">
        <f>H3</f>
        <v>0</v>
      </c>
      <c r="H86">
        <f t="shared" si="21"/>
        <v>0</v>
      </c>
    </row>
    <row r="87" spans="1:8" x14ac:dyDescent="0.35">
      <c r="A87">
        <f t="shared" si="37"/>
        <v>7</v>
      </c>
      <c r="B87">
        <f t="shared" si="38"/>
        <v>2</v>
      </c>
      <c r="C87">
        <f t="shared" si="17"/>
        <v>1010</v>
      </c>
      <c r="D87">
        <f t="shared" si="17"/>
        <v>998.6</v>
      </c>
      <c r="E87">
        <f t="shared" si="18"/>
        <v>11.399999999999977</v>
      </c>
      <c r="F87">
        <f t="shared" si="19"/>
        <v>1</v>
      </c>
      <c r="G87">
        <f t="shared" ref="G87:G95" si="50">H4</f>
        <v>-1</v>
      </c>
      <c r="H87">
        <f t="shared" si="21"/>
        <v>1</v>
      </c>
    </row>
    <row r="88" spans="1:8" x14ac:dyDescent="0.35">
      <c r="A88">
        <f t="shared" si="37"/>
        <v>7</v>
      </c>
      <c r="B88">
        <f t="shared" si="38"/>
        <v>3</v>
      </c>
      <c r="C88">
        <f t="shared" si="17"/>
        <v>1010</v>
      </c>
      <c r="D88">
        <f t="shared" si="17"/>
        <v>997.6</v>
      </c>
      <c r="E88">
        <f t="shared" si="18"/>
        <v>12.399999999999977</v>
      </c>
      <c r="F88">
        <f t="shared" si="19"/>
        <v>1</v>
      </c>
      <c r="G88">
        <f t="shared" si="50"/>
        <v>1</v>
      </c>
      <c r="H88">
        <f t="shared" si="21"/>
        <v>-1</v>
      </c>
    </row>
    <row r="89" spans="1:8" x14ac:dyDescent="0.35">
      <c r="A89">
        <f t="shared" si="37"/>
        <v>7</v>
      </c>
      <c r="B89">
        <f t="shared" si="38"/>
        <v>4</v>
      </c>
      <c r="C89">
        <f t="shared" si="17"/>
        <v>1010</v>
      </c>
      <c r="D89">
        <f t="shared" si="17"/>
        <v>1015.5</v>
      </c>
      <c r="E89">
        <f t="shared" si="18"/>
        <v>-5.5</v>
      </c>
      <c r="F89">
        <f t="shared" si="19"/>
        <v>-1</v>
      </c>
      <c r="G89">
        <f t="shared" si="50"/>
        <v>0</v>
      </c>
      <c r="H89">
        <f t="shared" si="21"/>
        <v>0</v>
      </c>
    </row>
    <row r="90" spans="1:8" x14ac:dyDescent="0.35">
      <c r="A90">
        <f t="shared" si="37"/>
        <v>7</v>
      </c>
      <c r="B90">
        <f t="shared" si="38"/>
        <v>5</v>
      </c>
      <c r="C90">
        <f t="shared" si="17"/>
        <v>1010</v>
      </c>
      <c r="D90">
        <f t="shared" si="17"/>
        <v>1003.5</v>
      </c>
      <c r="E90">
        <f t="shared" si="18"/>
        <v>6.5</v>
      </c>
      <c r="F90">
        <f t="shared" si="19"/>
        <v>1</v>
      </c>
      <c r="G90">
        <f t="shared" si="50"/>
        <v>1</v>
      </c>
      <c r="H90">
        <f t="shared" si="21"/>
        <v>-1</v>
      </c>
    </row>
    <row r="91" spans="1:8" x14ac:dyDescent="0.35">
      <c r="A91">
        <f t="shared" si="37"/>
        <v>7</v>
      </c>
      <c r="B91">
        <f t="shared" si="38"/>
        <v>6</v>
      </c>
      <c r="C91">
        <f t="shared" ref="C91:D125" si="51">VLOOKUP(A91,$Y$3:$AG$12,9,0)</f>
        <v>1010</v>
      </c>
      <c r="D91">
        <f t="shared" si="51"/>
        <v>997.6</v>
      </c>
      <c r="E91">
        <f t="shared" ref="E91:E125" si="52">C91-D91</f>
        <v>12.399999999999977</v>
      </c>
      <c r="F91">
        <f t="shared" ref="F91:F125" si="53">IF(E91=0,0,IF(E91&lt;0,-1,1))</f>
        <v>1</v>
      </c>
      <c r="G91">
        <f t="shared" si="50"/>
        <v>0</v>
      </c>
      <c r="H91">
        <f t="shared" ref="H91:H125" si="54">IFERROR(-1*G91,0)</f>
        <v>0</v>
      </c>
    </row>
    <row r="92" spans="1:8" x14ac:dyDescent="0.35">
      <c r="A92">
        <f t="shared" si="37"/>
        <v>7</v>
      </c>
      <c r="B92">
        <f t="shared" si="38"/>
        <v>7</v>
      </c>
      <c r="C92">
        <f t="shared" si="51"/>
        <v>1010</v>
      </c>
      <c r="D92">
        <f t="shared" si="51"/>
        <v>1010</v>
      </c>
      <c r="E92">
        <f t="shared" si="52"/>
        <v>0</v>
      </c>
      <c r="F92">
        <f t="shared" si="53"/>
        <v>0</v>
      </c>
      <c r="G92" t="str">
        <f t="shared" si="50"/>
        <v>x</v>
      </c>
      <c r="H92">
        <f t="shared" si="54"/>
        <v>0</v>
      </c>
    </row>
    <row r="93" spans="1:8" x14ac:dyDescent="0.35">
      <c r="A93">
        <f t="shared" si="37"/>
        <v>7</v>
      </c>
      <c r="B93">
        <f t="shared" si="38"/>
        <v>8</v>
      </c>
      <c r="C93">
        <f t="shared" si="51"/>
        <v>1010</v>
      </c>
      <c r="D93">
        <f t="shared" si="51"/>
        <v>991.6</v>
      </c>
      <c r="E93">
        <f t="shared" si="52"/>
        <v>18.399999999999977</v>
      </c>
      <c r="F93">
        <f t="shared" si="53"/>
        <v>1</v>
      </c>
      <c r="G93">
        <f t="shared" si="50"/>
        <v>-1</v>
      </c>
      <c r="H93">
        <f t="shared" si="54"/>
        <v>1</v>
      </c>
    </row>
    <row r="94" spans="1:8" x14ac:dyDescent="0.35">
      <c r="A94">
        <f t="shared" si="37"/>
        <v>7</v>
      </c>
      <c r="B94">
        <f t="shared" si="38"/>
        <v>9</v>
      </c>
      <c r="C94">
        <f t="shared" si="51"/>
        <v>1010</v>
      </c>
      <c r="D94">
        <f t="shared" si="51"/>
        <v>1015.5</v>
      </c>
      <c r="E94">
        <f t="shared" si="52"/>
        <v>-5.5</v>
      </c>
      <c r="F94">
        <f t="shared" si="53"/>
        <v>-1</v>
      </c>
      <c r="G94">
        <f t="shared" si="50"/>
        <v>0</v>
      </c>
      <c r="H94">
        <f t="shared" si="54"/>
        <v>0</v>
      </c>
    </row>
    <row r="95" spans="1:8" x14ac:dyDescent="0.35">
      <c r="A95">
        <f t="shared" si="37"/>
        <v>7</v>
      </c>
      <c r="B95">
        <f t="shared" si="38"/>
        <v>10</v>
      </c>
      <c r="C95">
        <f t="shared" si="51"/>
        <v>1010</v>
      </c>
      <c r="D95">
        <f t="shared" si="51"/>
        <v>979.6</v>
      </c>
      <c r="E95">
        <f t="shared" si="52"/>
        <v>30.399999999999977</v>
      </c>
      <c r="F95">
        <f t="shared" si="53"/>
        <v>1</v>
      </c>
      <c r="G95">
        <f t="shared" si="50"/>
        <v>-1</v>
      </c>
      <c r="H95">
        <f t="shared" si="54"/>
        <v>1</v>
      </c>
    </row>
    <row r="96" spans="1:8" x14ac:dyDescent="0.35">
      <c r="A96">
        <f t="shared" si="37"/>
        <v>8</v>
      </c>
      <c r="B96">
        <f t="shared" si="38"/>
        <v>1</v>
      </c>
      <c r="C96">
        <f t="shared" si="51"/>
        <v>991.6</v>
      </c>
      <c r="D96">
        <f t="shared" si="51"/>
        <v>990.6</v>
      </c>
      <c r="E96">
        <f t="shared" si="52"/>
        <v>1</v>
      </c>
      <c r="F96">
        <f t="shared" si="53"/>
        <v>1</v>
      </c>
      <c r="G96">
        <f>I3</f>
        <v>0</v>
      </c>
      <c r="H96">
        <f t="shared" si="54"/>
        <v>0</v>
      </c>
    </row>
    <row r="97" spans="1:8" x14ac:dyDescent="0.35">
      <c r="A97">
        <f t="shared" si="37"/>
        <v>8</v>
      </c>
      <c r="B97">
        <f t="shared" si="38"/>
        <v>2</v>
      </c>
      <c r="C97">
        <f t="shared" si="51"/>
        <v>991.6</v>
      </c>
      <c r="D97">
        <f t="shared" si="51"/>
        <v>998.6</v>
      </c>
      <c r="E97">
        <f t="shared" si="52"/>
        <v>-7</v>
      </c>
      <c r="F97">
        <f t="shared" si="53"/>
        <v>-1</v>
      </c>
      <c r="G97">
        <f t="shared" ref="G97:G105" si="55">I4</f>
        <v>1</v>
      </c>
      <c r="H97">
        <f t="shared" si="54"/>
        <v>-1</v>
      </c>
    </row>
    <row r="98" spans="1:8" x14ac:dyDescent="0.35">
      <c r="A98">
        <f t="shared" si="37"/>
        <v>8</v>
      </c>
      <c r="B98">
        <f t="shared" si="38"/>
        <v>3</v>
      </c>
      <c r="C98">
        <f t="shared" si="51"/>
        <v>991.6</v>
      </c>
      <c r="D98">
        <f t="shared" si="51"/>
        <v>997.6</v>
      </c>
      <c r="E98">
        <f t="shared" si="52"/>
        <v>-6</v>
      </c>
      <c r="F98">
        <f t="shared" si="53"/>
        <v>-1</v>
      </c>
      <c r="G98">
        <f t="shared" si="55"/>
        <v>1</v>
      </c>
      <c r="H98">
        <f t="shared" si="54"/>
        <v>-1</v>
      </c>
    </row>
    <row r="99" spans="1:8" x14ac:dyDescent="0.35">
      <c r="A99">
        <f t="shared" si="37"/>
        <v>8</v>
      </c>
      <c r="B99">
        <f t="shared" si="38"/>
        <v>4</v>
      </c>
      <c r="C99">
        <f t="shared" si="51"/>
        <v>991.6</v>
      </c>
      <c r="D99">
        <f t="shared" si="51"/>
        <v>1015.5</v>
      </c>
      <c r="E99">
        <f t="shared" si="52"/>
        <v>-23.899999999999977</v>
      </c>
      <c r="F99">
        <f t="shared" si="53"/>
        <v>-1</v>
      </c>
      <c r="G99">
        <f t="shared" si="55"/>
        <v>-1</v>
      </c>
      <c r="H99">
        <f t="shared" si="54"/>
        <v>1</v>
      </c>
    </row>
    <row r="100" spans="1:8" x14ac:dyDescent="0.35">
      <c r="A100">
        <f t="shared" si="37"/>
        <v>8</v>
      </c>
      <c r="B100">
        <f t="shared" si="38"/>
        <v>5</v>
      </c>
      <c r="C100">
        <f t="shared" si="51"/>
        <v>991.6</v>
      </c>
      <c r="D100">
        <f t="shared" si="51"/>
        <v>1003.5</v>
      </c>
      <c r="E100">
        <f t="shared" si="52"/>
        <v>-11.899999999999977</v>
      </c>
      <c r="F100">
        <f t="shared" si="53"/>
        <v>-1</v>
      </c>
      <c r="G100">
        <f t="shared" si="55"/>
        <v>-1</v>
      </c>
      <c r="H100">
        <f t="shared" si="54"/>
        <v>1</v>
      </c>
    </row>
    <row r="101" spans="1:8" x14ac:dyDescent="0.35">
      <c r="A101">
        <f t="shared" ref="A101:A125" si="56">A91+1</f>
        <v>8</v>
      </c>
      <c r="B101">
        <f t="shared" ref="B101:B125" si="57">B91</f>
        <v>6</v>
      </c>
      <c r="C101">
        <f t="shared" si="51"/>
        <v>991.6</v>
      </c>
      <c r="D101">
        <f t="shared" si="51"/>
        <v>997.6</v>
      </c>
      <c r="E101">
        <f t="shared" si="52"/>
        <v>-6</v>
      </c>
      <c r="F101">
        <f t="shared" si="53"/>
        <v>-1</v>
      </c>
      <c r="G101">
        <f t="shared" si="55"/>
        <v>1</v>
      </c>
      <c r="H101">
        <f t="shared" si="54"/>
        <v>-1</v>
      </c>
    </row>
    <row r="102" spans="1:8" x14ac:dyDescent="0.35">
      <c r="A102">
        <f t="shared" si="56"/>
        <v>8</v>
      </c>
      <c r="B102">
        <f t="shared" si="57"/>
        <v>7</v>
      </c>
      <c r="C102">
        <f t="shared" si="51"/>
        <v>991.6</v>
      </c>
      <c r="D102">
        <f t="shared" si="51"/>
        <v>1010</v>
      </c>
      <c r="E102">
        <f t="shared" si="52"/>
        <v>-18.399999999999977</v>
      </c>
      <c r="F102">
        <f t="shared" si="53"/>
        <v>-1</v>
      </c>
      <c r="G102">
        <f t="shared" si="55"/>
        <v>1</v>
      </c>
      <c r="H102">
        <f t="shared" si="54"/>
        <v>-1</v>
      </c>
    </row>
    <row r="103" spans="1:8" x14ac:dyDescent="0.35">
      <c r="A103">
        <f t="shared" si="56"/>
        <v>8</v>
      </c>
      <c r="B103">
        <f t="shared" si="57"/>
        <v>8</v>
      </c>
      <c r="C103">
        <f t="shared" si="51"/>
        <v>991.6</v>
      </c>
      <c r="D103">
        <f t="shared" si="51"/>
        <v>991.6</v>
      </c>
      <c r="E103">
        <f t="shared" si="52"/>
        <v>0</v>
      </c>
      <c r="F103">
        <f t="shared" si="53"/>
        <v>0</v>
      </c>
      <c r="G103" t="str">
        <f t="shared" si="55"/>
        <v>x</v>
      </c>
      <c r="H103">
        <f t="shared" si="54"/>
        <v>0</v>
      </c>
    </row>
    <row r="104" spans="1:8" x14ac:dyDescent="0.35">
      <c r="A104">
        <f t="shared" si="56"/>
        <v>8</v>
      </c>
      <c r="B104">
        <f t="shared" si="57"/>
        <v>9</v>
      </c>
      <c r="C104">
        <f t="shared" si="51"/>
        <v>991.6</v>
      </c>
      <c r="D104">
        <f t="shared" si="51"/>
        <v>1015.5</v>
      </c>
      <c r="E104">
        <f t="shared" si="52"/>
        <v>-23.899999999999977</v>
      </c>
      <c r="F104">
        <f t="shared" si="53"/>
        <v>-1</v>
      </c>
      <c r="G104">
        <f t="shared" si="55"/>
        <v>1</v>
      </c>
      <c r="H104">
        <f t="shared" si="54"/>
        <v>-1</v>
      </c>
    </row>
    <row r="105" spans="1:8" x14ac:dyDescent="0.35">
      <c r="A105">
        <f t="shared" si="56"/>
        <v>8</v>
      </c>
      <c r="B105">
        <f t="shared" si="57"/>
        <v>10</v>
      </c>
      <c r="C105">
        <f t="shared" si="51"/>
        <v>991.6</v>
      </c>
      <c r="D105">
        <f t="shared" si="51"/>
        <v>979.6</v>
      </c>
      <c r="E105">
        <f t="shared" si="52"/>
        <v>12</v>
      </c>
      <c r="F105">
        <f t="shared" si="53"/>
        <v>1</v>
      </c>
      <c r="G105">
        <f t="shared" si="55"/>
        <v>-1</v>
      </c>
      <c r="H105">
        <f t="shared" si="54"/>
        <v>1</v>
      </c>
    </row>
    <row r="106" spans="1:8" x14ac:dyDescent="0.35">
      <c r="A106">
        <f t="shared" si="56"/>
        <v>9</v>
      </c>
      <c r="B106">
        <f t="shared" si="57"/>
        <v>1</v>
      </c>
      <c r="C106">
        <f t="shared" si="51"/>
        <v>1015.5</v>
      </c>
      <c r="D106">
        <f t="shared" si="51"/>
        <v>990.6</v>
      </c>
      <c r="E106">
        <f t="shared" si="52"/>
        <v>24.899999999999977</v>
      </c>
      <c r="F106">
        <f t="shared" si="53"/>
        <v>1</v>
      </c>
      <c r="G106">
        <f>J3</f>
        <v>-1</v>
      </c>
      <c r="H106">
        <f t="shared" si="54"/>
        <v>1</v>
      </c>
    </row>
    <row r="107" spans="1:8" x14ac:dyDescent="0.35">
      <c r="A107">
        <f t="shared" si="56"/>
        <v>9</v>
      </c>
      <c r="B107">
        <f t="shared" si="57"/>
        <v>2</v>
      </c>
      <c r="C107">
        <f t="shared" si="51"/>
        <v>1015.5</v>
      </c>
      <c r="D107">
        <f t="shared" si="51"/>
        <v>998.6</v>
      </c>
      <c r="E107">
        <f t="shared" si="52"/>
        <v>16.899999999999977</v>
      </c>
      <c r="F107">
        <f t="shared" si="53"/>
        <v>1</v>
      </c>
      <c r="G107">
        <f t="shared" ref="G107:G115" si="58">J4</f>
        <v>-1</v>
      </c>
      <c r="H107">
        <f t="shared" si="54"/>
        <v>1</v>
      </c>
    </row>
    <row r="108" spans="1:8" x14ac:dyDescent="0.35">
      <c r="A108">
        <f t="shared" si="56"/>
        <v>9</v>
      </c>
      <c r="B108">
        <f t="shared" si="57"/>
        <v>3</v>
      </c>
      <c r="C108">
        <f t="shared" si="51"/>
        <v>1015.5</v>
      </c>
      <c r="D108">
        <f t="shared" si="51"/>
        <v>997.6</v>
      </c>
      <c r="E108">
        <f t="shared" si="52"/>
        <v>17.899999999999977</v>
      </c>
      <c r="F108">
        <f t="shared" si="53"/>
        <v>1</v>
      </c>
      <c r="G108">
        <f t="shared" si="58"/>
        <v>-1</v>
      </c>
      <c r="H108">
        <f t="shared" si="54"/>
        <v>1</v>
      </c>
    </row>
    <row r="109" spans="1:8" x14ac:dyDescent="0.35">
      <c r="A109">
        <f t="shared" si="56"/>
        <v>9</v>
      </c>
      <c r="B109">
        <f t="shared" si="57"/>
        <v>4</v>
      </c>
      <c r="C109">
        <f t="shared" si="51"/>
        <v>1015.5</v>
      </c>
      <c r="D109">
        <f t="shared" si="51"/>
        <v>1015.5</v>
      </c>
      <c r="E109">
        <f t="shared" si="52"/>
        <v>0</v>
      </c>
      <c r="F109">
        <f t="shared" si="53"/>
        <v>0</v>
      </c>
      <c r="G109">
        <f t="shared" si="58"/>
        <v>1</v>
      </c>
      <c r="H109">
        <f t="shared" si="54"/>
        <v>-1</v>
      </c>
    </row>
    <row r="110" spans="1:8" ht="15" thickBot="1" x14ac:dyDescent="0.4">
      <c r="A110">
        <f t="shared" si="56"/>
        <v>9</v>
      </c>
      <c r="B110">
        <f t="shared" si="57"/>
        <v>5</v>
      </c>
      <c r="C110">
        <f t="shared" si="51"/>
        <v>1015.5</v>
      </c>
      <c r="D110">
        <f t="shared" si="51"/>
        <v>1003.5</v>
      </c>
      <c r="E110">
        <f t="shared" si="52"/>
        <v>12</v>
      </c>
      <c r="F110">
        <f t="shared" si="53"/>
        <v>1</v>
      </c>
      <c r="G110">
        <f t="shared" si="58"/>
        <v>0</v>
      </c>
      <c r="H110">
        <f t="shared" si="54"/>
        <v>0</v>
      </c>
    </row>
    <row r="111" spans="1:8" ht="15" thickBot="1" x14ac:dyDescent="0.4">
      <c r="A111" s="37">
        <f t="shared" si="56"/>
        <v>9</v>
      </c>
      <c r="B111" s="38">
        <f t="shared" si="57"/>
        <v>6</v>
      </c>
      <c r="C111" s="38">
        <f t="shared" si="51"/>
        <v>1015.5</v>
      </c>
      <c r="D111" s="38">
        <f t="shared" si="51"/>
        <v>997.6</v>
      </c>
      <c r="E111" s="38">
        <f t="shared" si="52"/>
        <v>17.899999999999977</v>
      </c>
      <c r="F111" s="38">
        <f t="shared" si="53"/>
        <v>1</v>
      </c>
      <c r="G111" s="38">
        <f t="shared" si="58"/>
        <v>1</v>
      </c>
      <c r="H111" s="39">
        <f t="shared" si="54"/>
        <v>-1</v>
      </c>
    </row>
    <row r="112" spans="1:8" x14ac:dyDescent="0.35">
      <c r="A112">
        <f t="shared" si="56"/>
        <v>9</v>
      </c>
      <c r="B112">
        <f t="shared" si="57"/>
        <v>7</v>
      </c>
      <c r="C112">
        <f t="shared" si="51"/>
        <v>1015.5</v>
      </c>
      <c r="D112">
        <f t="shared" si="51"/>
        <v>1010</v>
      </c>
      <c r="E112">
        <f t="shared" si="52"/>
        <v>5.5</v>
      </c>
      <c r="F112">
        <f t="shared" si="53"/>
        <v>1</v>
      </c>
      <c r="G112">
        <f t="shared" si="58"/>
        <v>0</v>
      </c>
      <c r="H112">
        <f t="shared" si="54"/>
        <v>0</v>
      </c>
    </row>
    <row r="113" spans="1:8" x14ac:dyDescent="0.35">
      <c r="A113">
        <f t="shared" si="56"/>
        <v>9</v>
      </c>
      <c r="B113">
        <f t="shared" si="57"/>
        <v>8</v>
      </c>
      <c r="C113">
        <f t="shared" si="51"/>
        <v>1015.5</v>
      </c>
      <c r="D113">
        <f t="shared" si="51"/>
        <v>991.6</v>
      </c>
      <c r="E113">
        <f t="shared" si="52"/>
        <v>23.899999999999977</v>
      </c>
      <c r="F113">
        <f t="shared" si="53"/>
        <v>1</v>
      </c>
      <c r="G113">
        <f t="shared" si="58"/>
        <v>-1</v>
      </c>
      <c r="H113">
        <f t="shared" si="54"/>
        <v>1</v>
      </c>
    </row>
    <row r="114" spans="1:8" x14ac:dyDescent="0.35">
      <c r="A114">
        <f t="shared" si="56"/>
        <v>9</v>
      </c>
      <c r="B114">
        <f t="shared" si="57"/>
        <v>9</v>
      </c>
      <c r="C114">
        <f t="shared" si="51"/>
        <v>1015.5</v>
      </c>
      <c r="D114">
        <f t="shared" si="51"/>
        <v>1015.5</v>
      </c>
      <c r="E114">
        <f t="shared" si="52"/>
        <v>0</v>
      </c>
      <c r="F114">
        <f t="shared" si="53"/>
        <v>0</v>
      </c>
      <c r="G114" t="str">
        <f t="shared" si="58"/>
        <v>x</v>
      </c>
      <c r="H114">
        <f t="shared" si="54"/>
        <v>0</v>
      </c>
    </row>
    <row r="115" spans="1:8" x14ac:dyDescent="0.35">
      <c r="A115">
        <f t="shared" si="56"/>
        <v>9</v>
      </c>
      <c r="B115">
        <f t="shared" si="57"/>
        <v>10</v>
      </c>
      <c r="C115">
        <f t="shared" si="51"/>
        <v>1015.5</v>
      </c>
      <c r="D115">
        <f t="shared" si="51"/>
        <v>979.6</v>
      </c>
      <c r="E115">
        <f t="shared" si="52"/>
        <v>35.899999999999977</v>
      </c>
      <c r="F115">
        <f t="shared" si="53"/>
        <v>1</v>
      </c>
      <c r="G115">
        <f t="shared" si="58"/>
        <v>0</v>
      </c>
      <c r="H115">
        <f t="shared" si="54"/>
        <v>0</v>
      </c>
    </row>
    <row r="116" spans="1:8" x14ac:dyDescent="0.35">
      <c r="A116">
        <f t="shared" si="56"/>
        <v>10</v>
      </c>
      <c r="B116">
        <f t="shared" si="57"/>
        <v>1</v>
      </c>
      <c r="C116">
        <f t="shared" si="51"/>
        <v>979.6</v>
      </c>
      <c r="D116">
        <f t="shared" si="51"/>
        <v>990.6</v>
      </c>
      <c r="E116">
        <f t="shared" si="52"/>
        <v>-11</v>
      </c>
      <c r="F116">
        <f t="shared" si="53"/>
        <v>-1</v>
      </c>
      <c r="G116">
        <f>K3</f>
        <v>1</v>
      </c>
      <c r="H116">
        <f t="shared" si="54"/>
        <v>-1</v>
      </c>
    </row>
    <row r="117" spans="1:8" x14ac:dyDescent="0.35">
      <c r="A117">
        <f t="shared" si="56"/>
        <v>10</v>
      </c>
      <c r="B117">
        <f t="shared" si="57"/>
        <v>2</v>
      </c>
      <c r="C117">
        <f t="shared" si="51"/>
        <v>979.6</v>
      </c>
      <c r="D117">
        <f t="shared" si="51"/>
        <v>998.6</v>
      </c>
      <c r="E117">
        <f t="shared" si="52"/>
        <v>-19</v>
      </c>
      <c r="F117">
        <f t="shared" si="53"/>
        <v>-1</v>
      </c>
      <c r="G117">
        <f t="shared" ref="G117:G125" si="59">K4</f>
        <v>0</v>
      </c>
      <c r="H117">
        <f t="shared" si="54"/>
        <v>0</v>
      </c>
    </row>
    <row r="118" spans="1:8" x14ac:dyDescent="0.35">
      <c r="A118">
        <f t="shared" si="56"/>
        <v>10</v>
      </c>
      <c r="B118">
        <f t="shared" si="57"/>
        <v>3</v>
      </c>
      <c r="C118">
        <f t="shared" si="51"/>
        <v>979.6</v>
      </c>
      <c r="D118">
        <f t="shared" si="51"/>
        <v>997.6</v>
      </c>
      <c r="E118">
        <f t="shared" si="52"/>
        <v>-18</v>
      </c>
      <c r="F118">
        <f t="shared" si="53"/>
        <v>-1</v>
      </c>
      <c r="G118">
        <f t="shared" si="59"/>
        <v>1</v>
      </c>
      <c r="H118">
        <f t="shared" si="54"/>
        <v>-1</v>
      </c>
    </row>
    <row r="119" spans="1:8" x14ac:dyDescent="0.35">
      <c r="A119">
        <f t="shared" si="56"/>
        <v>10</v>
      </c>
      <c r="B119">
        <f t="shared" si="57"/>
        <v>4</v>
      </c>
      <c r="C119">
        <f t="shared" si="51"/>
        <v>979.6</v>
      </c>
      <c r="D119">
        <f t="shared" si="51"/>
        <v>1015.5</v>
      </c>
      <c r="E119">
        <f t="shared" si="52"/>
        <v>-35.899999999999977</v>
      </c>
      <c r="F119">
        <f t="shared" si="53"/>
        <v>-1</v>
      </c>
      <c r="G119">
        <f t="shared" si="59"/>
        <v>0</v>
      </c>
      <c r="H119">
        <f t="shared" si="54"/>
        <v>0</v>
      </c>
    </row>
    <row r="120" spans="1:8" x14ac:dyDescent="0.35">
      <c r="A120">
        <f t="shared" si="56"/>
        <v>10</v>
      </c>
      <c r="B120">
        <f t="shared" si="57"/>
        <v>5</v>
      </c>
      <c r="C120">
        <f t="shared" si="51"/>
        <v>979.6</v>
      </c>
      <c r="D120">
        <f t="shared" si="51"/>
        <v>1003.5</v>
      </c>
      <c r="E120">
        <f t="shared" si="52"/>
        <v>-23.899999999999977</v>
      </c>
      <c r="F120">
        <f t="shared" si="53"/>
        <v>-1</v>
      </c>
      <c r="G120">
        <f t="shared" si="59"/>
        <v>-1</v>
      </c>
      <c r="H120">
        <f t="shared" si="54"/>
        <v>1</v>
      </c>
    </row>
    <row r="121" spans="1:8" x14ac:dyDescent="0.35">
      <c r="A121">
        <f t="shared" si="56"/>
        <v>10</v>
      </c>
      <c r="B121">
        <f t="shared" si="57"/>
        <v>6</v>
      </c>
      <c r="C121">
        <f t="shared" si="51"/>
        <v>979.6</v>
      </c>
      <c r="D121">
        <f t="shared" si="51"/>
        <v>997.6</v>
      </c>
      <c r="E121">
        <f t="shared" si="52"/>
        <v>-18</v>
      </c>
      <c r="F121">
        <f t="shared" si="53"/>
        <v>-1</v>
      </c>
      <c r="G121">
        <f t="shared" si="59"/>
        <v>0</v>
      </c>
      <c r="H121">
        <f t="shared" si="54"/>
        <v>0</v>
      </c>
    </row>
    <row r="122" spans="1:8" x14ac:dyDescent="0.35">
      <c r="A122">
        <f t="shared" si="56"/>
        <v>10</v>
      </c>
      <c r="B122">
        <f t="shared" si="57"/>
        <v>7</v>
      </c>
      <c r="C122">
        <f t="shared" si="51"/>
        <v>979.6</v>
      </c>
      <c r="D122">
        <f t="shared" si="51"/>
        <v>1010</v>
      </c>
      <c r="E122">
        <f t="shared" si="52"/>
        <v>-30.399999999999977</v>
      </c>
      <c r="F122">
        <f t="shared" si="53"/>
        <v>-1</v>
      </c>
      <c r="G122">
        <f t="shared" si="59"/>
        <v>1</v>
      </c>
      <c r="H122">
        <f t="shared" si="54"/>
        <v>-1</v>
      </c>
    </row>
    <row r="123" spans="1:8" x14ac:dyDescent="0.35">
      <c r="A123">
        <f t="shared" si="56"/>
        <v>10</v>
      </c>
      <c r="B123">
        <f t="shared" si="57"/>
        <v>8</v>
      </c>
      <c r="C123">
        <f t="shared" si="51"/>
        <v>979.6</v>
      </c>
      <c r="D123">
        <f t="shared" si="51"/>
        <v>991.6</v>
      </c>
      <c r="E123">
        <f t="shared" si="52"/>
        <v>-12</v>
      </c>
      <c r="F123">
        <f t="shared" si="53"/>
        <v>-1</v>
      </c>
      <c r="G123">
        <f t="shared" si="59"/>
        <v>1</v>
      </c>
      <c r="H123">
        <f t="shared" si="54"/>
        <v>-1</v>
      </c>
    </row>
    <row r="124" spans="1:8" x14ac:dyDescent="0.35">
      <c r="A124">
        <f t="shared" si="56"/>
        <v>10</v>
      </c>
      <c r="B124">
        <f t="shared" si="57"/>
        <v>9</v>
      </c>
      <c r="C124">
        <f t="shared" si="51"/>
        <v>979.6</v>
      </c>
      <c r="D124">
        <f t="shared" si="51"/>
        <v>1015.5</v>
      </c>
      <c r="E124">
        <f t="shared" si="52"/>
        <v>-35.899999999999977</v>
      </c>
      <c r="F124">
        <f t="shared" si="53"/>
        <v>-1</v>
      </c>
      <c r="G124">
        <f t="shared" si="59"/>
        <v>0</v>
      </c>
      <c r="H124">
        <f t="shared" si="54"/>
        <v>0</v>
      </c>
    </row>
    <row r="125" spans="1:8" x14ac:dyDescent="0.35">
      <c r="A125">
        <f t="shared" si="56"/>
        <v>10</v>
      </c>
      <c r="B125">
        <f t="shared" si="57"/>
        <v>10</v>
      </c>
      <c r="C125">
        <f t="shared" si="51"/>
        <v>979.6</v>
      </c>
      <c r="D125">
        <f t="shared" si="51"/>
        <v>979.6</v>
      </c>
      <c r="E125">
        <f t="shared" si="52"/>
        <v>0</v>
      </c>
      <c r="F125">
        <f t="shared" si="53"/>
        <v>0</v>
      </c>
      <c r="G125" t="str">
        <f t="shared" si="59"/>
        <v>x</v>
      </c>
      <c r="H125">
        <f t="shared" si="54"/>
        <v>0</v>
      </c>
    </row>
  </sheetData>
  <conditionalFormatting sqref="B3:K1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A853A-B992-462F-AC71-4E5944A3C07B}">
  <dimension ref="A1:BY125"/>
  <sheetViews>
    <sheetView zoomScale="56" workbookViewId="0">
      <selection activeCell="J24" sqref="J24"/>
    </sheetView>
  </sheetViews>
  <sheetFormatPr defaultRowHeight="14.5" x14ac:dyDescent="0.35"/>
  <cols>
    <col min="1" max="1" width="12.6328125" bestFit="1" customWidth="1"/>
    <col min="2" max="2" width="7.26953125" bestFit="1" customWidth="1"/>
    <col min="3" max="4" width="7.90625" bestFit="1" customWidth="1"/>
    <col min="5" max="5" width="9.1796875" bestFit="1" customWidth="1"/>
    <col min="6" max="7" width="7.26953125" bestFit="1" customWidth="1"/>
    <col min="8" max="8" width="12.453125" bestFit="1" customWidth="1"/>
    <col min="9" max="9" width="7.26953125" bestFit="1" customWidth="1"/>
    <col min="10" max="10" width="20.1796875" bestFit="1" customWidth="1"/>
    <col min="11" max="11" width="18.08984375" bestFit="1" customWidth="1"/>
    <col min="12" max="12" width="8.54296875" bestFit="1" customWidth="1"/>
    <col min="13" max="13" width="6.81640625" bestFit="1" customWidth="1"/>
    <col min="14" max="14" width="9.36328125" bestFit="1" customWidth="1"/>
    <col min="15" max="15" width="7.453125" bestFit="1" customWidth="1"/>
    <col min="16" max="16" width="5.90625" bestFit="1" customWidth="1"/>
    <col min="17" max="17" width="6.81640625" bestFit="1" customWidth="1"/>
    <col min="18" max="18" width="8.7265625" bestFit="1" customWidth="1"/>
    <col min="19" max="19" width="7.453125" bestFit="1" customWidth="1"/>
    <col min="20" max="20" width="6.1796875" bestFit="1" customWidth="1"/>
    <col min="21" max="21" width="6.81640625" bestFit="1" customWidth="1"/>
    <col min="22" max="22" width="8.7265625" bestFit="1" customWidth="1"/>
    <col min="23" max="23" width="10.08984375" bestFit="1" customWidth="1"/>
    <col min="25" max="25" width="3.54296875" bestFit="1" customWidth="1"/>
    <col min="26" max="26" width="7.453125" bestFit="1" customWidth="1"/>
    <col min="27" max="27" width="6.54296875" bestFit="1" customWidth="1"/>
    <col min="28" max="28" width="7.26953125" bestFit="1" customWidth="1"/>
    <col min="29" max="29" width="9" bestFit="1" customWidth="1"/>
    <col min="30" max="30" width="9.6328125" bestFit="1" customWidth="1"/>
    <col min="31" max="31" width="8.7265625" bestFit="1" customWidth="1"/>
    <col min="32" max="32" width="5.7265625" bestFit="1" customWidth="1"/>
    <col min="33" max="33" width="11.54296875" bestFit="1" customWidth="1"/>
    <col min="34" max="34" width="9.1796875" bestFit="1" customWidth="1"/>
    <col min="35" max="35" width="4.81640625" bestFit="1" customWidth="1"/>
    <col min="36" max="36" width="5.7265625" bestFit="1" customWidth="1"/>
    <col min="37" max="37" width="6.36328125" bestFit="1" customWidth="1"/>
    <col min="38" max="38" width="7.453125" bestFit="1" customWidth="1"/>
    <col min="39" max="39" width="5.7265625" bestFit="1" customWidth="1"/>
    <col min="40" max="40" width="11.54296875" bestFit="1" customWidth="1"/>
    <col min="41" max="41" width="4.81640625" bestFit="1" customWidth="1"/>
    <col min="42" max="42" width="7.90625" bestFit="1" customWidth="1"/>
    <col min="43" max="43" width="4.81640625" bestFit="1" customWidth="1"/>
    <col min="48" max="48" width="12.08984375" bestFit="1" customWidth="1"/>
    <col min="49" max="49" width="12.54296875" bestFit="1" customWidth="1"/>
    <col min="50" max="50" width="11.7265625" bestFit="1" customWidth="1"/>
    <col min="52" max="52" width="2.81640625" bestFit="1" customWidth="1"/>
    <col min="53" max="53" width="17" bestFit="1" customWidth="1"/>
    <col min="54" max="54" width="12.6328125" bestFit="1" customWidth="1"/>
    <col min="55" max="55" width="12.1796875" bestFit="1" customWidth="1"/>
    <col min="56" max="56" width="13.7265625" bestFit="1" customWidth="1"/>
    <col min="57" max="57" width="9.08984375" bestFit="1" customWidth="1"/>
    <col min="58" max="58" width="12.1796875" bestFit="1" customWidth="1"/>
    <col min="59" max="59" width="12.6328125" bestFit="1" customWidth="1"/>
    <col min="60" max="60" width="13.7265625" bestFit="1" customWidth="1"/>
    <col min="66" max="66" width="12.6328125" bestFit="1" customWidth="1"/>
    <col min="67" max="67" width="13.08984375" bestFit="1" customWidth="1"/>
    <col min="68" max="68" width="12.1796875" bestFit="1" customWidth="1"/>
    <col min="70" max="70" width="3.54296875" bestFit="1" customWidth="1"/>
    <col min="71" max="71" width="9.6328125" bestFit="1" customWidth="1"/>
    <col min="72" max="74" width="9.1796875" bestFit="1" customWidth="1"/>
    <col min="75" max="75" width="9.6328125" bestFit="1" customWidth="1"/>
    <col min="77" max="77" width="5.7265625" bestFit="1" customWidth="1"/>
  </cols>
  <sheetData>
    <row r="1" spans="1:38" ht="15" thickBot="1" x14ac:dyDescent="0.4">
      <c r="L1" t="s">
        <v>19</v>
      </c>
      <c r="M1">
        <v>0</v>
      </c>
      <c r="N1">
        <v>1</v>
      </c>
      <c r="O1">
        <v>1</v>
      </c>
      <c r="Q1">
        <v>0</v>
      </c>
      <c r="R1">
        <v>1</v>
      </c>
      <c r="S1">
        <v>1</v>
      </c>
      <c r="U1">
        <v>0</v>
      </c>
      <c r="V1">
        <v>0</v>
      </c>
      <c r="W1">
        <v>0</v>
      </c>
    </row>
    <row r="2" spans="1:38" x14ac:dyDescent="0.35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15</v>
      </c>
      <c r="I2" s="1" t="s">
        <v>16</v>
      </c>
      <c r="J2" s="1" t="s">
        <v>17</v>
      </c>
      <c r="K2" s="1" t="s">
        <v>18</v>
      </c>
      <c r="M2" s="3" t="s">
        <v>1</v>
      </c>
      <c r="N2" s="2" t="s">
        <v>2</v>
      </c>
      <c r="O2" s="4" t="s">
        <v>3</v>
      </c>
      <c r="P2" s="5" t="s">
        <v>4</v>
      </c>
      <c r="Q2" s="3" t="s">
        <v>5</v>
      </c>
      <c r="R2" s="2" t="s">
        <v>6</v>
      </c>
      <c r="S2" s="4" t="s">
        <v>7</v>
      </c>
      <c r="T2" s="5" t="s">
        <v>4</v>
      </c>
      <c r="U2" s="3" t="s">
        <v>24</v>
      </c>
      <c r="V2" s="3" t="s">
        <v>25</v>
      </c>
      <c r="W2" s="4" t="s">
        <v>29</v>
      </c>
      <c r="Y2" t="s">
        <v>101</v>
      </c>
      <c r="Z2" s="3" t="s">
        <v>20</v>
      </c>
      <c r="AA2" s="2" t="s">
        <v>21</v>
      </c>
      <c r="AB2" s="4" t="s">
        <v>22</v>
      </c>
      <c r="AC2" s="3" t="s">
        <v>26</v>
      </c>
      <c r="AD2" s="3" t="s">
        <v>27</v>
      </c>
      <c r="AE2" s="4" t="s">
        <v>28</v>
      </c>
      <c r="AF2" t="s">
        <v>23</v>
      </c>
      <c r="AG2" t="s">
        <v>30</v>
      </c>
      <c r="AH2" t="s">
        <v>95</v>
      </c>
      <c r="AI2" t="s">
        <v>197</v>
      </c>
      <c r="AJ2" t="s">
        <v>265</v>
      </c>
      <c r="AK2" t="s">
        <v>197</v>
      </c>
      <c r="AL2" s="30" t="s">
        <v>266</v>
      </c>
    </row>
    <row r="3" spans="1:38" x14ac:dyDescent="0.35">
      <c r="A3" s="28" t="s">
        <v>9</v>
      </c>
      <c r="B3" s="1" t="s">
        <v>0</v>
      </c>
      <c r="C3" s="1">
        <v>0</v>
      </c>
      <c r="D3" s="1">
        <v>-1</v>
      </c>
      <c r="E3" s="1">
        <v>1</v>
      </c>
      <c r="F3" s="1">
        <v>-1</v>
      </c>
      <c r="G3" s="1">
        <v>0</v>
      </c>
      <c r="H3" s="1">
        <v>0</v>
      </c>
      <c r="I3" s="1">
        <v>0</v>
      </c>
      <c r="J3" s="1">
        <v>-1</v>
      </c>
      <c r="K3" s="1">
        <v>1</v>
      </c>
      <c r="M3" s="1">
        <f>COUNTIFS(B3:K3,"="&amp;1)</f>
        <v>2</v>
      </c>
      <c r="N3">
        <f>COUNTIFS(B3:K3,"="&amp;-1)</f>
        <v>3</v>
      </c>
      <c r="O3">
        <f>COUNTIFS(B3:K3,"="&amp;0)</f>
        <v>4</v>
      </c>
      <c r="P3">
        <f>SUM(M3:O3)</f>
        <v>9</v>
      </c>
      <c r="Q3" s="6">
        <f>M3/$P3</f>
        <v>0.22222222222222221</v>
      </c>
      <c r="R3" s="6">
        <f t="shared" ref="R3:S12" si="0">N3/$P3</f>
        <v>0.33333333333333331</v>
      </c>
      <c r="S3" s="6">
        <f t="shared" si="0"/>
        <v>0.44444444444444442</v>
      </c>
      <c r="T3" s="7">
        <f>SUM(Q3:S3)</f>
        <v>1</v>
      </c>
      <c r="U3" s="9">
        <f>Q3-R3</f>
        <v>-0.1111111111111111</v>
      </c>
      <c r="V3" s="9">
        <f>Q3-S3</f>
        <v>-0.22222222222222221</v>
      </c>
      <c r="W3" s="9">
        <f>S3-R3</f>
        <v>0.1111111111111111</v>
      </c>
      <c r="Y3">
        <v>1</v>
      </c>
      <c r="Z3" s="8">
        <f>RANK(Q3,Q$3:Q$12,Q$1)</f>
        <v>8</v>
      </c>
      <c r="AA3" s="8">
        <f>RANK(R3,R$3:R$12,R$1)</f>
        <v>5</v>
      </c>
      <c r="AB3" s="8">
        <f>RANK(S3,S$3:S$12,S$1)</f>
        <v>7</v>
      </c>
      <c r="AC3" s="8">
        <f>RANK(U3,U$3:U$12,U$1)</f>
        <v>8</v>
      </c>
      <c r="AD3" s="8">
        <f>RANK(V3,V$3:V$12,V$1)</f>
        <v>8</v>
      </c>
      <c r="AE3" s="8">
        <f>RANK(W3,W$3:W$12,W$1)</f>
        <v>3</v>
      </c>
      <c r="AF3">
        <v>1000</v>
      </c>
      <c r="AG3">
        <f>models1!H44</f>
        <v>990.6</v>
      </c>
      <c r="AH3">
        <f>IF(models1!K44*models1!AB44&lt;=0,1,0)</f>
        <v>1</v>
      </c>
      <c r="AI3">
        <f>RANK(AG3,AG$3:AG$12,0)</f>
        <v>9</v>
      </c>
      <c r="AJ3" s="10">
        <f>AVERAGE(Z3:AE3)</f>
        <v>6.5</v>
      </c>
      <c r="AK3">
        <f>RANK(AJ3,AJ$3:AJ$12,1)</f>
        <v>9</v>
      </c>
      <c r="AL3" s="31">
        <f>AI3-AK3</f>
        <v>0</v>
      </c>
    </row>
    <row r="4" spans="1:38" x14ac:dyDescent="0.35">
      <c r="A4" s="28" t="s">
        <v>10</v>
      </c>
      <c r="B4" s="1">
        <v>0</v>
      </c>
      <c r="C4" s="1" t="s">
        <v>0</v>
      </c>
      <c r="D4" s="1">
        <v>1</v>
      </c>
      <c r="E4" s="1">
        <v>-1</v>
      </c>
      <c r="F4" s="1">
        <v>1</v>
      </c>
      <c r="G4" s="1">
        <v>0</v>
      </c>
      <c r="H4" s="1">
        <v>-1</v>
      </c>
      <c r="I4" s="1">
        <v>1</v>
      </c>
      <c r="J4" s="1">
        <v>-1</v>
      </c>
      <c r="K4" s="1">
        <v>0</v>
      </c>
      <c r="M4" s="1">
        <f t="shared" ref="M4:M12" si="1">COUNTIFS(B4:K4,"="&amp;1)</f>
        <v>3</v>
      </c>
      <c r="N4">
        <f t="shared" ref="N4:N12" si="2">COUNTIFS(B4:K4,"="&amp;-1)</f>
        <v>3</v>
      </c>
      <c r="O4">
        <f t="shared" ref="O4:O12" si="3">COUNTIFS(B4:K4,"="&amp;0)</f>
        <v>3</v>
      </c>
      <c r="P4">
        <f t="shared" ref="P4:P12" si="4">SUM(M4:O4)</f>
        <v>9</v>
      </c>
      <c r="Q4" s="6">
        <f t="shared" ref="Q4:Q12" si="5">M4/$P4</f>
        <v>0.33333333333333331</v>
      </c>
      <c r="R4" s="6">
        <f t="shared" si="0"/>
        <v>0.33333333333333331</v>
      </c>
      <c r="S4" s="6">
        <f t="shared" si="0"/>
        <v>0.33333333333333331</v>
      </c>
      <c r="T4" s="7">
        <f t="shared" ref="T4:T12" si="6">SUM(Q4:S4)</f>
        <v>1</v>
      </c>
      <c r="U4" s="9">
        <f t="shared" ref="U4:U12" si="7">Q4-R4</f>
        <v>0</v>
      </c>
      <c r="V4" s="9">
        <f t="shared" ref="V4:V12" si="8">Q4-S4</f>
        <v>0</v>
      </c>
      <c r="W4" s="9">
        <f t="shared" ref="W4:W12" si="9">S4-R4</f>
        <v>0</v>
      </c>
      <c r="Y4">
        <v>2</v>
      </c>
      <c r="Z4" s="8">
        <f t="shared" ref="Z4:AB12" si="10">RANK(Q4,Q$3:Q$12,Q$1)</f>
        <v>5</v>
      </c>
      <c r="AA4" s="8">
        <f t="shared" si="10"/>
        <v>5</v>
      </c>
      <c r="AB4" s="8">
        <f t="shared" si="10"/>
        <v>4</v>
      </c>
      <c r="AC4" s="8">
        <f t="shared" ref="AC4:AE12" si="11">RANK(U4,U$3:U$12,U$1)</f>
        <v>5</v>
      </c>
      <c r="AD4" s="8">
        <f t="shared" si="11"/>
        <v>6</v>
      </c>
      <c r="AE4" s="8">
        <f t="shared" si="11"/>
        <v>6</v>
      </c>
      <c r="AF4">
        <v>1000</v>
      </c>
      <c r="AG4">
        <f>models1!H45</f>
        <v>998.6</v>
      </c>
      <c r="AH4">
        <f>IF(models1!K45*models1!AB45&lt;=0,1,0)</f>
        <v>1</v>
      </c>
      <c r="AI4">
        <f t="shared" ref="AI4:AI12" si="12">RANK(AG4,AG$3:AG$12,0)</f>
        <v>5</v>
      </c>
      <c r="AJ4" s="10">
        <f t="shared" ref="AJ4:AJ12" si="13">AVERAGE(Z4:AE4)</f>
        <v>5.166666666666667</v>
      </c>
      <c r="AK4">
        <f t="shared" ref="AK4:AK12" si="14">RANK(AJ4,AJ$3:AJ$12,1)</f>
        <v>6</v>
      </c>
      <c r="AL4" s="31">
        <f t="shared" ref="AL4:AL12" si="15">AI4-AK4</f>
        <v>-1</v>
      </c>
    </row>
    <row r="5" spans="1:38" ht="15" thickBot="1" x14ac:dyDescent="0.4">
      <c r="A5" s="28" t="s">
        <v>11</v>
      </c>
      <c r="B5" s="1">
        <v>1</v>
      </c>
      <c r="C5" s="1">
        <v>-1</v>
      </c>
      <c r="D5" s="1" t="s">
        <v>0</v>
      </c>
      <c r="E5" s="1">
        <v>0</v>
      </c>
      <c r="F5" s="1">
        <v>-1</v>
      </c>
      <c r="G5" s="1">
        <v>0</v>
      </c>
      <c r="H5" s="1">
        <v>1</v>
      </c>
      <c r="I5" s="1">
        <v>1</v>
      </c>
      <c r="J5" s="1">
        <v>-1</v>
      </c>
      <c r="K5" s="1">
        <v>1</v>
      </c>
      <c r="M5" s="1">
        <f t="shared" si="1"/>
        <v>4</v>
      </c>
      <c r="N5">
        <f t="shared" si="2"/>
        <v>3</v>
      </c>
      <c r="O5">
        <f t="shared" si="3"/>
        <v>2</v>
      </c>
      <c r="P5">
        <f t="shared" si="4"/>
        <v>9</v>
      </c>
      <c r="Q5" s="6">
        <f t="shared" si="5"/>
        <v>0.44444444444444442</v>
      </c>
      <c r="R5" s="6">
        <f t="shared" si="0"/>
        <v>0.33333333333333331</v>
      </c>
      <c r="S5" s="6">
        <f t="shared" si="0"/>
        <v>0.22222222222222221</v>
      </c>
      <c r="T5" s="7">
        <f t="shared" si="6"/>
        <v>0.99999999999999989</v>
      </c>
      <c r="U5" s="9">
        <f t="shared" si="7"/>
        <v>0.1111111111111111</v>
      </c>
      <c r="V5" s="9">
        <f t="shared" si="8"/>
        <v>0.22222222222222221</v>
      </c>
      <c r="W5" s="9">
        <f t="shared" si="9"/>
        <v>-0.1111111111111111</v>
      </c>
      <c r="Y5">
        <v>3</v>
      </c>
      <c r="Z5" s="8">
        <f t="shared" si="10"/>
        <v>1</v>
      </c>
      <c r="AA5" s="8">
        <f t="shared" si="10"/>
        <v>5</v>
      </c>
      <c r="AB5" s="8">
        <f t="shared" si="10"/>
        <v>3</v>
      </c>
      <c r="AC5" s="8">
        <f t="shared" si="11"/>
        <v>3</v>
      </c>
      <c r="AD5" s="8">
        <f t="shared" si="11"/>
        <v>2</v>
      </c>
      <c r="AE5" s="8">
        <f t="shared" si="11"/>
        <v>8</v>
      </c>
      <c r="AF5">
        <v>1000</v>
      </c>
      <c r="AG5">
        <f>models1!H46</f>
        <v>997.6</v>
      </c>
      <c r="AH5">
        <f>IF(models1!K46*models1!AB46&lt;=0,1,0)</f>
        <v>1</v>
      </c>
      <c r="AI5">
        <f t="shared" si="12"/>
        <v>6</v>
      </c>
      <c r="AJ5" s="10">
        <f t="shared" si="13"/>
        <v>3.6666666666666665</v>
      </c>
      <c r="AK5">
        <f t="shared" si="14"/>
        <v>3</v>
      </c>
      <c r="AL5" s="31">
        <f t="shared" si="15"/>
        <v>3</v>
      </c>
    </row>
    <row r="6" spans="1:38" ht="15" thickBot="1" x14ac:dyDescent="0.4">
      <c r="A6" s="36" t="s">
        <v>12</v>
      </c>
      <c r="B6" s="1">
        <v>-1</v>
      </c>
      <c r="C6" s="1">
        <v>1</v>
      </c>
      <c r="D6" s="1">
        <v>0</v>
      </c>
      <c r="E6" s="1" t="s">
        <v>0</v>
      </c>
      <c r="F6" s="1">
        <v>1</v>
      </c>
      <c r="G6" s="1">
        <v>1</v>
      </c>
      <c r="H6" s="1">
        <v>0</v>
      </c>
      <c r="I6" s="1">
        <v>-1</v>
      </c>
      <c r="J6" s="1">
        <v>1</v>
      </c>
      <c r="K6" s="1">
        <v>0</v>
      </c>
      <c r="M6" s="1">
        <f t="shared" si="1"/>
        <v>4</v>
      </c>
      <c r="N6">
        <f t="shared" si="2"/>
        <v>2</v>
      </c>
      <c r="O6">
        <f t="shared" si="3"/>
        <v>3</v>
      </c>
      <c r="P6">
        <f t="shared" si="4"/>
        <v>9</v>
      </c>
      <c r="Q6" s="6">
        <f t="shared" si="5"/>
        <v>0.44444444444444442</v>
      </c>
      <c r="R6" s="6">
        <f t="shared" si="0"/>
        <v>0.22222222222222221</v>
      </c>
      <c r="S6" s="6">
        <f t="shared" si="0"/>
        <v>0.33333333333333331</v>
      </c>
      <c r="T6" s="7">
        <f t="shared" si="6"/>
        <v>1</v>
      </c>
      <c r="U6" s="9">
        <f t="shared" si="7"/>
        <v>0.22222222222222221</v>
      </c>
      <c r="V6" s="9">
        <f t="shared" si="8"/>
        <v>0.1111111111111111</v>
      </c>
      <c r="W6" s="9">
        <f t="shared" si="9"/>
        <v>0.1111111111111111</v>
      </c>
      <c r="Y6">
        <v>4</v>
      </c>
      <c r="Z6" s="33">
        <f t="shared" si="10"/>
        <v>1</v>
      </c>
      <c r="AA6" s="34">
        <f t="shared" si="10"/>
        <v>1</v>
      </c>
      <c r="AB6" s="34">
        <f t="shared" si="10"/>
        <v>4</v>
      </c>
      <c r="AC6" s="34">
        <f t="shared" si="11"/>
        <v>1</v>
      </c>
      <c r="AD6" s="34">
        <f t="shared" si="11"/>
        <v>4</v>
      </c>
      <c r="AE6" s="35">
        <f t="shared" si="11"/>
        <v>3</v>
      </c>
      <c r="AF6">
        <v>1000</v>
      </c>
      <c r="AG6">
        <f>models1!H47</f>
        <v>1015.5</v>
      </c>
      <c r="AH6">
        <f>IF(models1!K47*models1!AB47&lt;=0,1,0)</f>
        <v>1</v>
      </c>
      <c r="AI6">
        <f t="shared" si="12"/>
        <v>1</v>
      </c>
      <c r="AJ6" s="10">
        <f t="shared" si="13"/>
        <v>2.3333333333333335</v>
      </c>
      <c r="AK6">
        <f t="shared" si="14"/>
        <v>1</v>
      </c>
      <c r="AL6" s="31">
        <f t="shared" si="15"/>
        <v>0</v>
      </c>
    </row>
    <row r="7" spans="1:38" x14ac:dyDescent="0.35">
      <c r="A7" s="28" t="s">
        <v>13</v>
      </c>
      <c r="B7" s="1">
        <v>1</v>
      </c>
      <c r="C7" s="1">
        <v>-1</v>
      </c>
      <c r="D7" s="1">
        <v>1</v>
      </c>
      <c r="E7" s="1">
        <v>-1</v>
      </c>
      <c r="F7" s="1" t="s">
        <v>0</v>
      </c>
      <c r="G7" s="1">
        <v>1</v>
      </c>
      <c r="H7" s="1">
        <v>1</v>
      </c>
      <c r="I7" s="1">
        <v>-1</v>
      </c>
      <c r="J7" s="1">
        <v>0</v>
      </c>
      <c r="K7" s="1">
        <v>-1</v>
      </c>
      <c r="M7" s="1">
        <f t="shared" si="1"/>
        <v>4</v>
      </c>
      <c r="N7">
        <f t="shared" si="2"/>
        <v>4</v>
      </c>
      <c r="O7">
        <f t="shared" si="3"/>
        <v>1</v>
      </c>
      <c r="P7">
        <f t="shared" si="4"/>
        <v>9</v>
      </c>
      <c r="Q7" s="6">
        <f t="shared" si="5"/>
        <v>0.44444444444444442</v>
      </c>
      <c r="R7" s="6">
        <f t="shared" si="0"/>
        <v>0.44444444444444442</v>
      </c>
      <c r="S7" s="6">
        <f t="shared" si="0"/>
        <v>0.1111111111111111</v>
      </c>
      <c r="T7" s="7">
        <f t="shared" si="6"/>
        <v>1</v>
      </c>
      <c r="U7" s="9">
        <f t="shared" si="7"/>
        <v>0</v>
      </c>
      <c r="V7" s="9">
        <f t="shared" si="8"/>
        <v>0.33333333333333331</v>
      </c>
      <c r="W7" s="9">
        <f t="shared" si="9"/>
        <v>-0.33333333333333331</v>
      </c>
      <c r="Y7">
        <v>5</v>
      </c>
      <c r="Z7" s="8">
        <f t="shared" si="10"/>
        <v>1</v>
      </c>
      <c r="AA7" s="8">
        <f t="shared" si="10"/>
        <v>8</v>
      </c>
      <c r="AB7" s="8">
        <f t="shared" si="10"/>
        <v>1</v>
      </c>
      <c r="AC7" s="8">
        <f t="shared" si="11"/>
        <v>5</v>
      </c>
      <c r="AD7" s="8">
        <f t="shared" si="11"/>
        <v>1</v>
      </c>
      <c r="AE7" s="8">
        <f t="shared" si="11"/>
        <v>9</v>
      </c>
      <c r="AF7">
        <v>1000</v>
      </c>
      <c r="AG7">
        <f>models1!H48</f>
        <v>1003.5</v>
      </c>
      <c r="AH7">
        <f>IF(models1!K48*models1!AB48&lt;=0,1,0)</f>
        <v>1</v>
      </c>
      <c r="AI7">
        <f t="shared" si="12"/>
        <v>4</v>
      </c>
      <c r="AJ7" s="10">
        <f t="shared" si="13"/>
        <v>4.166666666666667</v>
      </c>
      <c r="AK7">
        <f t="shared" si="14"/>
        <v>4</v>
      </c>
      <c r="AL7" s="31">
        <f t="shared" si="15"/>
        <v>0</v>
      </c>
    </row>
    <row r="8" spans="1:38" x14ac:dyDescent="0.35">
      <c r="A8" s="28" t="s">
        <v>14</v>
      </c>
      <c r="B8" s="1">
        <v>0</v>
      </c>
      <c r="C8" s="1">
        <v>0</v>
      </c>
      <c r="D8" s="1">
        <v>0</v>
      </c>
      <c r="E8" s="1">
        <v>-1</v>
      </c>
      <c r="F8" s="1">
        <v>-1</v>
      </c>
      <c r="G8" s="1" t="s">
        <v>0</v>
      </c>
      <c r="H8" s="1">
        <v>0</v>
      </c>
      <c r="I8" s="1">
        <v>1</v>
      </c>
      <c r="J8" s="1">
        <v>1</v>
      </c>
      <c r="K8" s="1">
        <v>0</v>
      </c>
      <c r="M8" s="1">
        <f t="shared" si="1"/>
        <v>2</v>
      </c>
      <c r="N8">
        <f t="shared" si="2"/>
        <v>2</v>
      </c>
      <c r="O8">
        <f t="shared" si="3"/>
        <v>5</v>
      </c>
      <c r="P8">
        <f t="shared" si="4"/>
        <v>9</v>
      </c>
      <c r="Q8" s="6">
        <f t="shared" si="5"/>
        <v>0.22222222222222221</v>
      </c>
      <c r="R8" s="6">
        <f t="shared" si="0"/>
        <v>0.22222222222222221</v>
      </c>
      <c r="S8" s="6">
        <f t="shared" si="0"/>
        <v>0.55555555555555558</v>
      </c>
      <c r="T8" s="7">
        <f t="shared" si="6"/>
        <v>1</v>
      </c>
      <c r="U8" s="9">
        <f t="shared" si="7"/>
        <v>0</v>
      </c>
      <c r="V8" s="9">
        <f t="shared" si="8"/>
        <v>-0.33333333333333337</v>
      </c>
      <c r="W8" s="9">
        <f t="shared" si="9"/>
        <v>0.33333333333333337</v>
      </c>
      <c r="Y8">
        <v>6</v>
      </c>
      <c r="Z8" s="8">
        <f t="shared" si="10"/>
        <v>8</v>
      </c>
      <c r="AA8" s="8">
        <f t="shared" si="10"/>
        <v>1</v>
      </c>
      <c r="AB8" s="8">
        <f t="shared" si="10"/>
        <v>10</v>
      </c>
      <c r="AC8" s="8">
        <f t="shared" si="11"/>
        <v>5</v>
      </c>
      <c r="AD8" s="8">
        <f t="shared" si="11"/>
        <v>10</v>
      </c>
      <c r="AE8" s="8">
        <f t="shared" si="11"/>
        <v>1</v>
      </c>
      <c r="AF8">
        <v>1000</v>
      </c>
      <c r="AG8">
        <f>models1!H49</f>
        <v>997.6</v>
      </c>
      <c r="AH8">
        <f>IF(models1!K49*models1!AB49&lt;=0,1,0)</f>
        <v>1</v>
      </c>
      <c r="AI8">
        <f t="shared" si="12"/>
        <v>6</v>
      </c>
      <c r="AJ8" s="10">
        <f t="shared" si="13"/>
        <v>5.833333333333333</v>
      </c>
      <c r="AK8">
        <f t="shared" si="14"/>
        <v>7</v>
      </c>
      <c r="AL8" s="31">
        <f t="shared" si="15"/>
        <v>-1</v>
      </c>
    </row>
    <row r="9" spans="1:38" x14ac:dyDescent="0.35">
      <c r="A9" s="28" t="s">
        <v>15</v>
      </c>
      <c r="B9" s="1">
        <v>0</v>
      </c>
      <c r="C9" s="1">
        <v>1</v>
      </c>
      <c r="D9" s="1">
        <v>-1</v>
      </c>
      <c r="E9" s="1">
        <v>0</v>
      </c>
      <c r="F9" s="1">
        <v>-1</v>
      </c>
      <c r="G9" s="1">
        <v>0</v>
      </c>
      <c r="H9" s="1" t="s">
        <v>0</v>
      </c>
      <c r="I9" s="1">
        <v>1</v>
      </c>
      <c r="J9" s="1">
        <v>0</v>
      </c>
      <c r="K9" s="1">
        <v>1</v>
      </c>
      <c r="M9" s="1">
        <f t="shared" si="1"/>
        <v>3</v>
      </c>
      <c r="N9">
        <f t="shared" si="2"/>
        <v>2</v>
      </c>
      <c r="O9">
        <f t="shared" si="3"/>
        <v>4</v>
      </c>
      <c r="P9">
        <f t="shared" si="4"/>
        <v>9</v>
      </c>
      <c r="Q9" s="6">
        <f t="shared" si="5"/>
        <v>0.33333333333333331</v>
      </c>
      <c r="R9" s="6">
        <f t="shared" si="0"/>
        <v>0.22222222222222221</v>
      </c>
      <c r="S9" s="6">
        <f t="shared" si="0"/>
        <v>0.44444444444444442</v>
      </c>
      <c r="T9" s="7">
        <f t="shared" si="6"/>
        <v>1</v>
      </c>
      <c r="U9" s="9">
        <f t="shared" si="7"/>
        <v>0.1111111111111111</v>
      </c>
      <c r="V9" s="9">
        <f t="shared" si="8"/>
        <v>-0.1111111111111111</v>
      </c>
      <c r="W9" s="9">
        <f t="shared" si="9"/>
        <v>0.22222222222222221</v>
      </c>
      <c r="Y9">
        <v>7</v>
      </c>
      <c r="Z9" s="8">
        <f t="shared" si="10"/>
        <v>5</v>
      </c>
      <c r="AA9" s="8">
        <f t="shared" si="10"/>
        <v>1</v>
      </c>
      <c r="AB9" s="8">
        <f t="shared" si="10"/>
        <v>7</v>
      </c>
      <c r="AC9" s="8">
        <f t="shared" si="11"/>
        <v>3</v>
      </c>
      <c r="AD9" s="8">
        <f t="shared" si="11"/>
        <v>7</v>
      </c>
      <c r="AE9" s="8">
        <f t="shared" si="11"/>
        <v>2</v>
      </c>
      <c r="AF9">
        <v>1000</v>
      </c>
      <c r="AG9">
        <f>models1!H50</f>
        <v>1010</v>
      </c>
      <c r="AH9">
        <f>IF(models1!K50*models1!AB50&lt;=0,1,0)</f>
        <v>1</v>
      </c>
      <c r="AI9">
        <f t="shared" si="12"/>
        <v>3</v>
      </c>
      <c r="AJ9" s="10">
        <f t="shared" si="13"/>
        <v>4.166666666666667</v>
      </c>
      <c r="AK9">
        <f t="shared" si="14"/>
        <v>4</v>
      </c>
      <c r="AL9" s="31">
        <f t="shared" si="15"/>
        <v>-1</v>
      </c>
    </row>
    <row r="10" spans="1:38" ht="15" thickBot="1" x14ac:dyDescent="0.4">
      <c r="A10" s="28" t="s">
        <v>16</v>
      </c>
      <c r="B10" s="1">
        <v>0</v>
      </c>
      <c r="C10" s="1">
        <v>-1</v>
      </c>
      <c r="D10" s="1">
        <v>-1</v>
      </c>
      <c r="E10" s="1">
        <v>1</v>
      </c>
      <c r="F10" s="1">
        <v>1</v>
      </c>
      <c r="G10" s="1">
        <v>-1</v>
      </c>
      <c r="H10" s="1">
        <v>-1</v>
      </c>
      <c r="I10" s="1" t="s">
        <v>0</v>
      </c>
      <c r="J10" s="1">
        <v>-1</v>
      </c>
      <c r="K10" s="1">
        <v>1</v>
      </c>
      <c r="M10" s="1">
        <f t="shared" si="1"/>
        <v>3</v>
      </c>
      <c r="N10">
        <f t="shared" si="2"/>
        <v>5</v>
      </c>
      <c r="O10">
        <f t="shared" si="3"/>
        <v>1</v>
      </c>
      <c r="P10">
        <f t="shared" si="4"/>
        <v>9</v>
      </c>
      <c r="Q10" s="6">
        <f t="shared" si="5"/>
        <v>0.33333333333333331</v>
      </c>
      <c r="R10" s="6">
        <f t="shared" si="0"/>
        <v>0.55555555555555558</v>
      </c>
      <c r="S10" s="6">
        <f t="shared" si="0"/>
        <v>0.1111111111111111</v>
      </c>
      <c r="T10" s="7">
        <f t="shared" si="6"/>
        <v>1</v>
      </c>
      <c r="U10" s="9">
        <f t="shared" si="7"/>
        <v>-0.22222222222222227</v>
      </c>
      <c r="V10" s="9">
        <f t="shared" si="8"/>
        <v>0.22222222222222221</v>
      </c>
      <c r="W10" s="9">
        <f t="shared" si="9"/>
        <v>-0.44444444444444448</v>
      </c>
      <c r="Y10">
        <v>8</v>
      </c>
      <c r="Z10" s="8">
        <f t="shared" si="10"/>
        <v>5</v>
      </c>
      <c r="AA10" s="8">
        <f t="shared" si="10"/>
        <v>10</v>
      </c>
      <c r="AB10" s="8">
        <f t="shared" si="10"/>
        <v>1</v>
      </c>
      <c r="AC10" s="8">
        <f t="shared" si="11"/>
        <v>9</v>
      </c>
      <c r="AD10" s="8">
        <f t="shared" si="11"/>
        <v>2</v>
      </c>
      <c r="AE10" s="8">
        <f t="shared" si="11"/>
        <v>10</v>
      </c>
      <c r="AF10">
        <v>1000</v>
      </c>
      <c r="AG10">
        <f>models1!H51</f>
        <v>991.6</v>
      </c>
      <c r="AH10">
        <f>IF(models1!K51*models1!AB51&lt;=0,1,0)</f>
        <v>1</v>
      </c>
      <c r="AI10">
        <f t="shared" si="12"/>
        <v>8</v>
      </c>
      <c r="AJ10" s="10">
        <f t="shared" si="13"/>
        <v>6.166666666666667</v>
      </c>
      <c r="AK10">
        <f t="shared" si="14"/>
        <v>8</v>
      </c>
      <c r="AL10" s="31">
        <f t="shared" si="15"/>
        <v>0</v>
      </c>
    </row>
    <row r="11" spans="1:38" ht="15" thickBot="1" x14ac:dyDescent="0.4">
      <c r="A11" s="36" t="s">
        <v>17</v>
      </c>
      <c r="B11" s="1">
        <v>1</v>
      </c>
      <c r="C11" s="1">
        <v>1</v>
      </c>
      <c r="D11" s="1">
        <v>1</v>
      </c>
      <c r="E11" s="1">
        <v>-1</v>
      </c>
      <c r="F11" s="1">
        <v>0</v>
      </c>
      <c r="G11" s="1">
        <v>-1</v>
      </c>
      <c r="H11" s="1">
        <v>0</v>
      </c>
      <c r="I11" s="1">
        <v>1</v>
      </c>
      <c r="J11" s="1" t="s">
        <v>0</v>
      </c>
      <c r="K11" s="1">
        <v>0</v>
      </c>
      <c r="M11" s="1">
        <f t="shared" si="1"/>
        <v>4</v>
      </c>
      <c r="N11">
        <f t="shared" si="2"/>
        <v>2</v>
      </c>
      <c r="O11">
        <f t="shared" si="3"/>
        <v>3</v>
      </c>
      <c r="P11">
        <f t="shared" si="4"/>
        <v>9</v>
      </c>
      <c r="Q11" s="6">
        <f t="shared" si="5"/>
        <v>0.44444444444444442</v>
      </c>
      <c r="R11" s="6">
        <f t="shared" si="0"/>
        <v>0.22222222222222221</v>
      </c>
      <c r="S11" s="6">
        <f t="shared" si="0"/>
        <v>0.33333333333333331</v>
      </c>
      <c r="T11" s="7">
        <f t="shared" si="6"/>
        <v>1</v>
      </c>
      <c r="U11" s="9">
        <f t="shared" si="7"/>
        <v>0.22222222222222221</v>
      </c>
      <c r="V11" s="9">
        <f t="shared" si="8"/>
        <v>0.1111111111111111</v>
      </c>
      <c r="W11" s="9">
        <f t="shared" si="9"/>
        <v>0.1111111111111111</v>
      </c>
      <c r="Y11">
        <v>9</v>
      </c>
      <c r="Z11" s="33">
        <f t="shared" si="10"/>
        <v>1</v>
      </c>
      <c r="AA11" s="34">
        <f t="shared" si="10"/>
        <v>1</v>
      </c>
      <c r="AB11" s="34">
        <f t="shared" si="10"/>
        <v>4</v>
      </c>
      <c r="AC11" s="34">
        <f t="shared" si="11"/>
        <v>1</v>
      </c>
      <c r="AD11" s="34">
        <f t="shared" si="11"/>
        <v>4</v>
      </c>
      <c r="AE11" s="35">
        <f t="shared" si="11"/>
        <v>3</v>
      </c>
      <c r="AF11">
        <v>1000</v>
      </c>
      <c r="AG11">
        <f>models1!H52</f>
        <v>1015.5</v>
      </c>
      <c r="AH11">
        <f>IF(models1!K52*models1!AB52&lt;=0,1,0)</f>
        <v>1</v>
      </c>
      <c r="AI11">
        <f t="shared" si="12"/>
        <v>1</v>
      </c>
      <c r="AJ11" s="10">
        <f t="shared" si="13"/>
        <v>2.3333333333333335</v>
      </c>
      <c r="AK11">
        <f t="shared" si="14"/>
        <v>1</v>
      </c>
      <c r="AL11" s="31">
        <f t="shared" si="15"/>
        <v>0</v>
      </c>
    </row>
    <row r="12" spans="1:38" ht="15" thickBot="1" x14ac:dyDescent="0.4">
      <c r="A12" s="28" t="s">
        <v>18</v>
      </c>
      <c r="B12" s="1">
        <v>-1</v>
      </c>
      <c r="C12" s="1">
        <v>0</v>
      </c>
      <c r="D12" s="1">
        <v>-1</v>
      </c>
      <c r="E12" s="1">
        <v>0</v>
      </c>
      <c r="F12" s="1">
        <v>1</v>
      </c>
      <c r="G12" s="1">
        <v>0</v>
      </c>
      <c r="H12" s="1">
        <v>-1</v>
      </c>
      <c r="I12" s="1">
        <v>-1</v>
      </c>
      <c r="J12" s="1">
        <v>0</v>
      </c>
      <c r="K12" s="1" t="s">
        <v>0</v>
      </c>
      <c r="M12" s="1">
        <f t="shared" si="1"/>
        <v>1</v>
      </c>
      <c r="N12">
        <f t="shared" si="2"/>
        <v>4</v>
      </c>
      <c r="O12">
        <f t="shared" si="3"/>
        <v>4</v>
      </c>
      <c r="P12">
        <f t="shared" si="4"/>
        <v>9</v>
      </c>
      <c r="Q12" s="6">
        <f t="shared" si="5"/>
        <v>0.1111111111111111</v>
      </c>
      <c r="R12" s="6">
        <f t="shared" si="0"/>
        <v>0.44444444444444442</v>
      </c>
      <c r="S12" s="6">
        <f t="shared" si="0"/>
        <v>0.44444444444444442</v>
      </c>
      <c r="T12" s="7">
        <f t="shared" si="6"/>
        <v>1</v>
      </c>
      <c r="U12" s="9">
        <f t="shared" si="7"/>
        <v>-0.33333333333333331</v>
      </c>
      <c r="V12" s="9">
        <f t="shared" si="8"/>
        <v>-0.33333333333333331</v>
      </c>
      <c r="W12" s="9">
        <f t="shared" si="9"/>
        <v>0</v>
      </c>
      <c r="Y12">
        <v>10</v>
      </c>
      <c r="Z12" s="8">
        <f t="shared" si="10"/>
        <v>10</v>
      </c>
      <c r="AA12" s="8">
        <f t="shared" si="10"/>
        <v>8</v>
      </c>
      <c r="AB12" s="8">
        <f t="shared" si="10"/>
        <v>7</v>
      </c>
      <c r="AC12" s="8">
        <f t="shared" si="11"/>
        <v>10</v>
      </c>
      <c r="AD12" s="8">
        <f t="shared" si="11"/>
        <v>9</v>
      </c>
      <c r="AE12" s="8">
        <f t="shared" si="11"/>
        <v>6</v>
      </c>
      <c r="AF12">
        <v>1000</v>
      </c>
      <c r="AG12">
        <f>models1!H53</f>
        <v>979.6</v>
      </c>
      <c r="AH12">
        <f>IF(models1!K53*models1!AB53&lt;=0,1,0)</f>
        <v>1</v>
      </c>
      <c r="AI12">
        <f t="shared" si="12"/>
        <v>10</v>
      </c>
      <c r="AJ12" s="10">
        <f t="shared" si="13"/>
        <v>8.3333333333333339</v>
      </c>
      <c r="AK12">
        <f t="shared" si="14"/>
        <v>10</v>
      </c>
      <c r="AL12" s="32">
        <f t="shared" si="15"/>
        <v>0</v>
      </c>
    </row>
    <row r="14" spans="1:38" x14ac:dyDescent="0.35">
      <c r="A14" s="3" t="str" cm="1">
        <f t="array" ref="A14:K21">TRANSPOSE(M2:T12)</f>
        <v>win</v>
      </c>
      <c r="B14">
        <v>2</v>
      </c>
      <c r="C14">
        <v>3</v>
      </c>
      <c r="D14">
        <v>4</v>
      </c>
      <c r="E14">
        <v>4</v>
      </c>
      <c r="F14">
        <v>4</v>
      </c>
      <c r="G14">
        <v>2</v>
      </c>
      <c r="H14">
        <v>3</v>
      </c>
      <c r="I14">
        <v>3</v>
      </c>
      <c r="J14">
        <v>4</v>
      </c>
      <c r="K14">
        <v>1</v>
      </c>
    </row>
    <row r="15" spans="1:38" x14ac:dyDescent="0.35">
      <c r="A15" s="2" t="str">
        <v>lose</v>
      </c>
      <c r="B15">
        <v>3</v>
      </c>
      <c r="C15">
        <v>3</v>
      </c>
      <c r="D15">
        <v>3</v>
      </c>
      <c r="E15">
        <v>2</v>
      </c>
      <c r="F15">
        <v>4</v>
      </c>
      <c r="G15">
        <v>2</v>
      </c>
      <c r="H15">
        <v>2</v>
      </c>
      <c r="I15">
        <v>5</v>
      </c>
      <c r="J15">
        <v>2</v>
      </c>
      <c r="K15">
        <v>4</v>
      </c>
    </row>
    <row r="16" spans="1:38" x14ac:dyDescent="0.35">
      <c r="A16" s="4" t="str">
        <v>draw</v>
      </c>
      <c r="B16">
        <v>4</v>
      </c>
      <c r="C16">
        <v>3</v>
      </c>
      <c r="D16">
        <v>2</v>
      </c>
      <c r="E16">
        <v>3</v>
      </c>
      <c r="F16">
        <v>1</v>
      </c>
      <c r="G16">
        <v>5</v>
      </c>
      <c r="H16">
        <v>4</v>
      </c>
      <c r="I16">
        <v>1</v>
      </c>
      <c r="J16">
        <v>3</v>
      </c>
      <c r="K16">
        <v>4</v>
      </c>
    </row>
    <row r="17" spans="1:77" x14ac:dyDescent="0.35">
      <c r="A17" s="5" t="str">
        <v>check</v>
      </c>
      <c r="B17">
        <v>9</v>
      </c>
      <c r="C17">
        <v>9</v>
      </c>
      <c r="D17">
        <v>9</v>
      </c>
      <c r="E17">
        <v>9</v>
      </c>
      <c r="F17">
        <v>9</v>
      </c>
      <c r="G17">
        <v>9</v>
      </c>
      <c r="H17">
        <v>9</v>
      </c>
      <c r="I17">
        <v>9</v>
      </c>
      <c r="J17">
        <v>9</v>
      </c>
      <c r="K17">
        <v>9</v>
      </c>
    </row>
    <row r="18" spans="1:77" x14ac:dyDescent="0.35">
      <c r="A18" s="3" t="str">
        <v>w%</v>
      </c>
      <c r="B18" s="6">
        <v>0.22222222222222221</v>
      </c>
      <c r="C18" s="6">
        <v>0.33333333333333331</v>
      </c>
      <c r="D18" s="6">
        <v>0.44444444444444442</v>
      </c>
      <c r="E18" s="6">
        <v>0.44444444444444442</v>
      </c>
      <c r="F18" s="6">
        <v>0.44444444444444442</v>
      </c>
      <c r="G18" s="6">
        <v>0.22222222222222221</v>
      </c>
      <c r="H18" s="6">
        <v>0.33333333333333331</v>
      </c>
      <c r="I18" s="6">
        <v>0.33333333333333331</v>
      </c>
      <c r="J18" s="6">
        <v>0.44444444444444442</v>
      </c>
      <c r="K18" s="6">
        <v>0.1111111111111111</v>
      </c>
    </row>
    <row r="19" spans="1:77" x14ac:dyDescent="0.35">
      <c r="A19" s="2" t="str">
        <v>l%</v>
      </c>
      <c r="B19" s="6">
        <v>0.33333333333333331</v>
      </c>
      <c r="C19" s="6">
        <v>0.33333333333333331</v>
      </c>
      <c r="D19" s="6">
        <v>0.33333333333333331</v>
      </c>
      <c r="E19" s="6">
        <v>0.22222222222222221</v>
      </c>
      <c r="F19" s="6">
        <v>0.44444444444444442</v>
      </c>
      <c r="G19" s="6">
        <v>0.22222222222222221</v>
      </c>
      <c r="H19" s="6">
        <v>0.22222222222222221</v>
      </c>
      <c r="I19" s="6">
        <v>0.55555555555555558</v>
      </c>
      <c r="J19" s="6">
        <v>0.22222222222222221</v>
      </c>
      <c r="K19" s="6">
        <v>0.44444444444444442</v>
      </c>
    </row>
    <row r="20" spans="1:77" x14ac:dyDescent="0.35">
      <c r="A20" s="4" t="str">
        <v>d%</v>
      </c>
      <c r="B20" s="6">
        <v>0.44444444444444442</v>
      </c>
      <c r="C20" s="6">
        <v>0.33333333333333331</v>
      </c>
      <c r="D20" s="6">
        <v>0.22222222222222221</v>
      </c>
      <c r="E20" s="6">
        <v>0.33333333333333331</v>
      </c>
      <c r="F20" s="6">
        <v>0.1111111111111111</v>
      </c>
      <c r="G20" s="6">
        <v>0.55555555555555558</v>
      </c>
      <c r="H20" s="6">
        <v>0.44444444444444442</v>
      </c>
      <c r="I20" s="6">
        <v>0.1111111111111111</v>
      </c>
      <c r="J20" s="6">
        <v>0.33333333333333331</v>
      </c>
      <c r="K20" s="6">
        <v>0.44444444444444442</v>
      </c>
    </row>
    <row r="21" spans="1:77" x14ac:dyDescent="0.35">
      <c r="A21" s="5" t="str">
        <v>check</v>
      </c>
      <c r="B21" s="6">
        <v>1</v>
      </c>
      <c r="C21" s="6">
        <v>1</v>
      </c>
      <c r="D21" s="6">
        <v>0.99999999999999989</v>
      </c>
      <c r="E21" s="6">
        <v>1</v>
      </c>
      <c r="F21" s="6">
        <v>1</v>
      </c>
      <c r="G21" s="6">
        <v>1</v>
      </c>
      <c r="H21" s="6">
        <v>1</v>
      </c>
      <c r="I21" s="6">
        <v>1</v>
      </c>
      <c r="J21" s="6">
        <v>1</v>
      </c>
      <c r="K21" s="6">
        <v>1</v>
      </c>
    </row>
    <row r="23" spans="1:77" x14ac:dyDescent="0.35">
      <c r="K23" t="s">
        <v>184</v>
      </c>
      <c r="L23" s="41" t="s">
        <v>185</v>
      </c>
      <c r="M23" t="s">
        <v>186</v>
      </c>
      <c r="N23" t="s">
        <v>187</v>
      </c>
      <c r="O23" t="s">
        <v>188</v>
      </c>
      <c r="P23" s="41" t="s">
        <v>189</v>
      </c>
      <c r="Q23" t="s">
        <v>190</v>
      </c>
      <c r="R23" t="s">
        <v>191</v>
      </c>
      <c r="S23" t="s">
        <v>192</v>
      </c>
      <c r="T23" s="41" t="s">
        <v>193</v>
      </c>
      <c r="U23" t="s">
        <v>194</v>
      </c>
      <c r="V23" t="s">
        <v>195</v>
      </c>
      <c r="W23" t="s">
        <v>196</v>
      </c>
      <c r="BA23" t="s">
        <v>19</v>
      </c>
      <c r="BB23">
        <v>0</v>
      </c>
      <c r="BC23">
        <v>0</v>
      </c>
      <c r="BD23">
        <v>0</v>
      </c>
      <c r="BF23">
        <v>0</v>
      </c>
      <c r="BG23">
        <v>0</v>
      </c>
      <c r="BH23">
        <v>0</v>
      </c>
      <c r="BN23">
        <v>0</v>
      </c>
      <c r="BO23">
        <v>0</v>
      </c>
      <c r="BP23">
        <v>0</v>
      </c>
    </row>
    <row r="24" spans="1:77" x14ac:dyDescent="0.35">
      <c r="A24" t="s">
        <v>96</v>
      </c>
      <c r="J24" t="s">
        <v>19</v>
      </c>
      <c r="K24">
        <v>0</v>
      </c>
      <c r="L24">
        <v>0</v>
      </c>
      <c r="M24" s="24">
        <v>0</v>
      </c>
      <c r="N24">
        <v>0</v>
      </c>
      <c r="O24" s="24">
        <v>0</v>
      </c>
      <c r="P24">
        <v>0</v>
      </c>
      <c r="Q24">
        <v>0</v>
      </c>
      <c r="R24">
        <v>0</v>
      </c>
      <c r="S24" s="24">
        <v>0</v>
      </c>
      <c r="T24">
        <v>0</v>
      </c>
      <c r="U24">
        <v>0</v>
      </c>
      <c r="V24">
        <v>0</v>
      </c>
      <c r="W24">
        <v>0</v>
      </c>
      <c r="BB24" s="24" t="s">
        <v>165</v>
      </c>
      <c r="BC24" s="26" t="s">
        <v>166</v>
      </c>
      <c r="BD24" s="27" t="s">
        <v>167</v>
      </c>
      <c r="BF24" s="26" t="s">
        <v>166</v>
      </c>
      <c r="BG24" s="24" t="str">
        <f>BB24</f>
        <v>lose_weighted</v>
      </c>
      <c r="BH24" s="27" t="s">
        <v>167</v>
      </c>
    </row>
    <row r="25" spans="1:77" x14ac:dyDescent="0.35">
      <c r="A25" t="s">
        <v>98</v>
      </c>
      <c r="B25" t="s">
        <v>99</v>
      </c>
      <c r="C25" t="s">
        <v>97</v>
      </c>
      <c r="D25" t="s">
        <v>100</v>
      </c>
      <c r="E25" t="s">
        <v>102</v>
      </c>
      <c r="F25" t="s">
        <v>160</v>
      </c>
      <c r="G25" t="s">
        <v>177</v>
      </c>
      <c r="H25" t="s">
        <v>178</v>
      </c>
      <c r="J25" t="s">
        <v>164</v>
      </c>
      <c r="K25" t="s">
        <v>163</v>
      </c>
      <c r="BA25" t="s">
        <v>164</v>
      </c>
      <c r="BB25" t="s">
        <v>163</v>
      </c>
    </row>
    <row r="26" spans="1:77" x14ac:dyDescent="0.35">
      <c r="A26">
        <v>1</v>
      </c>
      <c r="B26">
        <v>1</v>
      </c>
      <c r="C26">
        <f>VLOOKUP(A26,$Y$3:$AG$12,9,0)</f>
        <v>990.6</v>
      </c>
      <c r="D26">
        <f>VLOOKUP(B26,$Y$3:$AG$12,9,0)</f>
        <v>990.6</v>
      </c>
      <c r="E26">
        <f>C26-D26</f>
        <v>0</v>
      </c>
      <c r="F26">
        <f>IF(E26=0,0,IF(E26&lt;0,-1,1))</f>
        <v>0</v>
      </c>
      <c r="G26" t="str">
        <f>B3</f>
        <v>x</v>
      </c>
      <c r="H26">
        <f>IFERROR(-1*G26,0)</f>
        <v>0</v>
      </c>
      <c r="K26">
        <v>-1</v>
      </c>
      <c r="N26" t="s">
        <v>180</v>
      </c>
      <c r="O26">
        <v>0</v>
      </c>
      <c r="R26" t="s">
        <v>181</v>
      </c>
      <c r="S26">
        <v>1</v>
      </c>
      <c r="V26" t="s">
        <v>182</v>
      </c>
      <c r="W26" t="s">
        <v>162</v>
      </c>
      <c r="BA26" t="s">
        <v>161</v>
      </c>
      <c r="BB26">
        <v>-1</v>
      </c>
      <c r="BC26">
        <v>1</v>
      </c>
      <c r="BD26" t="s">
        <v>162</v>
      </c>
      <c r="BN26" s="26" t="s">
        <v>170</v>
      </c>
      <c r="BO26" s="26" t="s">
        <v>171</v>
      </c>
      <c r="BP26" s="27" t="s">
        <v>172</v>
      </c>
      <c r="BR26" t="s">
        <v>101</v>
      </c>
      <c r="BS26" t="s">
        <v>176</v>
      </c>
      <c r="BT26" t="s">
        <v>168</v>
      </c>
      <c r="BU26" t="s">
        <v>169</v>
      </c>
      <c r="BV26" t="s">
        <v>173</v>
      </c>
      <c r="BW26" t="s">
        <v>174</v>
      </c>
      <c r="BX26" t="s">
        <v>175</v>
      </c>
      <c r="BY26" t="str">
        <f t="shared" ref="BY26:BY36" si="16">AF2</f>
        <v>Y0</v>
      </c>
    </row>
    <row r="27" spans="1:77" x14ac:dyDescent="0.35">
      <c r="A27">
        <v>1</v>
      </c>
      <c r="B27">
        <v>2</v>
      </c>
      <c r="C27">
        <f t="shared" ref="C27:D90" si="17">VLOOKUP(A27,$Y$3:$AG$12,9,0)</f>
        <v>990.6</v>
      </c>
      <c r="D27">
        <f t="shared" si="17"/>
        <v>998.6</v>
      </c>
      <c r="E27">
        <f t="shared" ref="E27:E90" si="18">C27-D27</f>
        <v>-8</v>
      </c>
      <c r="F27">
        <f t="shared" ref="F27:F90" si="19">IF(E27=0,0,IF(E27&lt;0,-1,1))</f>
        <v>-1</v>
      </c>
      <c r="G27">
        <f t="shared" ref="G27:G35" si="20">B4</f>
        <v>0</v>
      </c>
      <c r="H27">
        <f t="shared" ref="H27:H90" si="21">IFERROR(-1*G27,0)</f>
        <v>0</v>
      </c>
      <c r="J27" t="s">
        <v>161</v>
      </c>
      <c r="K27">
        <v>-1</v>
      </c>
      <c r="L27">
        <v>0</v>
      </c>
      <c r="M27">
        <v>1</v>
      </c>
      <c r="O27">
        <v>-1</v>
      </c>
      <c r="P27">
        <v>0</v>
      </c>
      <c r="Q27">
        <v>1</v>
      </c>
      <c r="S27">
        <v>-1</v>
      </c>
      <c r="T27">
        <v>0</v>
      </c>
      <c r="U27">
        <v>1</v>
      </c>
      <c r="Z27" t="s">
        <v>184</v>
      </c>
      <c r="AA27" t="s">
        <v>185</v>
      </c>
      <c r="AB27" t="s">
        <v>186</v>
      </c>
      <c r="AC27" t="s">
        <v>187</v>
      </c>
      <c r="AD27" t="s">
        <v>188</v>
      </c>
      <c r="AE27" t="s">
        <v>189</v>
      </c>
      <c r="AF27" t="s">
        <v>190</v>
      </c>
      <c r="AG27" t="s">
        <v>191</v>
      </c>
      <c r="AH27" t="s">
        <v>192</v>
      </c>
      <c r="AI27" t="s">
        <v>193</v>
      </c>
      <c r="AJ27" t="s">
        <v>194</v>
      </c>
      <c r="AK27" t="s">
        <v>195</v>
      </c>
      <c r="AL27" t="s">
        <v>196</v>
      </c>
      <c r="AM27" t="s">
        <v>23</v>
      </c>
      <c r="BA27" s="23">
        <v>1</v>
      </c>
      <c r="BB27" s="9">
        <v>-105.09999999999991</v>
      </c>
      <c r="BC27" s="9">
        <v>11</v>
      </c>
      <c r="BD27" s="9">
        <v>-94.099999999999909</v>
      </c>
      <c r="BF27" s="9">
        <f>BC27</f>
        <v>11</v>
      </c>
      <c r="BG27" s="9">
        <f>BB27</f>
        <v>-105.09999999999991</v>
      </c>
      <c r="BH27" s="9">
        <f>BD27</f>
        <v>-94.099999999999909</v>
      </c>
      <c r="BN27" s="9">
        <f t="shared" ref="BN27:BN36" si="22">BC27-BB27</f>
        <v>116.09999999999991</v>
      </c>
      <c r="BO27" s="9">
        <f t="shared" ref="BO27:BO36" si="23">BC27-BD27</f>
        <v>105.09999999999991</v>
      </c>
      <c r="BP27" s="9">
        <f t="shared" ref="BP27:BP36" si="24">BD27-BB27</f>
        <v>11</v>
      </c>
      <c r="BR27">
        <f t="shared" ref="BR27:BR36" si="25">BA27</f>
        <v>1</v>
      </c>
      <c r="BS27">
        <f t="shared" ref="BS27:BS36" si="26">RANK(BF27,BF$27:BF$36,BF$23)</f>
        <v>9</v>
      </c>
      <c r="BT27">
        <f t="shared" ref="BT27:BT36" si="27">RANK(BG27,BG$27:BG$36,BG$23)</f>
        <v>9</v>
      </c>
      <c r="BU27">
        <f t="shared" ref="BU27:BU36" si="28">RANK(BH27,BH$27:BH$36,BH$23)</f>
        <v>9</v>
      </c>
      <c r="BV27">
        <f t="shared" ref="BV27:BV36" si="29">RANK(BN27,BN$27:BN$36,BN$23)</f>
        <v>5</v>
      </c>
      <c r="BW27">
        <f t="shared" ref="BW27:BW36" si="30">RANK(BO27,BO$27:BO$36,BO$23)</f>
        <v>2</v>
      </c>
      <c r="BX27">
        <f t="shared" ref="BX27:BX36" si="31">RANK(BP27,BP$27:BP$36,BP$23)</f>
        <v>9</v>
      </c>
      <c r="BY27">
        <f t="shared" si="16"/>
        <v>1000</v>
      </c>
    </row>
    <row r="28" spans="1:77" x14ac:dyDescent="0.35">
      <c r="A28">
        <v>1</v>
      </c>
      <c r="B28">
        <v>3</v>
      </c>
      <c r="C28">
        <f t="shared" si="17"/>
        <v>990.6</v>
      </c>
      <c r="D28">
        <f t="shared" si="17"/>
        <v>997.6</v>
      </c>
      <c r="E28">
        <f t="shared" si="18"/>
        <v>-7</v>
      </c>
      <c r="F28">
        <f t="shared" si="19"/>
        <v>-1</v>
      </c>
      <c r="G28">
        <f t="shared" si="20"/>
        <v>1</v>
      </c>
      <c r="H28">
        <f t="shared" si="21"/>
        <v>-1</v>
      </c>
      <c r="J28" s="23">
        <v>1</v>
      </c>
      <c r="K28">
        <v>-44.799999999999955</v>
      </c>
      <c r="N28">
        <v>-44.799999999999955</v>
      </c>
      <c r="O28">
        <v>-35.399999999999977</v>
      </c>
      <c r="P28">
        <v>0</v>
      </c>
      <c r="R28">
        <v>-35.399999999999977</v>
      </c>
      <c r="S28">
        <v>-24.899999999999977</v>
      </c>
      <c r="U28">
        <v>11</v>
      </c>
      <c r="V28">
        <v>-13.899999999999977</v>
      </c>
      <c r="W28">
        <v>-94.099999999999909</v>
      </c>
      <c r="Z28">
        <f>K28</f>
        <v>-44.799999999999955</v>
      </c>
      <c r="AA28">
        <f t="shared" ref="AA28:AL37" si="32">L28</f>
        <v>0</v>
      </c>
      <c r="AB28">
        <f t="shared" si="32"/>
        <v>0</v>
      </c>
      <c r="AC28">
        <f t="shared" si="32"/>
        <v>-44.799999999999955</v>
      </c>
      <c r="AD28">
        <f t="shared" si="32"/>
        <v>-35.399999999999977</v>
      </c>
      <c r="AE28">
        <f t="shared" si="32"/>
        <v>0</v>
      </c>
      <c r="AF28">
        <f t="shared" si="32"/>
        <v>0</v>
      </c>
      <c r="AG28">
        <f t="shared" si="32"/>
        <v>-35.399999999999977</v>
      </c>
      <c r="AH28">
        <f t="shared" si="32"/>
        <v>-24.899999999999977</v>
      </c>
      <c r="AI28">
        <f t="shared" si="32"/>
        <v>0</v>
      </c>
      <c r="AJ28">
        <f t="shared" si="32"/>
        <v>11</v>
      </c>
      <c r="AK28">
        <f t="shared" si="32"/>
        <v>-13.899999999999977</v>
      </c>
      <c r="AL28">
        <f t="shared" si="32"/>
        <v>-94.099999999999909</v>
      </c>
      <c r="AM28">
        <v>1000</v>
      </c>
      <c r="BA28" s="23">
        <v>2</v>
      </c>
      <c r="BB28" s="9">
        <v>-50.099999999999909</v>
      </c>
      <c r="BC28" s="9">
        <v>36</v>
      </c>
      <c r="BD28" s="9">
        <v>-14.099999999999909</v>
      </c>
      <c r="BF28" s="9">
        <f t="shared" ref="BF28:BF36" si="33">BC28</f>
        <v>36</v>
      </c>
      <c r="BG28" s="9">
        <f t="shared" ref="BG28:BG36" si="34">BB28</f>
        <v>-50.099999999999909</v>
      </c>
      <c r="BH28" s="9">
        <f t="shared" ref="BH28:BH36" si="35">BD28</f>
        <v>-14.099999999999909</v>
      </c>
      <c r="BN28" s="9">
        <f t="shared" si="22"/>
        <v>86.099999999999909</v>
      </c>
      <c r="BO28" s="9">
        <f t="shared" si="23"/>
        <v>50.099999999999909</v>
      </c>
      <c r="BP28" s="9">
        <f t="shared" si="24"/>
        <v>36</v>
      </c>
      <c r="BR28">
        <f t="shared" si="25"/>
        <v>2</v>
      </c>
      <c r="BS28">
        <f t="shared" si="26"/>
        <v>5</v>
      </c>
      <c r="BT28">
        <f t="shared" si="27"/>
        <v>5</v>
      </c>
      <c r="BU28">
        <f t="shared" si="28"/>
        <v>5</v>
      </c>
      <c r="BV28">
        <f t="shared" si="29"/>
        <v>8</v>
      </c>
      <c r="BW28">
        <f t="shared" si="30"/>
        <v>6</v>
      </c>
      <c r="BX28">
        <f t="shared" si="31"/>
        <v>5</v>
      </c>
      <c r="BY28">
        <f t="shared" si="16"/>
        <v>1000</v>
      </c>
    </row>
    <row r="29" spans="1:77" x14ac:dyDescent="0.35">
      <c r="A29">
        <v>1</v>
      </c>
      <c r="B29">
        <v>4</v>
      </c>
      <c r="C29">
        <f t="shared" si="17"/>
        <v>990.6</v>
      </c>
      <c r="D29">
        <f t="shared" si="17"/>
        <v>1015.5</v>
      </c>
      <c r="E29">
        <f t="shared" si="18"/>
        <v>-24.899999999999977</v>
      </c>
      <c r="F29">
        <f t="shared" si="19"/>
        <v>-1</v>
      </c>
      <c r="G29">
        <f t="shared" si="20"/>
        <v>-1</v>
      </c>
      <c r="H29">
        <f t="shared" si="21"/>
        <v>1</v>
      </c>
      <c r="J29" s="23">
        <v>2</v>
      </c>
      <c r="K29">
        <v>-45.199999999999932</v>
      </c>
      <c r="N29">
        <v>-45.199999999999932</v>
      </c>
      <c r="P29">
        <v>0</v>
      </c>
      <c r="Q29">
        <v>28</v>
      </c>
      <c r="R29">
        <v>28</v>
      </c>
      <c r="S29">
        <v>-4.8999999999999773</v>
      </c>
      <c r="U29">
        <v>8</v>
      </c>
      <c r="V29">
        <v>3.1000000000000227</v>
      </c>
      <c r="W29">
        <v>-14.099999999999909</v>
      </c>
      <c r="Z29">
        <f t="shared" ref="Z29:Z37" si="36">K29</f>
        <v>-45.199999999999932</v>
      </c>
      <c r="AA29">
        <f t="shared" si="32"/>
        <v>0</v>
      </c>
      <c r="AB29">
        <f t="shared" si="32"/>
        <v>0</v>
      </c>
      <c r="AC29">
        <f t="shared" si="32"/>
        <v>-45.199999999999932</v>
      </c>
      <c r="AD29">
        <f t="shared" si="32"/>
        <v>0</v>
      </c>
      <c r="AE29">
        <f t="shared" si="32"/>
        <v>0</v>
      </c>
      <c r="AF29">
        <f t="shared" si="32"/>
        <v>28</v>
      </c>
      <c r="AG29">
        <f t="shared" si="32"/>
        <v>28</v>
      </c>
      <c r="AH29">
        <f t="shared" si="32"/>
        <v>-4.8999999999999773</v>
      </c>
      <c r="AI29">
        <f t="shared" si="32"/>
        <v>0</v>
      </c>
      <c r="AJ29">
        <f t="shared" si="32"/>
        <v>8</v>
      </c>
      <c r="AK29">
        <f t="shared" si="32"/>
        <v>3.1000000000000227</v>
      </c>
      <c r="AL29">
        <f t="shared" si="32"/>
        <v>-14.099999999999909</v>
      </c>
      <c r="AM29">
        <v>1000</v>
      </c>
      <c r="BA29" s="23">
        <v>3</v>
      </c>
      <c r="BB29" s="9">
        <v>-55.099999999999909</v>
      </c>
      <c r="BC29" s="9">
        <v>31</v>
      </c>
      <c r="BD29" s="9">
        <v>-24.099999999999909</v>
      </c>
      <c r="BF29" s="9">
        <f t="shared" si="33"/>
        <v>31</v>
      </c>
      <c r="BG29" s="9">
        <f t="shared" si="34"/>
        <v>-55.099999999999909</v>
      </c>
      <c r="BH29" s="9">
        <f t="shared" si="35"/>
        <v>-24.099999999999909</v>
      </c>
      <c r="BN29" s="9">
        <f t="shared" si="22"/>
        <v>86.099999999999909</v>
      </c>
      <c r="BO29" s="9">
        <f t="shared" si="23"/>
        <v>55.099999999999909</v>
      </c>
      <c r="BP29" s="9">
        <f t="shared" si="24"/>
        <v>31</v>
      </c>
      <c r="BR29">
        <f t="shared" si="25"/>
        <v>3</v>
      </c>
      <c r="BS29">
        <f t="shared" si="26"/>
        <v>6</v>
      </c>
      <c r="BT29">
        <f t="shared" si="27"/>
        <v>6</v>
      </c>
      <c r="BU29">
        <f t="shared" si="28"/>
        <v>6</v>
      </c>
      <c r="BV29">
        <f t="shared" si="29"/>
        <v>8</v>
      </c>
      <c r="BW29">
        <f t="shared" si="30"/>
        <v>4</v>
      </c>
      <c r="BX29">
        <f t="shared" si="31"/>
        <v>6</v>
      </c>
      <c r="BY29">
        <f t="shared" si="16"/>
        <v>1000</v>
      </c>
    </row>
    <row r="30" spans="1:77" ht="15" thickBot="1" x14ac:dyDescent="0.4">
      <c r="A30">
        <v>1</v>
      </c>
      <c r="B30">
        <v>5</v>
      </c>
      <c r="C30">
        <f t="shared" si="17"/>
        <v>990.6</v>
      </c>
      <c r="D30">
        <f t="shared" si="17"/>
        <v>1003.5</v>
      </c>
      <c r="E30">
        <f t="shared" si="18"/>
        <v>-12.899999999999977</v>
      </c>
      <c r="F30">
        <f t="shared" si="19"/>
        <v>-1</v>
      </c>
      <c r="G30">
        <f t="shared" si="20"/>
        <v>1</v>
      </c>
      <c r="H30">
        <f t="shared" si="21"/>
        <v>-1</v>
      </c>
      <c r="J30" s="23">
        <v>3</v>
      </c>
      <c r="K30">
        <v>-24.799999999999955</v>
      </c>
      <c r="N30">
        <v>-24.799999999999955</v>
      </c>
      <c r="O30">
        <v>-17.899999999999977</v>
      </c>
      <c r="P30">
        <v>0</v>
      </c>
      <c r="R30">
        <v>-17.899999999999977</v>
      </c>
      <c r="S30">
        <v>-12.399999999999977</v>
      </c>
      <c r="U30">
        <v>31</v>
      </c>
      <c r="V30">
        <v>18.600000000000023</v>
      </c>
      <c r="W30">
        <v>-24.099999999999909</v>
      </c>
      <c r="Z30">
        <f t="shared" si="36"/>
        <v>-24.799999999999955</v>
      </c>
      <c r="AA30">
        <f t="shared" si="32"/>
        <v>0</v>
      </c>
      <c r="AB30">
        <f t="shared" si="32"/>
        <v>0</v>
      </c>
      <c r="AC30">
        <f t="shared" si="32"/>
        <v>-24.799999999999955</v>
      </c>
      <c r="AD30">
        <f t="shared" si="32"/>
        <v>-17.899999999999977</v>
      </c>
      <c r="AE30">
        <f t="shared" si="32"/>
        <v>0</v>
      </c>
      <c r="AF30">
        <f t="shared" si="32"/>
        <v>0</v>
      </c>
      <c r="AG30">
        <f t="shared" si="32"/>
        <v>-17.899999999999977</v>
      </c>
      <c r="AH30">
        <f t="shared" si="32"/>
        <v>-12.399999999999977</v>
      </c>
      <c r="AI30">
        <f t="shared" si="32"/>
        <v>0</v>
      </c>
      <c r="AJ30">
        <f t="shared" si="32"/>
        <v>31</v>
      </c>
      <c r="AK30">
        <f t="shared" si="32"/>
        <v>18.600000000000023</v>
      </c>
      <c r="AL30">
        <f t="shared" si="32"/>
        <v>-24.099999999999909</v>
      </c>
      <c r="AM30">
        <v>1000</v>
      </c>
      <c r="BA30" s="23">
        <v>4</v>
      </c>
      <c r="BB30" s="9"/>
      <c r="BC30" s="9">
        <v>154.89999999999986</v>
      </c>
      <c r="BD30" s="9">
        <v>154.89999999999986</v>
      </c>
      <c r="BF30" s="9">
        <f t="shared" si="33"/>
        <v>154.89999999999986</v>
      </c>
      <c r="BG30" s="9">
        <f t="shared" si="34"/>
        <v>0</v>
      </c>
      <c r="BH30" s="9">
        <f t="shared" si="35"/>
        <v>154.89999999999986</v>
      </c>
      <c r="BN30" s="9">
        <f t="shared" si="22"/>
        <v>154.89999999999986</v>
      </c>
      <c r="BO30" s="9">
        <f t="shared" si="23"/>
        <v>0</v>
      </c>
      <c r="BP30" s="9">
        <f t="shared" si="24"/>
        <v>154.89999999999986</v>
      </c>
      <c r="BR30">
        <f t="shared" si="25"/>
        <v>4</v>
      </c>
      <c r="BS30">
        <f t="shared" si="26"/>
        <v>1</v>
      </c>
      <c r="BT30">
        <f t="shared" si="27"/>
        <v>1</v>
      </c>
      <c r="BU30">
        <f t="shared" si="28"/>
        <v>1</v>
      </c>
      <c r="BV30">
        <f t="shared" si="29"/>
        <v>2</v>
      </c>
      <c r="BW30">
        <f t="shared" si="30"/>
        <v>9</v>
      </c>
      <c r="BX30">
        <f t="shared" si="31"/>
        <v>1</v>
      </c>
      <c r="BY30">
        <f t="shared" si="16"/>
        <v>1000</v>
      </c>
    </row>
    <row r="31" spans="1:77" ht="15" thickBot="1" x14ac:dyDescent="0.4">
      <c r="A31">
        <v>1</v>
      </c>
      <c r="B31">
        <v>6</v>
      </c>
      <c r="C31">
        <f t="shared" si="17"/>
        <v>990.6</v>
      </c>
      <c r="D31">
        <f t="shared" si="17"/>
        <v>997.6</v>
      </c>
      <c r="E31">
        <f t="shared" si="18"/>
        <v>-7</v>
      </c>
      <c r="F31">
        <f t="shared" si="19"/>
        <v>-1</v>
      </c>
      <c r="G31">
        <f t="shared" si="20"/>
        <v>0</v>
      </c>
      <c r="H31">
        <f t="shared" si="21"/>
        <v>0</v>
      </c>
      <c r="J31" s="40">
        <v>4</v>
      </c>
      <c r="K31" s="38"/>
      <c r="L31" s="38"/>
      <c r="M31" s="38">
        <v>48.799999999999955</v>
      </c>
      <c r="N31" s="38">
        <v>48.799999999999955</v>
      </c>
      <c r="O31" s="38"/>
      <c r="P31" s="38">
        <v>0</v>
      </c>
      <c r="Q31" s="38">
        <v>59.299999999999955</v>
      </c>
      <c r="R31" s="38">
        <v>59.299999999999955</v>
      </c>
      <c r="S31" s="38"/>
      <c r="T31" s="38">
        <v>0</v>
      </c>
      <c r="U31" s="38">
        <v>46.799999999999955</v>
      </c>
      <c r="V31" s="38">
        <v>46.799999999999955</v>
      </c>
      <c r="W31" s="39">
        <v>154.89999999999986</v>
      </c>
      <c r="Z31" s="37">
        <f t="shared" si="36"/>
        <v>0</v>
      </c>
      <c r="AA31" s="38">
        <f t="shared" si="32"/>
        <v>0</v>
      </c>
      <c r="AB31" s="38">
        <f t="shared" si="32"/>
        <v>48.799999999999955</v>
      </c>
      <c r="AC31" s="38">
        <f t="shared" si="32"/>
        <v>48.799999999999955</v>
      </c>
      <c r="AD31" s="38">
        <f t="shared" si="32"/>
        <v>0</v>
      </c>
      <c r="AE31" s="38">
        <f t="shared" si="32"/>
        <v>0</v>
      </c>
      <c r="AF31" s="38">
        <f t="shared" si="32"/>
        <v>59.299999999999955</v>
      </c>
      <c r="AG31" s="38">
        <f t="shared" si="32"/>
        <v>59.299999999999955</v>
      </c>
      <c r="AH31" s="38">
        <f t="shared" si="32"/>
        <v>0</v>
      </c>
      <c r="AI31" s="42">
        <f t="shared" si="32"/>
        <v>0</v>
      </c>
      <c r="AJ31" s="38">
        <f t="shared" si="32"/>
        <v>46.799999999999955</v>
      </c>
      <c r="AK31" s="38">
        <f t="shared" si="32"/>
        <v>46.799999999999955</v>
      </c>
      <c r="AL31" s="38">
        <f t="shared" si="32"/>
        <v>154.89999999999986</v>
      </c>
      <c r="AM31" s="39">
        <v>1000</v>
      </c>
      <c r="BA31" s="23">
        <v>5</v>
      </c>
      <c r="BB31" s="9">
        <v>-30.5</v>
      </c>
      <c r="BC31" s="9">
        <v>65.399999999999864</v>
      </c>
      <c r="BD31" s="9">
        <v>34.899999999999864</v>
      </c>
      <c r="BF31" s="9">
        <f t="shared" si="33"/>
        <v>65.399999999999864</v>
      </c>
      <c r="BG31" s="9">
        <f t="shared" si="34"/>
        <v>-30.5</v>
      </c>
      <c r="BH31" s="9">
        <f t="shared" si="35"/>
        <v>34.899999999999864</v>
      </c>
      <c r="BN31" s="9">
        <f t="shared" si="22"/>
        <v>95.899999999999864</v>
      </c>
      <c r="BO31" s="9">
        <f t="shared" si="23"/>
        <v>30.5</v>
      </c>
      <c r="BP31" s="9">
        <f t="shared" si="24"/>
        <v>65.399999999999864</v>
      </c>
      <c r="BR31">
        <f t="shared" si="25"/>
        <v>5</v>
      </c>
      <c r="BS31">
        <f t="shared" si="26"/>
        <v>4</v>
      </c>
      <c r="BT31">
        <f t="shared" si="27"/>
        <v>4</v>
      </c>
      <c r="BU31">
        <f t="shared" si="28"/>
        <v>4</v>
      </c>
      <c r="BV31">
        <f t="shared" si="29"/>
        <v>7</v>
      </c>
      <c r="BW31">
        <f t="shared" si="30"/>
        <v>7</v>
      </c>
      <c r="BX31">
        <f t="shared" si="31"/>
        <v>4</v>
      </c>
      <c r="BY31">
        <f t="shared" si="16"/>
        <v>1000</v>
      </c>
    </row>
    <row r="32" spans="1:77" x14ac:dyDescent="0.35">
      <c r="A32">
        <v>1</v>
      </c>
      <c r="B32">
        <v>7</v>
      </c>
      <c r="C32">
        <f t="shared" si="17"/>
        <v>990.6</v>
      </c>
      <c r="D32">
        <f t="shared" si="17"/>
        <v>1010</v>
      </c>
      <c r="E32">
        <f t="shared" si="18"/>
        <v>-19.399999999999977</v>
      </c>
      <c r="F32">
        <f t="shared" si="19"/>
        <v>-1</v>
      </c>
      <c r="G32">
        <f t="shared" si="20"/>
        <v>0</v>
      </c>
      <c r="H32">
        <f t="shared" si="21"/>
        <v>0</v>
      </c>
      <c r="J32" s="23">
        <v>5</v>
      </c>
      <c r="K32">
        <v>-12</v>
      </c>
      <c r="M32">
        <v>40.699999999999932</v>
      </c>
      <c r="N32">
        <v>28.699999999999932</v>
      </c>
      <c r="O32">
        <v>-12</v>
      </c>
      <c r="P32">
        <v>0</v>
      </c>
      <c r="R32">
        <v>-12</v>
      </c>
      <c r="S32">
        <v>-6.5</v>
      </c>
      <c r="U32">
        <v>24.699999999999932</v>
      </c>
      <c r="V32">
        <v>18.199999999999932</v>
      </c>
      <c r="W32">
        <v>34.899999999999864</v>
      </c>
      <c r="Z32">
        <f t="shared" si="36"/>
        <v>-12</v>
      </c>
      <c r="AA32">
        <f t="shared" si="32"/>
        <v>0</v>
      </c>
      <c r="AB32">
        <f t="shared" si="32"/>
        <v>40.699999999999932</v>
      </c>
      <c r="AC32">
        <f t="shared" si="32"/>
        <v>28.699999999999932</v>
      </c>
      <c r="AD32">
        <f t="shared" si="32"/>
        <v>-12</v>
      </c>
      <c r="AE32">
        <f t="shared" si="32"/>
        <v>0</v>
      </c>
      <c r="AF32">
        <f t="shared" si="32"/>
        <v>0</v>
      </c>
      <c r="AG32">
        <f t="shared" si="32"/>
        <v>-12</v>
      </c>
      <c r="AH32">
        <f t="shared" si="32"/>
        <v>-6.5</v>
      </c>
      <c r="AI32">
        <f t="shared" si="32"/>
        <v>0</v>
      </c>
      <c r="AJ32">
        <f t="shared" si="32"/>
        <v>24.699999999999932</v>
      </c>
      <c r="AK32">
        <f t="shared" si="32"/>
        <v>18.199999999999932</v>
      </c>
      <c r="AL32">
        <f t="shared" si="32"/>
        <v>34.899999999999864</v>
      </c>
      <c r="AM32">
        <v>1000</v>
      </c>
      <c r="BA32" s="23">
        <v>6</v>
      </c>
      <c r="BB32" s="9">
        <v>-55.099999999999909</v>
      </c>
      <c r="BC32" s="9">
        <v>31</v>
      </c>
      <c r="BD32" s="9">
        <v>-24.099999999999909</v>
      </c>
      <c r="BF32" s="9">
        <f t="shared" si="33"/>
        <v>31</v>
      </c>
      <c r="BG32" s="9">
        <f t="shared" si="34"/>
        <v>-55.099999999999909</v>
      </c>
      <c r="BH32" s="9">
        <f t="shared" si="35"/>
        <v>-24.099999999999909</v>
      </c>
      <c r="BN32" s="9">
        <f t="shared" si="22"/>
        <v>86.099999999999909</v>
      </c>
      <c r="BO32" s="9">
        <f t="shared" si="23"/>
        <v>55.099999999999909</v>
      </c>
      <c r="BP32" s="9">
        <f t="shared" si="24"/>
        <v>31</v>
      </c>
      <c r="BR32">
        <f t="shared" si="25"/>
        <v>6</v>
      </c>
      <c r="BS32">
        <f t="shared" si="26"/>
        <v>6</v>
      </c>
      <c r="BT32">
        <f t="shared" si="27"/>
        <v>6</v>
      </c>
      <c r="BU32">
        <f t="shared" si="28"/>
        <v>6</v>
      </c>
      <c r="BV32">
        <f t="shared" si="29"/>
        <v>8</v>
      </c>
      <c r="BW32">
        <f t="shared" si="30"/>
        <v>4</v>
      </c>
      <c r="BX32">
        <f t="shared" si="31"/>
        <v>6</v>
      </c>
      <c r="BY32">
        <f t="shared" si="16"/>
        <v>1000</v>
      </c>
    </row>
    <row r="33" spans="1:77" x14ac:dyDescent="0.35">
      <c r="A33">
        <v>1</v>
      </c>
      <c r="B33">
        <v>8</v>
      </c>
      <c r="C33">
        <f t="shared" si="17"/>
        <v>990.6</v>
      </c>
      <c r="D33">
        <f t="shared" si="17"/>
        <v>991.6</v>
      </c>
      <c r="E33">
        <f t="shared" si="18"/>
        <v>-1</v>
      </c>
      <c r="F33">
        <f t="shared" si="19"/>
        <v>-1</v>
      </c>
      <c r="G33">
        <f t="shared" si="20"/>
        <v>0</v>
      </c>
      <c r="H33">
        <f t="shared" si="21"/>
        <v>0</v>
      </c>
      <c r="J33" s="23">
        <v>6</v>
      </c>
      <c r="K33">
        <v>-23.799999999999955</v>
      </c>
      <c r="N33">
        <v>-23.799999999999955</v>
      </c>
      <c r="O33">
        <v>-13.399999999999977</v>
      </c>
      <c r="P33">
        <v>0</v>
      </c>
      <c r="Q33">
        <v>25</v>
      </c>
      <c r="R33">
        <v>11.600000000000023</v>
      </c>
      <c r="S33">
        <v>-17.899999999999977</v>
      </c>
      <c r="U33">
        <v>6</v>
      </c>
      <c r="V33">
        <v>-11.899999999999977</v>
      </c>
      <c r="W33">
        <v>-24.099999999999909</v>
      </c>
      <c r="Z33">
        <f t="shared" si="36"/>
        <v>-23.799999999999955</v>
      </c>
      <c r="AA33">
        <f t="shared" si="32"/>
        <v>0</v>
      </c>
      <c r="AB33">
        <f t="shared" si="32"/>
        <v>0</v>
      </c>
      <c r="AC33">
        <f t="shared" si="32"/>
        <v>-23.799999999999955</v>
      </c>
      <c r="AD33">
        <f t="shared" si="32"/>
        <v>-13.399999999999977</v>
      </c>
      <c r="AE33">
        <f t="shared" si="32"/>
        <v>0</v>
      </c>
      <c r="AF33">
        <f t="shared" si="32"/>
        <v>25</v>
      </c>
      <c r="AG33">
        <f t="shared" si="32"/>
        <v>11.600000000000023</v>
      </c>
      <c r="AH33">
        <f t="shared" si="32"/>
        <v>-17.899999999999977</v>
      </c>
      <c r="AI33">
        <f t="shared" si="32"/>
        <v>0</v>
      </c>
      <c r="AJ33">
        <f t="shared" si="32"/>
        <v>6</v>
      </c>
      <c r="AK33">
        <f t="shared" si="32"/>
        <v>-11.899999999999977</v>
      </c>
      <c r="AL33">
        <f t="shared" si="32"/>
        <v>-24.099999999999909</v>
      </c>
      <c r="AM33">
        <v>1000</v>
      </c>
      <c r="BA33" s="23">
        <v>7</v>
      </c>
      <c r="BB33" s="9">
        <v>-11</v>
      </c>
      <c r="BC33" s="9">
        <v>110.89999999999986</v>
      </c>
      <c r="BD33" s="9">
        <v>99.899999999999864</v>
      </c>
      <c r="BF33" s="9">
        <f t="shared" si="33"/>
        <v>110.89999999999986</v>
      </c>
      <c r="BG33" s="9">
        <f t="shared" si="34"/>
        <v>-11</v>
      </c>
      <c r="BH33" s="9">
        <f t="shared" si="35"/>
        <v>99.899999999999864</v>
      </c>
      <c r="BN33" s="9">
        <f t="shared" si="22"/>
        <v>121.89999999999986</v>
      </c>
      <c r="BO33" s="9">
        <f t="shared" si="23"/>
        <v>11</v>
      </c>
      <c r="BP33" s="9">
        <f t="shared" si="24"/>
        <v>110.89999999999986</v>
      </c>
      <c r="BR33">
        <f t="shared" si="25"/>
        <v>7</v>
      </c>
      <c r="BS33">
        <f t="shared" si="26"/>
        <v>3</v>
      </c>
      <c r="BT33">
        <f t="shared" si="27"/>
        <v>3</v>
      </c>
      <c r="BU33">
        <f t="shared" si="28"/>
        <v>3</v>
      </c>
      <c r="BV33">
        <f t="shared" si="29"/>
        <v>4</v>
      </c>
      <c r="BW33">
        <f t="shared" si="30"/>
        <v>8</v>
      </c>
      <c r="BX33">
        <f t="shared" si="31"/>
        <v>3</v>
      </c>
      <c r="BY33">
        <f t="shared" si="16"/>
        <v>1000</v>
      </c>
    </row>
    <row r="34" spans="1:77" x14ac:dyDescent="0.35">
      <c r="A34">
        <v>1</v>
      </c>
      <c r="B34">
        <v>9</v>
      </c>
      <c r="C34">
        <f t="shared" si="17"/>
        <v>990.6</v>
      </c>
      <c r="D34">
        <f t="shared" si="17"/>
        <v>1015.5</v>
      </c>
      <c r="E34">
        <f t="shared" si="18"/>
        <v>-24.899999999999977</v>
      </c>
      <c r="F34">
        <f t="shared" si="19"/>
        <v>-1</v>
      </c>
      <c r="G34">
        <f t="shared" si="20"/>
        <v>1</v>
      </c>
      <c r="H34">
        <f t="shared" si="21"/>
        <v>-1</v>
      </c>
      <c r="J34" s="23">
        <v>7</v>
      </c>
      <c r="M34">
        <v>18.899999999999977</v>
      </c>
      <c r="N34">
        <v>18.899999999999977</v>
      </c>
      <c r="O34">
        <v>-11</v>
      </c>
      <c r="P34">
        <v>0</v>
      </c>
      <c r="Q34">
        <v>31.799999999999955</v>
      </c>
      <c r="R34">
        <v>20.799999999999955</v>
      </c>
      <c r="U34">
        <v>60.199999999999932</v>
      </c>
      <c r="V34">
        <v>60.199999999999932</v>
      </c>
      <c r="W34">
        <v>99.899999999999864</v>
      </c>
      <c r="Z34">
        <f t="shared" si="36"/>
        <v>0</v>
      </c>
      <c r="AA34">
        <f t="shared" si="32"/>
        <v>0</v>
      </c>
      <c r="AB34">
        <f t="shared" si="32"/>
        <v>18.899999999999977</v>
      </c>
      <c r="AC34">
        <f t="shared" si="32"/>
        <v>18.899999999999977</v>
      </c>
      <c r="AD34">
        <f t="shared" si="32"/>
        <v>-11</v>
      </c>
      <c r="AE34">
        <f t="shared" si="32"/>
        <v>0</v>
      </c>
      <c r="AF34">
        <f t="shared" si="32"/>
        <v>31.799999999999955</v>
      </c>
      <c r="AG34">
        <f t="shared" si="32"/>
        <v>20.799999999999955</v>
      </c>
      <c r="AH34">
        <f t="shared" si="32"/>
        <v>0</v>
      </c>
      <c r="AI34">
        <f t="shared" si="32"/>
        <v>0</v>
      </c>
      <c r="AJ34">
        <f t="shared" si="32"/>
        <v>60.199999999999932</v>
      </c>
      <c r="AK34">
        <f t="shared" si="32"/>
        <v>60.199999999999932</v>
      </c>
      <c r="AL34">
        <f t="shared" si="32"/>
        <v>99.899999999999864</v>
      </c>
      <c r="AM34">
        <v>1000</v>
      </c>
      <c r="BA34" s="23">
        <v>8</v>
      </c>
      <c r="BB34" s="9">
        <v>-97.099999999999909</v>
      </c>
      <c r="BC34" s="9">
        <v>13</v>
      </c>
      <c r="BD34" s="9">
        <v>-84.099999999999909</v>
      </c>
      <c r="BF34" s="9">
        <f t="shared" si="33"/>
        <v>13</v>
      </c>
      <c r="BG34" s="9">
        <f t="shared" si="34"/>
        <v>-97.099999999999909</v>
      </c>
      <c r="BH34" s="9">
        <f t="shared" si="35"/>
        <v>-84.099999999999909</v>
      </c>
      <c r="BN34" s="9">
        <f t="shared" si="22"/>
        <v>110.09999999999991</v>
      </c>
      <c r="BO34" s="9">
        <f t="shared" si="23"/>
        <v>97.099999999999909</v>
      </c>
      <c r="BP34" s="9">
        <f t="shared" si="24"/>
        <v>13</v>
      </c>
      <c r="BR34">
        <f t="shared" si="25"/>
        <v>8</v>
      </c>
      <c r="BS34">
        <f t="shared" si="26"/>
        <v>8</v>
      </c>
      <c r="BT34">
        <f t="shared" si="27"/>
        <v>8</v>
      </c>
      <c r="BU34">
        <f t="shared" si="28"/>
        <v>8</v>
      </c>
      <c r="BV34">
        <f t="shared" si="29"/>
        <v>6</v>
      </c>
      <c r="BW34">
        <f t="shared" si="30"/>
        <v>3</v>
      </c>
      <c r="BX34">
        <f t="shared" si="31"/>
        <v>8</v>
      </c>
      <c r="BY34">
        <f t="shared" si="16"/>
        <v>1000</v>
      </c>
    </row>
    <row r="35" spans="1:77" ht="15" thickBot="1" x14ac:dyDescent="0.4">
      <c r="A35">
        <v>1</v>
      </c>
      <c r="B35">
        <v>10</v>
      </c>
      <c r="C35">
        <f t="shared" si="17"/>
        <v>990.6</v>
      </c>
      <c r="D35">
        <f t="shared" si="17"/>
        <v>979.6</v>
      </c>
      <c r="E35">
        <f t="shared" si="18"/>
        <v>11</v>
      </c>
      <c r="F35">
        <f t="shared" si="19"/>
        <v>1</v>
      </c>
      <c r="G35">
        <f t="shared" si="20"/>
        <v>-1</v>
      </c>
      <c r="H35">
        <f t="shared" si="21"/>
        <v>1</v>
      </c>
      <c r="J35" s="23">
        <v>8</v>
      </c>
      <c r="K35">
        <v>-61.299999999999955</v>
      </c>
      <c r="N35">
        <v>-61.299999999999955</v>
      </c>
      <c r="P35">
        <v>0</v>
      </c>
      <c r="Q35">
        <v>1</v>
      </c>
      <c r="R35">
        <v>1</v>
      </c>
      <c r="S35">
        <v>-35.799999999999955</v>
      </c>
      <c r="U35">
        <v>12</v>
      </c>
      <c r="V35">
        <v>-23.799999999999955</v>
      </c>
      <c r="W35">
        <v>-84.099999999999909</v>
      </c>
      <c r="Z35">
        <f t="shared" si="36"/>
        <v>-61.299999999999955</v>
      </c>
      <c r="AA35">
        <f t="shared" si="32"/>
        <v>0</v>
      </c>
      <c r="AB35">
        <f t="shared" si="32"/>
        <v>0</v>
      </c>
      <c r="AC35">
        <f t="shared" si="32"/>
        <v>-61.299999999999955</v>
      </c>
      <c r="AD35">
        <f t="shared" si="32"/>
        <v>0</v>
      </c>
      <c r="AE35">
        <f t="shared" si="32"/>
        <v>0</v>
      </c>
      <c r="AF35">
        <f t="shared" si="32"/>
        <v>1</v>
      </c>
      <c r="AG35">
        <f t="shared" si="32"/>
        <v>1</v>
      </c>
      <c r="AH35">
        <f t="shared" si="32"/>
        <v>-35.799999999999955</v>
      </c>
      <c r="AI35">
        <f t="shared" si="32"/>
        <v>0</v>
      </c>
      <c r="AJ35">
        <f t="shared" si="32"/>
        <v>12</v>
      </c>
      <c r="AK35">
        <f t="shared" si="32"/>
        <v>-23.799999999999955</v>
      </c>
      <c r="AL35">
        <f t="shared" si="32"/>
        <v>-84.099999999999909</v>
      </c>
      <c r="AM35">
        <v>1000</v>
      </c>
      <c r="BA35" s="23">
        <v>9</v>
      </c>
      <c r="BB35" s="9"/>
      <c r="BC35" s="9">
        <v>154.89999999999986</v>
      </c>
      <c r="BD35" s="9">
        <v>154.89999999999986</v>
      </c>
      <c r="BF35" s="9">
        <f t="shared" si="33"/>
        <v>154.89999999999986</v>
      </c>
      <c r="BG35" s="9">
        <f t="shared" si="34"/>
        <v>0</v>
      </c>
      <c r="BH35" s="9">
        <f t="shared" si="35"/>
        <v>154.89999999999986</v>
      </c>
      <c r="BN35" s="9">
        <f t="shared" si="22"/>
        <v>154.89999999999986</v>
      </c>
      <c r="BO35" s="9">
        <f t="shared" si="23"/>
        <v>0</v>
      </c>
      <c r="BP35" s="9">
        <f t="shared" si="24"/>
        <v>154.89999999999986</v>
      </c>
      <c r="BR35">
        <f t="shared" si="25"/>
        <v>9</v>
      </c>
      <c r="BS35">
        <f t="shared" si="26"/>
        <v>1</v>
      </c>
      <c r="BT35">
        <f t="shared" si="27"/>
        <v>1</v>
      </c>
      <c r="BU35">
        <f t="shared" si="28"/>
        <v>1</v>
      </c>
      <c r="BV35">
        <f t="shared" si="29"/>
        <v>2</v>
      </c>
      <c r="BW35">
        <f t="shared" si="30"/>
        <v>9</v>
      </c>
      <c r="BX35">
        <f t="shared" si="31"/>
        <v>1</v>
      </c>
      <c r="BY35">
        <f t="shared" si="16"/>
        <v>1000</v>
      </c>
    </row>
    <row r="36" spans="1:77" ht="15" thickBot="1" x14ac:dyDescent="0.4">
      <c r="A36">
        <f>A26+1</f>
        <v>2</v>
      </c>
      <c r="B36">
        <f>B26</f>
        <v>1</v>
      </c>
      <c r="C36">
        <f t="shared" si="17"/>
        <v>998.6</v>
      </c>
      <c r="D36">
        <f t="shared" si="17"/>
        <v>990.6</v>
      </c>
      <c r="E36">
        <f t="shared" si="18"/>
        <v>8</v>
      </c>
      <c r="F36">
        <f t="shared" si="19"/>
        <v>1</v>
      </c>
      <c r="G36">
        <f>C3</f>
        <v>0</v>
      </c>
      <c r="H36">
        <f t="shared" si="21"/>
        <v>0</v>
      </c>
      <c r="J36" s="40">
        <v>9</v>
      </c>
      <c r="K36" s="38"/>
      <c r="L36" s="38">
        <v>0</v>
      </c>
      <c r="M36" s="38">
        <v>17.899999999999977</v>
      </c>
      <c r="N36" s="38">
        <v>17.899999999999977</v>
      </c>
      <c r="O36" s="38"/>
      <c r="P36" s="38">
        <v>0</v>
      </c>
      <c r="Q36" s="38">
        <v>53.399999999999977</v>
      </c>
      <c r="R36" s="38">
        <v>53.399999999999977</v>
      </c>
      <c r="S36" s="38"/>
      <c r="T36" s="38"/>
      <c r="U36" s="38">
        <v>83.599999999999909</v>
      </c>
      <c r="V36" s="38">
        <v>83.599999999999909</v>
      </c>
      <c r="W36" s="39">
        <v>154.89999999999986</v>
      </c>
      <c r="Z36" s="37">
        <f t="shared" si="36"/>
        <v>0</v>
      </c>
      <c r="AA36" s="42">
        <f t="shared" si="32"/>
        <v>0</v>
      </c>
      <c r="AB36" s="38">
        <f t="shared" si="32"/>
        <v>17.899999999999977</v>
      </c>
      <c r="AC36" s="38">
        <f t="shared" si="32"/>
        <v>17.899999999999977</v>
      </c>
      <c r="AD36" s="38">
        <f t="shared" si="32"/>
        <v>0</v>
      </c>
      <c r="AE36" s="38">
        <f t="shared" si="32"/>
        <v>0</v>
      </c>
      <c r="AF36" s="38">
        <f t="shared" si="32"/>
        <v>53.399999999999977</v>
      </c>
      <c r="AG36" s="38">
        <f t="shared" si="32"/>
        <v>53.399999999999977</v>
      </c>
      <c r="AH36" s="38">
        <f t="shared" si="32"/>
        <v>0</v>
      </c>
      <c r="AI36" s="38">
        <f t="shared" si="32"/>
        <v>0</v>
      </c>
      <c r="AJ36" s="38">
        <f t="shared" si="32"/>
        <v>83.599999999999909</v>
      </c>
      <c r="AK36" s="38">
        <f t="shared" si="32"/>
        <v>83.599999999999909</v>
      </c>
      <c r="AL36" s="38">
        <f t="shared" si="32"/>
        <v>154.89999999999986</v>
      </c>
      <c r="AM36" s="39">
        <v>1000</v>
      </c>
      <c r="BA36" s="23">
        <v>10</v>
      </c>
      <c r="BB36" s="9">
        <v>-204.09999999999991</v>
      </c>
      <c r="BC36" s="9"/>
      <c r="BD36" s="9">
        <v>-204.09999999999991</v>
      </c>
      <c r="BF36" s="9">
        <f t="shared" si="33"/>
        <v>0</v>
      </c>
      <c r="BG36" s="9">
        <f t="shared" si="34"/>
        <v>-204.09999999999991</v>
      </c>
      <c r="BH36" s="9">
        <f t="shared" si="35"/>
        <v>-204.09999999999991</v>
      </c>
      <c r="BN36" s="9">
        <f t="shared" si="22"/>
        <v>204.09999999999991</v>
      </c>
      <c r="BO36" s="9">
        <f t="shared" si="23"/>
        <v>204.09999999999991</v>
      </c>
      <c r="BP36" s="9">
        <f t="shared" si="24"/>
        <v>0</v>
      </c>
      <c r="BR36">
        <f t="shared" si="25"/>
        <v>10</v>
      </c>
      <c r="BS36">
        <f t="shared" si="26"/>
        <v>10</v>
      </c>
      <c r="BT36">
        <f t="shared" si="27"/>
        <v>10</v>
      </c>
      <c r="BU36">
        <f t="shared" si="28"/>
        <v>10</v>
      </c>
      <c r="BV36">
        <f t="shared" si="29"/>
        <v>1</v>
      </c>
      <c r="BW36">
        <f t="shared" si="30"/>
        <v>1</v>
      </c>
      <c r="BX36">
        <f t="shared" si="31"/>
        <v>10</v>
      </c>
      <c r="BY36">
        <f t="shared" si="16"/>
        <v>1000</v>
      </c>
    </row>
    <row r="37" spans="1:77" x14ac:dyDescent="0.35">
      <c r="A37">
        <f t="shared" ref="A37:A100" si="37">A27+1</f>
        <v>2</v>
      </c>
      <c r="B37">
        <f t="shared" ref="B37:B100" si="38">B27</f>
        <v>2</v>
      </c>
      <c r="C37">
        <f t="shared" si="17"/>
        <v>998.6</v>
      </c>
      <c r="D37">
        <f t="shared" si="17"/>
        <v>998.6</v>
      </c>
      <c r="E37">
        <f t="shared" si="18"/>
        <v>0</v>
      </c>
      <c r="F37">
        <f t="shared" si="19"/>
        <v>0</v>
      </c>
      <c r="G37" t="str">
        <f t="shared" ref="G37:G45" si="39">C4</f>
        <v>x</v>
      </c>
      <c r="H37">
        <f t="shared" si="21"/>
        <v>0</v>
      </c>
      <c r="J37" s="23">
        <v>10</v>
      </c>
      <c r="K37">
        <v>-71.399999999999977</v>
      </c>
      <c r="N37">
        <v>-71.399999999999977</v>
      </c>
      <c r="O37">
        <v>-108.79999999999995</v>
      </c>
      <c r="P37">
        <v>0</v>
      </c>
      <c r="R37">
        <v>-108.79999999999995</v>
      </c>
      <c r="S37">
        <v>-23.899999999999977</v>
      </c>
      <c r="V37">
        <v>-23.899999999999977</v>
      </c>
      <c r="W37">
        <v>-204.09999999999991</v>
      </c>
      <c r="Z37">
        <f t="shared" si="36"/>
        <v>-71.399999999999977</v>
      </c>
      <c r="AA37">
        <f t="shared" si="32"/>
        <v>0</v>
      </c>
      <c r="AB37">
        <f t="shared" si="32"/>
        <v>0</v>
      </c>
      <c r="AC37">
        <f t="shared" si="32"/>
        <v>-71.399999999999977</v>
      </c>
      <c r="AD37">
        <f t="shared" si="32"/>
        <v>-108.79999999999995</v>
      </c>
      <c r="AE37">
        <f t="shared" si="32"/>
        <v>0</v>
      </c>
      <c r="AF37">
        <f t="shared" si="32"/>
        <v>0</v>
      </c>
      <c r="AG37">
        <f t="shared" si="32"/>
        <v>-108.79999999999995</v>
      </c>
      <c r="AH37">
        <f t="shared" si="32"/>
        <v>-23.899999999999977</v>
      </c>
      <c r="AI37">
        <f t="shared" si="32"/>
        <v>0</v>
      </c>
      <c r="AJ37">
        <f t="shared" si="32"/>
        <v>0</v>
      </c>
      <c r="AK37">
        <f t="shared" si="32"/>
        <v>-23.899999999999977</v>
      </c>
      <c r="AL37">
        <f t="shared" si="32"/>
        <v>-204.09999999999991</v>
      </c>
      <c r="AM37">
        <v>1000</v>
      </c>
      <c r="BA37" s="23" t="s">
        <v>162</v>
      </c>
      <c r="BB37" s="9">
        <v>-608.09999999999945</v>
      </c>
      <c r="BC37" s="9">
        <v>608.09999999999945</v>
      </c>
      <c r="BD37" s="9">
        <v>0</v>
      </c>
    </row>
    <row r="38" spans="1:77" x14ac:dyDescent="0.35">
      <c r="A38">
        <f t="shared" si="37"/>
        <v>2</v>
      </c>
      <c r="B38">
        <f t="shared" si="38"/>
        <v>3</v>
      </c>
      <c r="C38">
        <f t="shared" si="17"/>
        <v>998.6</v>
      </c>
      <c r="D38">
        <f t="shared" si="17"/>
        <v>997.6</v>
      </c>
      <c r="E38">
        <f t="shared" si="18"/>
        <v>1</v>
      </c>
      <c r="F38">
        <f t="shared" si="19"/>
        <v>1</v>
      </c>
      <c r="G38">
        <f t="shared" si="39"/>
        <v>-1</v>
      </c>
      <c r="H38">
        <f t="shared" si="21"/>
        <v>1</v>
      </c>
      <c r="J38" s="23" t="s">
        <v>162</v>
      </c>
      <c r="K38">
        <v>-283.29999999999973</v>
      </c>
      <c r="L38">
        <v>0</v>
      </c>
      <c r="M38">
        <v>126.29999999999984</v>
      </c>
      <c r="N38">
        <v>-156.99999999999989</v>
      </c>
      <c r="O38">
        <v>-198.49999999999989</v>
      </c>
      <c r="P38">
        <v>0</v>
      </c>
      <c r="Q38">
        <v>198.49999999999989</v>
      </c>
      <c r="R38">
        <v>0</v>
      </c>
      <c r="S38">
        <v>-126.29999999999984</v>
      </c>
      <c r="T38">
        <v>0</v>
      </c>
      <c r="U38">
        <v>283.29999999999973</v>
      </c>
      <c r="V38">
        <v>156.99999999999989</v>
      </c>
      <c r="W38">
        <v>0</v>
      </c>
    </row>
    <row r="39" spans="1:77" x14ac:dyDescent="0.35">
      <c r="A39">
        <f t="shared" si="37"/>
        <v>2</v>
      </c>
      <c r="B39">
        <f t="shared" si="38"/>
        <v>4</v>
      </c>
      <c r="C39">
        <f t="shared" si="17"/>
        <v>998.6</v>
      </c>
      <c r="D39">
        <f t="shared" si="17"/>
        <v>1015.5</v>
      </c>
      <c r="E39">
        <f t="shared" si="18"/>
        <v>-16.899999999999977</v>
      </c>
      <c r="F39">
        <f t="shared" si="19"/>
        <v>-1</v>
      </c>
      <c r="G39">
        <f t="shared" si="39"/>
        <v>1</v>
      </c>
      <c r="H39">
        <f t="shared" si="21"/>
        <v>-1</v>
      </c>
    </row>
    <row r="40" spans="1:77" x14ac:dyDescent="0.35">
      <c r="A40">
        <f t="shared" si="37"/>
        <v>2</v>
      </c>
      <c r="B40">
        <f t="shared" si="38"/>
        <v>5</v>
      </c>
      <c r="C40">
        <f t="shared" si="17"/>
        <v>998.6</v>
      </c>
      <c r="D40">
        <f t="shared" si="17"/>
        <v>1003.5</v>
      </c>
      <c r="E40">
        <f t="shared" si="18"/>
        <v>-4.8999999999999773</v>
      </c>
      <c r="F40">
        <f t="shared" si="19"/>
        <v>-1</v>
      </c>
      <c r="G40">
        <f t="shared" si="39"/>
        <v>-1</v>
      </c>
      <c r="H40">
        <f t="shared" si="21"/>
        <v>1</v>
      </c>
      <c r="J40" t="s">
        <v>183</v>
      </c>
      <c r="K40" t="s">
        <v>163</v>
      </c>
    </row>
    <row r="41" spans="1:77" ht="15" thickBot="1" x14ac:dyDescent="0.4">
      <c r="A41">
        <f t="shared" si="37"/>
        <v>2</v>
      </c>
      <c r="B41">
        <f t="shared" si="38"/>
        <v>6</v>
      </c>
      <c r="C41">
        <f t="shared" si="17"/>
        <v>998.6</v>
      </c>
      <c r="D41">
        <f t="shared" si="17"/>
        <v>997.6</v>
      </c>
      <c r="E41">
        <f t="shared" si="18"/>
        <v>1</v>
      </c>
      <c r="F41">
        <f t="shared" si="19"/>
        <v>1</v>
      </c>
      <c r="G41">
        <f t="shared" si="39"/>
        <v>0</v>
      </c>
      <c r="H41">
        <f t="shared" si="21"/>
        <v>0</v>
      </c>
      <c r="K41">
        <v>-1</v>
      </c>
      <c r="N41" t="s">
        <v>180</v>
      </c>
      <c r="O41">
        <v>0</v>
      </c>
      <c r="R41" t="s">
        <v>181</v>
      </c>
      <c r="S41">
        <v>1</v>
      </c>
      <c r="V41" t="s">
        <v>182</v>
      </c>
      <c r="W41" t="s">
        <v>162</v>
      </c>
      <c r="Z41" t="s">
        <v>197</v>
      </c>
      <c r="AA41" t="s">
        <v>197</v>
      </c>
      <c r="AB41" t="s">
        <v>197</v>
      </c>
      <c r="AC41" t="s">
        <v>197</v>
      </c>
      <c r="AD41" t="s">
        <v>197</v>
      </c>
      <c r="AE41" t="s">
        <v>197</v>
      </c>
      <c r="AF41" t="s">
        <v>197</v>
      </c>
      <c r="AG41" t="s">
        <v>197</v>
      </c>
      <c r="AH41" t="s">
        <v>197</v>
      </c>
      <c r="AI41" t="s">
        <v>197</v>
      </c>
      <c r="AJ41" t="s">
        <v>197</v>
      </c>
      <c r="AK41" t="s">
        <v>197</v>
      </c>
      <c r="AL41" t="s">
        <v>197</v>
      </c>
    </row>
    <row r="42" spans="1:77" x14ac:dyDescent="0.35">
      <c r="A42">
        <f t="shared" si="37"/>
        <v>2</v>
      </c>
      <c r="B42">
        <f t="shared" si="38"/>
        <v>7</v>
      </c>
      <c r="C42">
        <f t="shared" si="17"/>
        <v>998.6</v>
      </c>
      <c r="D42">
        <f t="shared" si="17"/>
        <v>1010</v>
      </c>
      <c r="E42">
        <f t="shared" si="18"/>
        <v>-11.399999999999977</v>
      </c>
      <c r="F42">
        <f t="shared" si="19"/>
        <v>-1</v>
      </c>
      <c r="G42">
        <f t="shared" si="39"/>
        <v>1</v>
      </c>
      <c r="H42">
        <f t="shared" si="21"/>
        <v>-1</v>
      </c>
      <c r="J42" t="s">
        <v>161</v>
      </c>
      <c r="K42">
        <v>-1</v>
      </c>
      <c r="L42">
        <v>0</v>
      </c>
      <c r="M42">
        <v>1</v>
      </c>
      <c r="O42">
        <v>-1</v>
      </c>
      <c r="P42" s="41">
        <v>0</v>
      </c>
      <c r="Q42">
        <v>1</v>
      </c>
      <c r="S42">
        <v>-1</v>
      </c>
      <c r="T42">
        <v>0</v>
      </c>
      <c r="U42">
        <v>1</v>
      </c>
      <c r="Z42" t="str">
        <f>Z27</f>
        <v>x1</v>
      </c>
      <c r="AA42" t="str">
        <f t="shared" ref="AA42:AM52" si="40">AA27</f>
        <v>x2</v>
      </c>
      <c r="AB42" t="str">
        <f t="shared" si="40"/>
        <v>x3</v>
      </c>
      <c r="AC42" t="str">
        <f t="shared" si="40"/>
        <v>x4</v>
      </c>
      <c r="AD42" t="str">
        <f t="shared" si="40"/>
        <v>x5</v>
      </c>
      <c r="AE42" t="str">
        <f t="shared" si="40"/>
        <v>x6</v>
      </c>
      <c r="AF42" t="str">
        <f t="shared" si="40"/>
        <v>x7</v>
      </c>
      <c r="AG42" t="str">
        <f t="shared" si="40"/>
        <v>x8</v>
      </c>
      <c r="AH42" t="str">
        <f t="shared" si="40"/>
        <v>x9</v>
      </c>
      <c r="AI42" t="str">
        <f t="shared" si="40"/>
        <v>x10</v>
      </c>
      <c r="AJ42" t="str">
        <f t="shared" si="40"/>
        <v>x11</v>
      </c>
      <c r="AK42" t="str">
        <f t="shared" si="40"/>
        <v>x12</v>
      </c>
      <c r="AL42" t="str">
        <f t="shared" si="40"/>
        <v>x13</v>
      </c>
      <c r="AM42" t="str">
        <f t="shared" si="40"/>
        <v>Y0</v>
      </c>
      <c r="AN42" t="str">
        <f>AG2</f>
        <v>COCO-score</v>
      </c>
      <c r="AO42" t="s">
        <v>197</v>
      </c>
      <c r="AP42" t="s">
        <v>198</v>
      </c>
      <c r="AQ42" t="s">
        <v>197</v>
      </c>
      <c r="AR42" t="s">
        <v>95</v>
      </c>
      <c r="AS42" s="30" t="s">
        <v>266</v>
      </c>
    </row>
    <row r="43" spans="1:77" x14ac:dyDescent="0.35">
      <c r="A43">
        <f t="shared" si="37"/>
        <v>2</v>
      </c>
      <c r="B43">
        <f t="shared" si="38"/>
        <v>8</v>
      </c>
      <c r="C43">
        <f t="shared" si="17"/>
        <v>998.6</v>
      </c>
      <c r="D43">
        <f t="shared" si="17"/>
        <v>991.6</v>
      </c>
      <c r="E43">
        <f t="shared" si="18"/>
        <v>7</v>
      </c>
      <c r="F43">
        <f t="shared" si="19"/>
        <v>1</v>
      </c>
      <c r="G43">
        <f t="shared" si="39"/>
        <v>-1</v>
      </c>
      <c r="H43">
        <f t="shared" si="21"/>
        <v>1</v>
      </c>
      <c r="J43" s="23">
        <v>1</v>
      </c>
      <c r="K43">
        <v>3</v>
      </c>
      <c r="N43">
        <v>3</v>
      </c>
      <c r="O43">
        <v>4</v>
      </c>
      <c r="P43" s="41">
        <v>1</v>
      </c>
      <c r="R43">
        <v>5</v>
      </c>
      <c r="S43">
        <v>1</v>
      </c>
      <c r="U43">
        <v>1</v>
      </c>
      <c r="V43">
        <v>2</v>
      </c>
      <c r="W43">
        <v>10</v>
      </c>
      <c r="Z43">
        <f>RANK(Z28,Z$28:Z$37,K$24)</f>
        <v>7</v>
      </c>
      <c r="AA43">
        <f t="shared" ref="AA43:AL43" si="41">RANK(AA28,AA$28:AA$37,L$24)</f>
        <v>1</v>
      </c>
      <c r="AB43">
        <f t="shared" si="41"/>
        <v>5</v>
      </c>
      <c r="AC43">
        <f t="shared" si="41"/>
        <v>7</v>
      </c>
      <c r="AD43">
        <f t="shared" si="41"/>
        <v>9</v>
      </c>
      <c r="AE43">
        <f t="shared" si="41"/>
        <v>1</v>
      </c>
      <c r="AF43">
        <f t="shared" si="41"/>
        <v>7</v>
      </c>
      <c r="AG43">
        <f t="shared" si="41"/>
        <v>9</v>
      </c>
      <c r="AH43">
        <f t="shared" si="41"/>
        <v>9</v>
      </c>
      <c r="AI43">
        <f t="shared" si="41"/>
        <v>1</v>
      </c>
      <c r="AJ43">
        <f t="shared" si="41"/>
        <v>7</v>
      </c>
      <c r="AK43">
        <f t="shared" si="41"/>
        <v>8</v>
      </c>
      <c r="AL43">
        <f t="shared" si="41"/>
        <v>9</v>
      </c>
      <c r="AM43">
        <f t="shared" si="40"/>
        <v>1000</v>
      </c>
      <c r="AN43">
        <f>AG3</f>
        <v>990.6</v>
      </c>
      <c r="AO43">
        <f>RANK(AN43,AN$43:AN$52,0)</f>
        <v>9</v>
      </c>
      <c r="AP43">
        <f>models_2!O44</f>
        <v>969.3</v>
      </c>
      <c r="AQ43">
        <f>RANK(AP43,AP$43:AP$52,0)</f>
        <v>9</v>
      </c>
      <c r="AR43">
        <f>IF(models_2!R44*models_2!AZ44&lt;=0,1,0)</f>
        <v>1</v>
      </c>
      <c r="AS43" s="31">
        <f>AO43-AQ43</f>
        <v>0</v>
      </c>
    </row>
    <row r="44" spans="1:77" x14ac:dyDescent="0.35">
      <c r="A44">
        <f t="shared" si="37"/>
        <v>2</v>
      </c>
      <c r="B44">
        <f t="shared" si="38"/>
        <v>9</v>
      </c>
      <c r="C44">
        <f t="shared" si="17"/>
        <v>998.6</v>
      </c>
      <c r="D44">
        <f t="shared" si="17"/>
        <v>1015.5</v>
      </c>
      <c r="E44">
        <f t="shared" si="18"/>
        <v>-16.899999999999977</v>
      </c>
      <c r="F44">
        <f t="shared" si="19"/>
        <v>-1</v>
      </c>
      <c r="G44">
        <f t="shared" si="39"/>
        <v>1</v>
      </c>
      <c r="H44">
        <f t="shared" si="21"/>
        <v>-1</v>
      </c>
      <c r="J44" s="23">
        <v>2</v>
      </c>
      <c r="K44">
        <v>3</v>
      </c>
      <c r="N44">
        <v>3</v>
      </c>
      <c r="P44" s="41">
        <v>1</v>
      </c>
      <c r="Q44">
        <v>3</v>
      </c>
      <c r="R44">
        <v>4</v>
      </c>
      <c r="S44">
        <v>1</v>
      </c>
      <c r="U44">
        <v>2</v>
      </c>
      <c r="V44">
        <v>3</v>
      </c>
      <c r="W44">
        <v>10</v>
      </c>
      <c r="Z44">
        <f t="shared" ref="Z44:AL52" si="42">RANK(Z29,Z$28:Z$37,K$24)</f>
        <v>8</v>
      </c>
      <c r="AA44">
        <f t="shared" si="42"/>
        <v>1</v>
      </c>
      <c r="AB44">
        <f t="shared" si="42"/>
        <v>5</v>
      </c>
      <c r="AC44">
        <f t="shared" si="42"/>
        <v>8</v>
      </c>
      <c r="AD44">
        <f t="shared" si="42"/>
        <v>1</v>
      </c>
      <c r="AE44">
        <f t="shared" si="42"/>
        <v>1</v>
      </c>
      <c r="AF44">
        <f t="shared" si="42"/>
        <v>4</v>
      </c>
      <c r="AG44">
        <f t="shared" si="42"/>
        <v>3</v>
      </c>
      <c r="AH44">
        <f t="shared" si="42"/>
        <v>4</v>
      </c>
      <c r="AI44">
        <f t="shared" si="42"/>
        <v>1</v>
      </c>
      <c r="AJ44">
        <f t="shared" si="42"/>
        <v>8</v>
      </c>
      <c r="AK44">
        <f t="shared" si="42"/>
        <v>6</v>
      </c>
      <c r="AL44">
        <f t="shared" si="42"/>
        <v>5</v>
      </c>
      <c r="AM44">
        <f t="shared" si="40"/>
        <v>1000</v>
      </c>
      <c r="AN44">
        <f t="shared" ref="AN44:AN52" si="43">AG4</f>
        <v>998.6</v>
      </c>
      <c r="AO44">
        <f t="shared" ref="AO44:AQ52" si="44">RANK(AN44,AN$43:AN$52,0)</f>
        <v>5</v>
      </c>
      <c r="AP44">
        <f>models_2!O45</f>
        <v>1000.8</v>
      </c>
      <c r="AQ44">
        <f t="shared" si="44"/>
        <v>5</v>
      </c>
      <c r="AR44">
        <f>IF(models_2!R45*models_2!AZ45&lt;=0,1,0)</f>
        <v>1</v>
      </c>
      <c r="AS44" s="31">
        <f t="shared" ref="AS44:AS52" si="45">AO44-AQ44</f>
        <v>0</v>
      </c>
    </row>
    <row r="45" spans="1:77" ht="15" thickBot="1" x14ac:dyDescent="0.4">
      <c r="A45">
        <f t="shared" si="37"/>
        <v>2</v>
      </c>
      <c r="B45">
        <f t="shared" si="38"/>
        <v>10</v>
      </c>
      <c r="C45">
        <f t="shared" si="17"/>
        <v>998.6</v>
      </c>
      <c r="D45">
        <f t="shared" si="17"/>
        <v>979.6</v>
      </c>
      <c r="E45">
        <f t="shared" si="18"/>
        <v>19</v>
      </c>
      <c r="F45">
        <f t="shared" si="19"/>
        <v>1</v>
      </c>
      <c r="G45">
        <f t="shared" si="39"/>
        <v>0</v>
      </c>
      <c r="H45">
        <f t="shared" si="21"/>
        <v>0</v>
      </c>
      <c r="J45" s="23">
        <v>3</v>
      </c>
      <c r="K45">
        <v>3</v>
      </c>
      <c r="N45">
        <v>3</v>
      </c>
      <c r="O45">
        <v>1</v>
      </c>
      <c r="P45" s="41">
        <v>2</v>
      </c>
      <c r="R45">
        <v>3</v>
      </c>
      <c r="S45">
        <v>1</v>
      </c>
      <c r="U45">
        <v>3</v>
      </c>
      <c r="V45">
        <v>4</v>
      </c>
      <c r="W45">
        <v>10</v>
      </c>
      <c r="Z45">
        <f t="shared" si="42"/>
        <v>6</v>
      </c>
      <c r="AA45">
        <f t="shared" si="42"/>
        <v>1</v>
      </c>
      <c r="AB45">
        <f t="shared" si="42"/>
        <v>5</v>
      </c>
      <c r="AC45">
        <f t="shared" si="42"/>
        <v>6</v>
      </c>
      <c r="AD45">
        <f t="shared" si="42"/>
        <v>8</v>
      </c>
      <c r="AE45">
        <f t="shared" si="42"/>
        <v>1</v>
      </c>
      <c r="AF45">
        <f t="shared" si="42"/>
        <v>7</v>
      </c>
      <c r="AG45">
        <f t="shared" si="42"/>
        <v>8</v>
      </c>
      <c r="AH45">
        <f t="shared" si="42"/>
        <v>6</v>
      </c>
      <c r="AI45">
        <f t="shared" si="42"/>
        <v>1</v>
      </c>
      <c r="AJ45">
        <f t="shared" si="42"/>
        <v>4</v>
      </c>
      <c r="AK45">
        <f t="shared" si="42"/>
        <v>4</v>
      </c>
      <c r="AL45">
        <f t="shared" si="42"/>
        <v>6</v>
      </c>
      <c r="AM45">
        <f t="shared" si="40"/>
        <v>1000</v>
      </c>
      <c r="AN45">
        <f t="shared" si="43"/>
        <v>997.6</v>
      </c>
      <c r="AO45">
        <f t="shared" si="44"/>
        <v>6</v>
      </c>
      <c r="AP45">
        <f>models_2!O46</f>
        <v>992.8</v>
      </c>
      <c r="AQ45">
        <f t="shared" si="44"/>
        <v>6</v>
      </c>
      <c r="AR45">
        <f>IF(models_2!R46*models_2!AZ46&lt;=0,1,0)</f>
        <v>1</v>
      </c>
      <c r="AS45" s="31">
        <f t="shared" si="45"/>
        <v>0</v>
      </c>
    </row>
    <row r="46" spans="1:77" ht="15" thickBot="1" x14ac:dyDescent="0.4">
      <c r="A46">
        <f t="shared" si="37"/>
        <v>3</v>
      </c>
      <c r="B46">
        <f t="shared" si="38"/>
        <v>1</v>
      </c>
      <c r="C46">
        <f t="shared" si="17"/>
        <v>997.6</v>
      </c>
      <c r="D46">
        <f t="shared" si="17"/>
        <v>990.6</v>
      </c>
      <c r="E46">
        <f t="shared" si="18"/>
        <v>7</v>
      </c>
      <c r="F46">
        <f t="shared" si="19"/>
        <v>1</v>
      </c>
      <c r="G46">
        <f>D3</f>
        <v>-1</v>
      </c>
      <c r="H46">
        <f t="shared" si="21"/>
        <v>1</v>
      </c>
      <c r="J46" s="40">
        <v>4</v>
      </c>
      <c r="K46" s="38"/>
      <c r="L46" s="38"/>
      <c r="M46" s="38">
        <v>2</v>
      </c>
      <c r="N46" s="38">
        <v>2</v>
      </c>
      <c r="O46" s="38"/>
      <c r="P46" s="42">
        <v>1</v>
      </c>
      <c r="Q46" s="38">
        <v>3</v>
      </c>
      <c r="R46" s="38">
        <v>4</v>
      </c>
      <c r="S46" s="38"/>
      <c r="T46" s="42">
        <v>1</v>
      </c>
      <c r="U46" s="38">
        <v>3</v>
      </c>
      <c r="V46" s="38">
        <v>4</v>
      </c>
      <c r="W46" s="39">
        <v>10</v>
      </c>
      <c r="Z46" s="37">
        <f t="shared" si="42"/>
        <v>1</v>
      </c>
      <c r="AA46" s="38">
        <f t="shared" si="42"/>
        <v>1</v>
      </c>
      <c r="AB46" s="38">
        <f t="shared" si="42"/>
        <v>1</v>
      </c>
      <c r="AC46" s="38">
        <f t="shared" si="42"/>
        <v>1</v>
      </c>
      <c r="AD46" s="38">
        <f t="shared" si="42"/>
        <v>1</v>
      </c>
      <c r="AE46" s="38">
        <f t="shared" si="42"/>
        <v>1</v>
      </c>
      <c r="AF46" s="38">
        <f t="shared" si="42"/>
        <v>1</v>
      </c>
      <c r="AG46" s="38">
        <f t="shared" si="42"/>
        <v>1</v>
      </c>
      <c r="AH46" s="38">
        <f t="shared" si="42"/>
        <v>1</v>
      </c>
      <c r="AI46" s="42">
        <f t="shared" si="42"/>
        <v>1</v>
      </c>
      <c r="AJ46" s="38">
        <f t="shared" si="42"/>
        <v>3</v>
      </c>
      <c r="AK46" s="38">
        <f t="shared" si="42"/>
        <v>3</v>
      </c>
      <c r="AL46" s="39">
        <f t="shared" si="42"/>
        <v>1</v>
      </c>
      <c r="AM46">
        <f t="shared" si="40"/>
        <v>1000</v>
      </c>
      <c r="AN46">
        <f t="shared" si="43"/>
        <v>1015.5</v>
      </c>
      <c r="AO46" s="29">
        <f t="shared" si="44"/>
        <v>1</v>
      </c>
      <c r="AP46">
        <f>models_2!O47</f>
        <v>1038.8</v>
      </c>
      <c r="AQ46" s="29">
        <f t="shared" si="44"/>
        <v>1</v>
      </c>
      <c r="AR46">
        <f>IF(models_2!R47*models_2!AZ47&lt;=0,1,0)</f>
        <v>1</v>
      </c>
      <c r="AS46" s="31">
        <f t="shared" si="45"/>
        <v>0</v>
      </c>
    </row>
    <row r="47" spans="1:77" x14ac:dyDescent="0.35">
      <c r="A47">
        <f t="shared" si="37"/>
        <v>3</v>
      </c>
      <c r="B47">
        <f t="shared" si="38"/>
        <v>2</v>
      </c>
      <c r="C47">
        <f t="shared" si="17"/>
        <v>997.6</v>
      </c>
      <c r="D47">
        <f t="shared" si="17"/>
        <v>998.6</v>
      </c>
      <c r="E47">
        <f t="shared" si="18"/>
        <v>-1</v>
      </c>
      <c r="F47">
        <f t="shared" si="19"/>
        <v>-1</v>
      </c>
      <c r="G47">
        <f t="shared" ref="G47:G55" si="46">D4</f>
        <v>1</v>
      </c>
      <c r="H47">
        <f t="shared" si="21"/>
        <v>-1</v>
      </c>
      <c r="J47" s="23">
        <v>5</v>
      </c>
      <c r="K47">
        <v>1</v>
      </c>
      <c r="M47">
        <v>3</v>
      </c>
      <c r="N47">
        <v>4</v>
      </c>
      <c r="O47">
        <v>1</v>
      </c>
      <c r="P47" s="41">
        <v>1</v>
      </c>
      <c r="R47">
        <v>2</v>
      </c>
      <c r="S47">
        <v>1</v>
      </c>
      <c r="U47">
        <v>3</v>
      </c>
      <c r="V47">
        <v>4</v>
      </c>
      <c r="W47">
        <v>10</v>
      </c>
      <c r="Z47">
        <f t="shared" si="42"/>
        <v>4</v>
      </c>
      <c r="AA47">
        <f t="shared" si="42"/>
        <v>1</v>
      </c>
      <c r="AB47">
        <f t="shared" si="42"/>
        <v>2</v>
      </c>
      <c r="AC47">
        <f t="shared" si="42"/>
        <v>2</v>
      </c>
      <c r="AD47">
        <f t="shared" si="42"/>
        <v>6</v>
      </c>
      <c r="AE47">
        <f t="shared" si="42"/>
        <v>1</v>
      </c>
      <c r="AF47">
        <f t="shared" si="42"/>
        <v>7</v>
      </c>
      <c r="AG47">
        <f t="shared" si="42"/>
        <v>7</v>
      </c>
      <c r="AH47">
        <f t="shared" si="42"/>
        <v>5</v>
      </c>
      <c r="AI47">
        <f t="shared" si="42"/>
        <v>1</v>
      </c>
      <c r="AJ47">
        <f t="shared" si="42"/>
        <v>5</v>
      </c>
      <c r="AK47">
        <f t="shared" si="42"/>
        <v>5</v>
      </c>
      <c r="AL47">
        <f t="shared" si="42"/>
        <v>4</v>
      </c>
      <c r="AM47">
        <f t="shared" si="40"/>
        <v>1000</v>
      </c>
      <c r="AN47">
        <f t="shared" si="43"/>
        <v>1003.5</v>
      </c>
      <c r="AO47">
        <f t="shared" si="44"/>
        <v>4</v>
      </c>
      <c r="AP47">
        <f>models_2!O48</f>
        <v>1005.8</v>
      </c>
      <c r="AQ47">
        <f t="shared" si="44"/>
        <v>4</v>
      </c>
      <c r="AR47">
        <f>IF(models_2!R48*models_2!AZ48&lt;=0,1,0)</f>
        <v>1</v>
      </c>
      <c r="AS47" s="31">
        <f t="shared" si="45"/>
        <v>0</v>
      </c>
    </row>
    <row r="48" spans="1:77" x14ac:dyDescent="0.35">
      <c r="A48">
        <f t="shared" si="37"/>
        <v>3</v>
      </c>
      <c r="B48">
        <f t="shared" si="38"/>
        <v>3</v>
      </c>
      <c r="C48">
        <f t="shared" si="17"/>
        <v>997.6</v>
      </c>
      <c r="D48">
        <f t="shared" si="17"/>
        <v>997.6</v>
      </c>
      <c r="E48">
        <f t="shared" si="18"/>
        <v>0</v>
      </c>
      <c r="F48">
        <f t="shared" si="19"/>
        <v>0</v>
      </c>
      <c r="G48" t="str">
        <f t="shared" si="46"/>
        <v>x</v>
      </c>
      <c r="H48">
        <f t="shared" si="21"/>
        <v>0</v>
      </c>
      <c r="J48" s="23">
        <v>6</v>
      </c>
      <c r="K48">
        <v>2</v>
      </c>
      <c r="N48">
        <v>2</v>
      </c>
      <c r="O48">
        <v>2</v>
      </c>
      <c r="P48" s="41">
        <v>2</v>
      </c>
      <c r="Q48">
        <v>2</v>
      </c>
      <c r="R48">
        <v>6</v>
      </c>
      <c r="S48">
        <v>1</v>
      </c>
      <c r="U48">
        <v>1</v>
      </c>
      <c r="V48">
        <v>2</v>
      </c>
      <c r="W48">
        <v>10</v>
      </c>
      <c r="Z48">
        <f t="shared" si="42"/>
        <v>5</v>
      </c>
      <c r="AA48">
        <f t="shared" si="42"/>
        <v>1</v>
      </c>
      <c r="AB48">
        <f t="shared" si="42"/>
        <v>5</v>
      </c>
      <c r="AC48">
        <f t="shared" si="42"/>
        <v>5</v>
      </c>
      <c r="AD48">
        <f t="shared" si="42"/>
        <v>7</v>
      </c>
      <c r="AE48">
        <f t="shared" si="42"/>
        <v>1</v>
      </c>
      <c r="AF48">
        <f t="shared" si="42"/>
        <v>5</v>
      </c>
      <c r="AG48">
        <f t="shared" si="42"/>
        <v>5</v>
      </c>
      <c r="AH48">
        <f t="shared" si="42"/>
        <v>7</v>
      </c>
      <c r="AI48">
        <f t="shared" si="42"/>
        <v>1</v>
      </c>
      <c r="AJ48">
        <f t="shared" si="42"/>
        <v>9</v>
      </c>
      <c r="AK48">
        <f t="shared" si="42"/>
        <v>7</v>
      </c>
      <c r="AL48">
        <f t="shared" si="42"/>
        <v>6</v>
      </c>
      <c r="AM48">
        <f t="shared" si="40"/>
        <v>1000</v>
      </c>
      <c r="AN48">
        <f t="shared" si="43"/>
        <v>997.6</v>
      </c>
      <c r="AO48">
        <f t="shared" si="44"/>
        <v>6</v>
      </c>
      <c r="AP48">
        <f>models_2!O49</f>
        <v>991.8</v>
      </c>
      <c r="AQ48">
        <f t="shared" si="44"/>
        <v>7</v>
      </c>
      <c r="AR48">
        <f>IF(models_2!R49*models_2!AZ49&lt;=0,1,0)</f>
        <v>1</v>
      </c>
      <c r="AS48" s="31">
        <f t="shared" si="45"/>
        <v>-1</v>
      </c>
    </row>
    <row r="49" spans="1:45" x14ac:dyDescent="0.35">
      <c r="A49">
        <f t="shared" si="37"/>
        <v>3</v>
      </c>
      <c r="B49">
        <f t="shared" si="38"/>
        <v>4</v>
      </c>
      <c r="C49">
        <f t="shared" si="17"/>
        <v>997.6</v>
      </c>
      <c r="D49">
        <f t="shared" si="17"/>
        <v>1015.5</v>
      </c>
      <c r="E49">
        <f t="shared" si="18"/>
        <v>-17.899999999999977</v>
      </c>
      <c r="F49">
        <f t="shared" si="19"/>
        <v>-1</v>
      </c>
      <c r="G49">
        <f t="shared" si="46"/>
        <v>0</v>
      </c>
      <c r="H49">
        <f t="shared" si="21"/>
        <v>0</v>
      </c>
      <c r="J49" s="23">
        <v>7</v>
      </c>
      <c r="M49">
        <v>2</v>
      </c>
      <c r="N49">
        <v>2</v>
      </c>
      <c r="O49">
        <v>2</v>
      </c>
      <c r="P49" s="41">
        <v>1</v>
      </c>
      <c r="Q49">
        <v>2</v>
      </c>
      <c r="R49">
        <v>5</v>
      </c>
      <c r="U49">
        <v>3</v>
      </c>
      <c r="V49">
        <v>3</v>
      </c>
      <c r="W49">
        <v>10</v>
      </c>
      <c r="Z49">
        <f t="shared" si="42"/>
        <v>1</v>
      </c>
      <c r="AA49">
        <f t="shared" si="42"/>
        <v>1</v>
      </c>
      <c r="AB49">
        <f t="shared" si="42"/>
        <v>3</v>
      </c>
      <c r="AC49">
        <f t="shared" si="42"/>
        <v>3</v>
      </c>
      <c r="AD49">
        <f t="shared" si="42"/>
        <v>5</v>
      </c>
      <c r="AE49">
        <f t="shared" si="42"/>
        <v>1</v>
      </c>
      <c r="AF49">
        <f t="shared" si="42"/>
        <v>3</v>
      </c>
      <c r="AG49">
        <f t="shared" si="42"/>
        <v>4</v>
      </c>
      <c r="AH49">
        <f t="shared" si="42"/>
        <v>1</v>
      </c>
      <c r="AI49">
        <f t="shared" si="42"/>
        <v>1</v>
      </c>
      <c r="AJ49">
        <f t="shared" si="42"/>
        <v>2</v>
      </c>
      <c r="AK49">
        <f t="shared" si="42"/>
        <v>2</v>
      </c>
      <c r="AL49">
        <f t="shared" si="42"/>
        <v>3</v>
      </c>
      <c r="AM49">
        <f t="shared" si="40"/>
        <v>1000</v>
      </c>
      <c r="AN49">
        <f t="shared" si="43"/>
        <v>1010</v>
      </c>
      <c r="AO49">
        <f t="shared" si="44"/>
        <v>3</v>
      </c>
      <c r="AP49">
        <f>models_2!O50</f>
        <v>1027.8</v>
      </c>
      <c r="AQ49">
        <f t="shared" si="44"/>
        <v>3</v>
      </c>
      <c r="AR49">
        <f>IF(models_2!R50*models_2!AZ50&lt;=0,1,0)</f>
        <v>1</v>
      </c>
      <c r="AS49" s="31">
        <f t="shared" si="45"/>
        <v>0</v>
      </c>
    </row>
    <row r="50" spans="1:45" ht="15" thickBot="1" x14ac:dyDescent="0.4">
      <c r="A50">
        <f t="shared" si="37"/>
        <v>3</v>
      </c>
      <c r="B50">
        <f t="shared" si="38"/>
        <v>5</v>
      </c>
      <c r="C50">
        <f t="shared" si="17"/>
        <v>997.6</v>
      </c>
      <c r="D50">
        <f t="shared" si="17"/>
        <v>1003.5</v>
      </c>
      <c r="E50">
        <f t="shared" si="18"/>
        <v>-5.8999999999999773</v>
      </c>
      <c r="F50">
        <f t="shared" si="19"/>
        <v>-1</v>
      </c>
      <c r="G50">
        <f t="shared" si="46"/>
        <v>1</v>
      </c>
      <c r="H50">
        <f t="shared" si="21"/>
        <v>-1</v>
      </c>
      <c r="J50" s="23">
        <v>8</v>
      </c>
      <c r="K50">
        <v>5</v>
      </c>
      <c r="N50">
        <v>5</v>
      </c>
      <c r="P50" s="41">
        <v>1</v>
      </c>
      <c r="Q50">
        <v>1</v>
      </c>
      <c r="R50">
        <v>2</v>
      </c>
      <c r="S50">
        <v>2</v>
      </c>
      <c r="U50">
        <v>1</v>
      </c>
      <c r="V50">
        <v>3</v>
      </c>
      <c r="W50">
        <v>10</v>
      </c>
      <c r="Z50">
        <f t="shared" si="42"/>
        <v>9</v>
      </c>
      <c r="AA50">
        <f t="shared" si="42"/>
        <v>1</v>
      </c>
      <c r="AB50">
        <f t="shared" si="42"/>
        <v>5</v>
      </c>
      <c r="AC50">
        <f t="shared" si="42"/>
        <v>9</v>
      </c>
      <c r="AD50">
        <f t="shared" si="42"/>
        <v>1</v>
      </c>
      <c r="AE50">
        <f t="shared" si="42"/>
        <v>1</v>
      </c>
      <c r="AF50">
        <f t="shared" si="42"/>
        <v>6</v>
      </c>
      <c r="AG50">
        <f t="shared" si="42"/>
        <v>6</v>
      </c>
      <c r="AH50">
        <f t="shared" si="42"/>
        <v>10</v>
      </c>
      <c r="AI50">
        <f t="shared" si="42"/>
        <v>1</v>
      </c>
      <c r="AJ50">
        <f t="shared" si="42"/>
        <v>6</v>
      </c>
      <c r="AK50">
        <f t="shared" si="42"/>
        <v>9</v>
      </c>
      <c r="AL50">
        <f t="shared" si="42"/>
        <v>8</v>
      </c>
      <c r="AM50">
        <f t="shared" si="40"/>
        <v>1000</v>
      </c>
      <c r="AN50">
        <f t="shared" si="43"/>
        <v>991.6</v>
      </c>
      <c r="AO50">
        <f t="shared" si="44"/>
        <v>8</v>
      </c>
      <c r="AP50">
        <f>models_2!O51</f>
        <v>973.3</v>
      </c>
      <c r="AQ50">
        <f t="shared" si="44"/>
        <v>8</v>
      </c>
      <c r="AR50">
        <f>IF(models_2!R51*models_2!AZ51&lt;=0,1,0)</f>
        <v>1</v>
      </c>
      <c r="AS50" s="31">
        <f t="shared" si="45"/>
        <v>0</v>
      </c>
    </row>
    <row r="51" spans="1:45" ht="15" thickBot="1" x14ac:dyDescent="0.4">
      <c r="A51">
        <f t="shared" si="37"/>
        <v>3</v>
      </c>
      <c r="B51">
        <f t="shared" si="38"/>
        <v>6</v>
      </c>
      <c r="C51">
        <f t="shared" si="17"/>
        <v>997.6</v>
      </c>
      <c r="D51">
        <f t="shared" si="17"/>
        <v>997.6</v>
      </c>
      <c r="E51">
        <f t="shared" si="18"/>
        <v>0</v>
      </c>
      <c r="F51">
        <f t="shared" si="19"/>
        <v>0</v>
      </c>
      <c r="G51">
        <f t="shared" si="46"/>
        <v>0</v>
      </c>
      <c r="H51">
        <f t="shared" si="21"/>
        <v>0</v>
      </c>
      <c r="J51" s="40">
        <v>9</v>
      </c>
      <c r="K51" s="38"/>
      <c r="L51" s="42">
        <v>1</v>
      </c>
      <c r="M51" s="38">
        <v>1</v>
      </c>
      <c r="N51" s="38">
        <v>2</v>
      </c>
      <c r="O51" s="38"/>
      <c r="P51" s="42">
        <v>1</v>
      </c>
      <c r="Q51" s="38">
        <v>3</v>
      </c>
      <c r="R51" s="38">
        <v>4</v>
      </c>
      <c r="S51" s="38"/>
      <c r="T51" s="38"/>
      <c r="U51" s="38">
        <v>4</v>
      </c>
      <c r="V51" s="38">
        <v>4</v>
      </c>
      <c r="W51" s="39">
        <v>10</v>
      </c>
      <c r="Z51" s="37">
        <f t="shared" si="42"/>
        <v>1</v>
      </c>
      <c r="AA51" s="42">
        <f t="shared" si="42"/>
        <v>1</v>
      </c>
      <c r="AB51" s="38">
        <f t="shared" si="42"/>
        <v>4</v>
      </c>
      <c r="AC51" s="38">
        <f t="shared" si="42"/>
        <v>4</v>
      </c>
      <c r="AD51" s="38">
        <f t="shared" si="42"/>
        <v>1</v>
      </c>
      <c r="AE51" s="38">
        <f t="shared" si="42"/>
        <v>1</v>
      </c>
      <c r="AF51" s="38">
        <f t="shared" si="42"/>
        <v>2</v>
      </c>
      <c r="AG51" s="38">
        <f t="shared" si="42"/>
        <v>2</v>
      </c>
      <c r="AH51" s="38">
        <f t="shared" si="42"/>
        <v>1</v>
      </c>
      <c r="AI51" s="38">
        <f t="shared" si="42"/>
        <v>1</v>
      </c>
      <c r="AJ51" s="38">
        <f t="shared" si="42"/>
        <v>1</v>
      </c>
      <c r="AK51" s="38">
        <f t="shared" si="42"/>
        <v>1</v>
      </c>
      <c r="AL51" s="39">
        <f t="shared" si="42"/>
        <v>1</v>
      </c>
      <c r="AM51">
        <f t="shared" si="40"/>
        <v>1000</v>
      </c>
      <c r="AN51">
        <f t="shared" si="43"/>
        <v>1015.5</v>
      </c>
      <c r="AO51" s="29">
        <f t="shared" si="44"/>
        <v>1</v>
      </c>
      <c r="AP51">
        <f>models_2!O52</f>
        <v>1036.8</v>
      </c>
      <c r="AQ51" s="29">
        <f t="shared" si="44"/>
        <v>2</v>
      </c>
      <c r="AR51">
        <f>IF(models_2!R52*models_2!AZ52&lt;=0,1,0)</f>
        <v>1</v>
      </c>
      <c r="AS51" s="31">
        <f t="shared" si="45"/>
        <v>-1</v>
      </c>
    </row>
    <row r="52" spans="1:45" ht="15" thickBot="1" x14ac:dyDescent="0.4">
      <c r="A52">
        <f t="shared" si="37"/>
        <v>3</v>
      </c>
      <c r="B52">
        <f t="shared" si="38"/>
        <v>7</v>
      </c>
      <c r="C52">
        <f t="shared" si="17"/>
        <v>997.6</v>
      </c>
      <c r="D52">
        <f t="shared" si="17"/>
        <v>1010</v>
      </c>
      <c r="E52">
        <f t="shared" si="18"/>
        <v>-12.399999999999977</v>
      </c>
      <c r="F52">
        <f t="shared" si="19"/>
        <v>-1</v>
      </c>
      <c r="G52">
        <f t="shared" si="46"/>
        <v>-1</v>
      </c>
      <c r="H52">
        <f t="shared" si="21"/>
        <v>1</v>
      </c>
      <c r="J52" s="23">
        <v>10</v>
      </c>
      <c r="K52">
        <v>4</v>
      </c>
      <c r="N52">
        <v>4</v>
      </c>
      <c r="O52">
        <v>4</v>
      </c>
      <c r="P52" s="41">
        <v>1</v>
      </c>
      <c r="R52">
        <v>5</v>
      </c>
      <c r="S52">
        <v>1</v>
      </c>
      <c r="V52">
        <v>1</v>
      </c>
      <c r="W52">
        <v>10</v>
      </c>
      <c r="Z52">
        <f t="shared" si="42"/>
        <v>10</v>
      </c>
      <c r="AA52">
        <f t="shared" si="42"/>
        <v>1</v>
      </c>
      <c r="AB52">
        <f t="shared" si="42"/>
        <v>5</v>
      </c>
      <c r="AC52">
        <f t="shared" si="42"/>
        <v>10</v>
      </c>
      <c r="AD52">
        <f t="shared" si="42"/>
        <v>10</v>
      </c>
      <c r="AE52">
        <f t="shared" si="42"/>
        <v>1</v>
      </c>
      <c r="AF52">
        <f t="shared" si="42"/>
        <v>7</v>
      </c>
      <c r="AG52">
        <f t="shared" si="42"/>
        <v>10</v>
      </c>
      <c r="AH52">
        <f t="shared" si="42"/>
        <v>8</v>
      </c>
      <c r="AI52">
        <f t="shared" si="42"/>
        <v>1</v>
      </c>
      <c r="AJ52">
        <f t="shared" si="42"/>
        <v>10</v>
      </c>
      <c r="AK52">
        <f t="shared" si="42"/>
        <v>10</v>
      </c>
      <c r="AL52">
        <f t="shared" si="42"/>
        <v>10</v>
      </c>
      <c r="AM52">
        <f t="shared" si="40"/>
        <v>1000</v>
      </c>
      <c r="AN52">
        <f t="shared" si="43"/>
        <v>979.6</v>
      </c>
      <c r="AO52">
        <f t="shared" si="44"/>
        <v>10</v>
      </c>
      <c r="AP52">
        <f>models_2!O53</f>
        <v>962.8</v>
      </c>
      <c r="AQ52">
        <f t="shared" si="44"/>
        <v>10</v>
      </c>
      <c r="AR52">
        <f>IF(models_2!R53*models_2!AZ53&lt;=0,1,0)</f>
        <v>1</v>
      </c>
      <c r="AS52" s="32">
        <f t="shared" si="45"/>
        <v>0</v>
      </c>
    </row>
    <row r="53" spans="1:45" x14ac:dyDescent="0.35">
      <c r="A53">
        <f t="shared" si="37"/>
        <v>3</v>
      </c>
      <c r="B53">
        <f t="shared" si="38"/>
        <v>8</v>
      </c>
      <c r="C53">
        <f t="shared" si="17"/>
        <v>997.6</v>
      </c>
      <c r="D53">
        <f t="shared" si="17"/>
        <v>991.6</v>
      </c>
      <c r="E53">
        <f t="shared" si="18"/>
        <v>6</v>
      </c>
      <c r="F53">
        <f t="shared" si="19"/>
        <v>1</v>
      </c>
      <c r="G53">
        <f t="shared" si="46"/>
        <v>-1</v>
      </c>
      <c r="H53">
        <f t="shared" si="21"/>
        <v>1</v>
      </c>
      <c r="J53" s="23" t="s">
        <v>162</v>
      </c>
      <c r="K53">
        <v>21</v>
      </c>
      <c r="L53">
        <v>1</v>
      </c>
      <c r="M53">
        <v>8</v>
      </c>
      <c r="N53">
        <v>30</v>
      </c>
      <c r="O53">
        <v>14</v>
      </c>
      <c r="P53">
        <v>12</v>
      </c>
      <c r="Q53">
        <v>14</v>
      </c>
      <c r="R53">
        <v>40</v>
      </c>
      <c r="S53">
        <v>8</v>
      </c>
      <c r="T53">
        <v>1</v>
      </c>
      <c r="U53">
        <v>21</v>
      </c>
      <c r="V53">
        <v>30</v>
      </c>
      <c r="W53">
        <v>100</v>
      </c>
    </row>
    <row r="54" spans="1:45" x14ac:dyDescent="0.35">
      <c r="A54">
        <f t="shared" si="37"/>
        <v>3</v>
      </c>
      <c r="B54">
        <f t="shared" si="38"/>
        <v>9</v>
      </c>
      <c r="C54">
        <f t="shared" si="17"/>
        <v>997.6</v>
      </c>
      <c r="D54">
        <f t="shared" si="17"/>
        <v>1015.5</v>
      </c>
      <c r="E54">
        <f t="shared" si="18"/>
        <v>-17.899999999999977</v>
      </c>
      <c r="F54">
        <f t="shared" si="19"/>
        <v>-1</v>
      </c>
      <c r="G54">
        <f t="shared" si="46"/>
        <v>1</v>
      </c>
      <c r="H54">
        <f t="shared" si="21"/>
        <v>-1</v>
      </c>
    </row>
    <row r="55" spans="1:45" ht="15" thickBot="1" x14ac:dyDescent="0.4">
      <c r="A55">
        <f t="shared" si="37"/>
        <v>3</v>
      </c>
      <c r="B55">
        <f t="shared" si="38"/>
        <v>10</v>
      </c>
      <c r="C55">
        <f t="shared" si="17"/>
        <v>997.6</v>
      </c>
      <c r="D55">
        <f t="shared" si="17"/>
        <v>979.6</v>
      </c>
      <c r="E55">
        <f t="shared" si="18"/>
        <v>18</v>
      </c>
      <c r="F55">
        <f t="shared" si="19"/>
        <v>1</v>
      </c>
      <c r="G55">
        <f t="shared" si="46"/>
        <v>-1</v>
      </c>
      <c r="H55">
        <f t="shared" si="21"/>
        <v>1</v>
      </c>
    </row>
    <row r="56" spans="1:45" ht="15" thickBot="1" x14ac:dyDescent="0.4">
      <c r="A56" s="37">
        <f t="shared" si="37"/>
        <v>4</v>
      </c>
      <c r="B56" s="38">
        <f t="shared" si="38"/>
        <v>1</v>
      </c>
      <c r="C56" s="38">
        <f t="shared" si="17"/>
        <v>1015.5</v>
      </c>
      <c r="D56" s="38">
        <f t="shared" si="17"/>
        <v>990.6</v>
      </c>
      <c r="E56" s="38">
        <f t="shared" si="18"/>
        <v>24.899999999999977</v>
      </c>
      <c r="F56" s="38">
        <f t="shared" si="19"/>
        <v>1</v>
      </c>
      <c r="G56" s="38">
        <f>E3</f>
        <v>1</v>
      </c>
      <c r="H56" s="39">
        <f t="shared" si="21"/>
        <v>-1</v>
      </c>
    </row>
    <row r="57" spans="1:45" x14ac:dyDescent="0.35">
      <c r="A57">
        <f t="shared" si="37"/>
        <v>4</v>
      </c>
      <c r="B57">
        <f t="shared" si="38"/>
        <v>2</v>
      </c>
      <c r="C57">
        <f t="shared" si="17"/>
        <v>1015.5</v>
      </c>
      <c r="D57">
        <f t="shared" si="17"/>
        <v>998.6</v>
      </c>
      <c r="E57">
        <f t="shared" si="18"/>
        <v>16.899999999999977</v>
      </c>
      <c r="F57">
        <f t="shared" si="19"/>
        <v>1</v>
      </c>
      <c r="G57">
        <f t="shared" ref="G57:G65" si="47">E4</f>
        <v>-1</v>
      </c>
      <c r="H57">
        <f t="shared" si="21"/>
        <v>1</v>
      </c>
    </row>
    <row r="58" spans="1:45" x14ac:dyDescent="0.35">
      <c r="A58">
        <f t="shared" si="37"/>
        <v>4</v>
      </c>
      <c r="B58">
        <f t="shared" si="38"/>
        <v>3</v>
      </c>
      <c r="C58">
        <f t="shared" si="17"/>
        <v>1015.5</v>
      </c>
      <c r="D58">
        <f t="shared" si="17"/>
        <v>997.6</v>
      </c>
      <c r="E58">
        <f t="shared" si="18"/>
        <v>17.899999999999977</v>
      </c>
      <c r="F58">
        <f t="shared" si="19"/>
        <v>1</v>
      </c>
      <c r="G58">
        <f t="shared" si="47"/>
        <v>0</v>
      </c>
      <c r="H58">
        <f t="shared" si="21"/>
        <v>0</v>
      </c>
    </row>
    <row r="59" spans="1:45" x14ac:dyDescent="0.35">
      <c r="A59">
        <f t="shared" si="37"/>
        <v>4</v>
      </c>
      <c r="B59">
        <f t="shared" si="38"/>
        <v>4</v>
      </c>
      <c r="C59">
        <f t="shared" si="17"/>
        <v>1015.5</v>
      </c>
      <c r="D59">
        <f t="shared" si="17"/>
        <v>1015.5</v>
      </c>
      <c r="E59">
        <f t="shared" si="18"/>
        <v>0</v>
      </c>
      <c r="F59">
        <f t="shared" si="19"/>
        <v>0</v>
      </c>
      <c r="G59" t="str">
        <f t="shared" si="47"/>
        <v>x</v>
      </c>
      <c r="H59">
        <f t="shared" si="21"/>
        <v>0</v>
      </c>
    </row>
    <row r="60" spans="1:45" x14ac:dyDescent="0.35">
      <c r="A60">
        <f t="shared" si="37"/>
        <v>4</v>
      </c>
      <c r="B60">
        <f t="shared" si="38"/>
        <v>5</v>
      </c>
      <c r="C60">
        <f t="shared" si="17"/>
        <v>1015.5</v>
      </c>
      <c r="D60">
        <f t="shared" si="17"/>
        <v>1003.5</v>
      </c>
      <c r="E60">
        <f t="shared" si="18"/>
        <v>12</v>
      </c>
      <c r="F60">
        <f t="shared" si="19"/>
        <v>1</v>
      </c>
      <c r="G60">
        <f t="shared" si="47"/>
        <v>-1</v>
      </c>
      <c r="H60">
        <f t="shared" si="21"/>
        <v>1</v>
      </c>
    </row>
    <row r="61" spans="1:45" x14ac:dyDescent="0.35">
      <c r="A61">
        <f t="shared" si="37"/>
        <v>4</v>
      </c>
      <c r="B61">
        <f t="shared" si="38"/>
        <v>6</v>
      </c>
      <c r="C61">
        <f t="shared" si="17"/>
        <v>1015.5</v>
      </c>
      <c r="D61">
        <f t="shared" si="17"/>
        <v>997.6</v>
      </c>
      <c r="E61">
        <f t="shared" si="18"/>
        <v>17.899999999999977</v>
      </c>
      <c r="F61">
        <f t="shared" si="19"/>
        <v>1</v>
      </c>
      <c r="G61">
        <f t="shared" si="47"/>
        <v>-1</v>
      </c>
      <c r="H61">
        <f t="shared" si="21"/>
        <v>1</v>
      </c>
    </row>
    <row r="62" spans="1:45" ht="15" thickBot="1" x14ac:dyDescent="0.4">
      <c r="A62">
        <f t="shared" si="37"/>
        <v>4</v>
      </c>
      <c r="B62">
        <f t="shared" si="38"/>
        <v>7</v>
      </c>
      <c r="C62">
        <f t="shared" si="17"/>
        <v>1015.5</v>
      </c>
      <c r="D62">
        <f t="shared" si="17"/>
        <v>1010</v>
      </c>
      <c r="E62">
        <f t="shared" si="18"/>
        <v>5.5</v>
      </c>
      <c r="F62">
        <f t="shared" si="19"/>
        <v>1</v>
      </c>
      <c r="G62">
        <f t="shared" si="47"/>
        <v>0</v>
      </c>
      <c r="H62">
        <f t="shared" si="21"/>
        <v>0</v>
      </c>
    </row>
    <row r="63" spans="1:45" ht="15" thickBot="1" x14ac:dyDescent="0.4">
      <c r="A63" s="37">
        <f t="shared" si="37"/>
        <v>4</v>
      </c>
      <c r="B63" s="38">
        <f t="shared" si="38"/>
        <v>8</v>
      </c>
      <c r="C63" s="38">
        <f t="shared" si="17"/>
        <v>1015.5</v>
      </c>
      <c r="D63" s="38">
        <f t="shared" si="17"/>
        <v>991.6</v>
      </c>
      <c r="E63" s="38">
        <f t="shared" si="18"/>
        <v>23.899999999999977</v>
      </c>
      <c r="F63" s="38">
        <f t="shared" si="19"/>
        <v>1</v>
      </c>
      <c r="G63" s="38">
        <f t="shared" si="47"/>
        <v>1</v>
      </c>
      <c r="H63" s="39">
        <f t="shared" si="21"/>
        <v>-1</v>
      </c>
    </row>
    <row r="64" spans="1:45" x14ac:dyDescent="0.35">
      <c r="A64">
        <f t="shared" si="37"/>
        <v>4</v>
      </c>
      <c r="B64">
        <f t="shared" si="38"/>
        <v>9</v>
      </c>
      <c r="C64">
        <f t="shared" si="17"/>
        <v>1015.5</v>
      </c>
      <c r="D64">
        <f t="shared" si="17"/>
        <v>1015.5</v>
      </c>
      <c r="E64">
        <f t="shared" si="18"/>
        <v>0</v>
      </c>
      <c r="F64">
        <f t="shared" si="19"/>
        <v>0</v>
      </c>
      <c r="G64">
        <f t="shared" si="47"/>
        <v>-1</v>
      </c>
      <c r="H64">
        <f t="shared" si="21"/>
        <v>1</v>
      </c>
    </row>
    <row r="65" spans="1:8" x14ac:dyDescent="0.35">
      <c r="A65">
        <f t="shared" si="37"/>
        <v>4</v>
      </c>
      <c r="B65">
        <f t="shared" si="38"/>
        <v>10</v>
      </c>
      <c r="C65">
        <f t="shared" si="17"/>
        <v>1015.5</v>
      </c>
      <c r="D65">
        <f t="shared" si="17"/>
        <v>979.6</v>
      </c>
      <c r="E65">
        <f t="shared" si="18"/>
        <v>35.899999999999977</v>
      </c>
      <c r="F65">
        <f t="shared" si="19"/>
        <v>1</v>
      </c>
      <c r="G65">
        <f t="shared" si="47"/>
        <v>0</v>
      </c>
      <c r="H65">
        <f t="shared" si="21"/>
        <v>0</v>
      </c>
    </row>
    <row r="66" spans="1:8" x14ac:dyDescent="0.35">
      <c r="A66">
        <f t="shared" si="37"/>
        <v>5</v>
      </c>
      <c r="B66">
        <f t="shared" si="38"/>
        <v>1</v>
      </c>
      <c r="C66">
        <f t="shared" si="17"/>
        <v>1003.5</v>
      </c>
      <c r="D66">
        <f t="shared" si="17"/>
        <v>990.6</v>
      </c>
      <c r="E66">
        <f t="shared" si="18"/>
        <v>12.899999999999977</v>
      </c>
      <c r="F66">
        <f t="shared" si="19"/>
        <v>1</v>
      </c>
      <c r="G66">
        <f>F3</f>
        <v>-1</v>
      </c>
      <c r="H66">
        <f t="shared" si="21"/>
        <v>1</v>
      </c>
    </row>
    <row r="67" spans="1:8" x14ac:dyDescent="0.35">
      <c r="A67">
        <f t="shared" si="37"/>
        <v>5</v>
      </c>
      <c r="B67">
        <f t="shared" si="38"/>
        <v>2</v>
      </c>
      <c r="C67">
        <f t="shared" si="17"/>
        <v>1003.5</v>
      </c>
      <c r="D67">
        <f t="shared" si="17"/>
        <v>998.6</v>
      </c>
      <c r="E67">
        <f t="shared" si="18"/>
        <v>4.8999999999999773</v>
      </c>
      <c r="F67">
        <f t="shared" si="19"/>
        <v>1</v>
      </c>
      <c r="G67">
        <f t="shared" ref="G67:G75" si="48">F4</f>
        <v>1</v>
      </c>
      <c r="H67">
        <f t="shared" si="21"/>
        <v>-1</v>
      </c>
    </row>
    <row r="68" spans="1:8" x14ac:dyDescent="0.35">
      <c r="A68">
        <f t="shared" si="37"/>
        <v>5</v>
      </c>
      <c r="B68">
        <f t="shared" si="38"/>
        <v>3</v>
      </c>
      <c r="C68">
        <f t="shared" si="17"/>
        <v>1003.5</v>
      </c>
      <c r="D68">
        <f t="shared" si="17"/>
        <v>997.6</v>
      </c>
      <c r="E68">
        <f t="shared" si="18"/>
        <v>5.8999999999999773</v>
      </c>
      <c r="F68">
        <f t="shared" si="19"/>
        <v>1</v>
      </c>
      <c r="G68">
        <f t="shared" si="48"/>
        <v>-1</v>
      </c>
      <c r="H68">
        <f t="shared" si="21"/>
        <v>1</v>
      </c>
    </row>
    <row r="69" spans="1:8" x14ac:dyDescent="0.35">
      <c r="A69">
        <f t="shared" si="37"/>
        <v>5</v>
      </c>
      <c r="B69">
        <f t="shared" si="38"/>
        <v>4</v>
      </c>
      <c r="C69">
        <f t="shared" si="17"/>
        <v>1003.5</v>
      </c>
      <c r="D69">
        <f t="shared" si="17"/>
        <v>1015.5</v>
      </c>
      <c r="E69">
        <f t="shared" si="18"/>
        <v>-12</v>
      </c>
      <c r="F69">
        <f t="shared" si="19"/>
        <v>-1</v>
      </c>
      <c r="G69">
        <f t="shared" si="48"/>
        <v>1</v>
      </c>
      <c r="H69">
        <f t="shared" si="21"/>
        <v>-1</v>
      </c>
    </row>
    <row r="70" spans="1:8" x14ac:dyDescent="0.35">
      <c r="A70">
        <f t="shared" si="37"/>
        <v>5</v>
      </c>
      <c r="B70">
        <f t="shared" si="38"/>
        <v>5</v>
      </c>
      <c r="C70">
        <f t="shared" si="17"/>
        <v>1003.5</v>
      </c>
      <c r="D70">
        <f t="shared" si="17"/>
        <v>1003.5</v>
      </c>
      <c r="E70">
        <f t="shared" si="18"/>
        <v>0</v>
      </c>
      <c r="F70">
        <f t="shared" si="19"/>
        <v>0</v>
      </c>
      <c r="G70" t="str">
        <f t="shared" si="48"/>
        <v>x</v>
      </c>
      <c r="H70">
        <f t="shared" si="21"/>
        <v>0</v>
      </c>
    </row>
    <row r="71" spans="1:8" x14ac:dyDescent="0.35">
      <c r="A71">
        <f t="shared" si="37"/>
        <v>5</v>
      </c>
      <c r="B71">
        <f t="shared" si="38"/>
        <v>6</v>
      </c>
      <c r="C71">
        <f t="shared" si="17"/>
        <v>1003.5</v>
      </c>
      <c r="D71">
        <f t="shared" si="17"/>
        <v>997.6</v>
      </c>
      <c r="E71">
        <f t="shared" si="18"/>
        <v>5.8999999999999773</v>
      </c>
      <c r="F71">
        <f t="shared" si="19"/>
        <v>1</v>
      </c>
      <c r="G71">
        <f t="shared" si="48"/>
        <v>-1</v>
      </c>
      <c r="H71">
        <f t="shared" si="21"/>
        <v>1</v>
      </c>
    </row>
    <row r="72" spans="1:8" x14ac:dyDescent="0.35">
      <c r="A72">
        <f t="shared" si="37"/>
        <v>5</v>
      </c>
      <c r="B72">
        <f t="shared" si="38"/>
        <v>7</v>
      </c>
      <c r="C72">
        <f t="shared" si="17"/>
        <v>1003.5</v>
      </c>
      <c r="D72">
        <f t="shared" si="17"/>
        <v>1010</v>
      </c>
      <c r="E72">
        <f t="shared" si="18"/>
        <v>-6.5</v>
      </c>
      <c r="F72">
        <f t="shared" si="19"/>
        <v>-1</v>
      </c>
      <c r="G72">
        <f t="shared" si="48"/>
        <v>-1</v>
      </c>
      <c r="H72">
        <f t="shared" si="21"/>
        <v>1</v>
      </c>
    </row>
    <row r="73" spans="1:8" x14ac:dyDescent="0.35">
      <c r="A73">
        <f t="shared" si="37"/>
        <v>5</v>
      </c>
      <c r="B73">
        <f t="shared" si="38"/>
        <v>8</v>
      </c>
      <c r="C73">
        <f t="shared" si="17"/>
        <v>1003.5</v>
      </c>
      <c r="D73">
        <f t="shared" si="17"/>
        <v>991.6</v>
      </c>
      <c r="E73">
        <f t="shared" si="18"/>
        <v>11.899999999999977</v>
      </c>
      <c r="F73">
        <f t="shared" si="19"/>
        <v>1</v>
      </c>
      <c r="G73">
        <f t="shared" si="48"/>
        <v>1</v>
      </c>
      <c r="H73">
        <f t="shared" si="21"/>
        <v>-1</v>
      </c>
    </row>
    <row r="74" spans="1:8" x14ac:dyDescent="0.35">
      <c r="A74">
        <f t="shared" si="37"/>
        <v>5</v>
      </c>
      <c r="B74">
        <f t="shared" si="38"/>
        <v>9</v>
      </c>
      <c r="C74">
        <f t="shared" si="17"/>
        <v>1003.5</v>
      </c>
      <c r="D74">
        <f t="shared" si="17"/>
        <v>1015.5</v>
      </c>
      <c r="E74">
        <f t="shared" si="18"/>
        <v>-12</v>
      </c>
      <c r="F74">
        <f t="shared" si="19"/>
        <v>-1</v>
      </c>
      <c r="G74">
        <f t="shared" si="48"/>
        <v>0</v>
      </c>
      <c r="H74">
        <f t="shared" si="21"/>
        <v>0</v>
      </c>
    </row>
    <row r="75" spans="1:8" x14ac:dyDescent="0.35">
      <c r="A75">
        <f t="shared" si="37"/>
        <v>5</v>
      </c>
      <c r="B75">
        <f t="shared" si="38"/>
        <v>10</v>
      </c>
      <c r="C75">
        <f t="shared" si="17"/>
        <v>1003.5</v>
      </c>
      <c r="D75">
        <f t="shared" si="17"/>
        <v>979.6</v>
      </c>
      <c r="E75">
        <f t="shared" si="18"/>
        <v>23.899999999999977</v>
      </c>
      <c r="F75">
        <f t="shared" si="19"/>
        <v>1</v>
      </c>
      <c r="G75">
        <f t="shared" si="48"/>
        <v>1</v>
      </c>
      <c r="H75">
        <f t="shared" si="21"/>
        <v>-1</v>
      </c>
    </row>
    <row r="76" spans="1:8" x14ac:dyDescent="0.35">
      <c r="A76">
        <f t="shared" si="37"/>
        <v>6</v>
      </c>
      <c r="B76">
        <f t="shared" si="38"/>
        <v>1</v>
      </c>
      <c r="C76">
        <f t="shared" si="17"/>
        <v>997.6</v>
      </c>
      <c r="D76">
        <f t="shared" si="17"/>
        <v>990.6</v>
      </c>
      <c r="E76">
        <f t="shared" si="18"/>
        <v>7</v>
      </c>
      <c r="F76">
        <f t="shared" si="19"/>
        <v>1</v>
      </c>
      <c r="G76">
        <f>G3</f>
        <v>0</v>
      </c>
      <c r="H76">
        <f t="shared" si="21"/>
        <v>0</v>
      </c>
    </row>
    <row r="77" spans="1:8" x14ac:dyDescent="0.35">
      <c r="A77">
        <f t="shared" si="37"/>
        <v>6</v>
      </c>
      <c r="B77">
        <f t="shared" si="38"/>
        <v>2</v>
      </c>
      <c r="C77">
        <f t="shared" si="17"/>
        <v>997.6</v>
      </c>
      <c r="D77">
        <f t="shared" si="17"/>
        <v>998.6</v>
      </c>
      <c r="E77">
        <f t="shared" si="18"/>
        <v>-1</v>
      </c>
      <c r="F77">
        <f t="shared" si="19"/>
        <v>-1</v>
      </c>
      <c r="G77">
        <f t="shared" ref="G77:G85" si="49">G4</f>
        <v>0</v>
      </c>
      <c r="H77">
        <f t="shared" si="21"/>
        <v>0</v>
      </c>
    </row>
    <row r="78" spans="1:8" x14ac:dyDescent="0.35">
      <c r="A78">
        <f t="shared" si="37"/>
        <v>6</v>
      </c>
      <c r="B78">
        <f t="shared" si="38"/>
        <v>3</v>
      </c>
      <c r="C78">
        <f t="shared" si="17"/>
        <v>997.6</v>
      </c>
      <c r="D78">
        <f t="shared" si="17"/>
        <v>997.6</v>
      </c>
      <c r="E78">
        <f t="shared" si="18"/>
        <v>0</v>
      </c>
      <c r="F78">
        <f t="shared" si="19"/>
        <v>0</v>
      </c>
      <c r="G78">
        <f t="shared" si="49"/>
        <v>0</v>
      </c>
      <c r="H78">
        <f t="shared" si="21"/>
        <v>0</v>
      </c>
    </row>
    <row r="79" spans="1:8" x14ac:dyDescent="0.35">
      <c r="A79">
        <f t="shared" si="37"/>
        <v>6</v>
      </c>
      <c r="B79">
        <f t="shared" si="38"/>
        <v>4</v>
      </c>
      <c r="C79">
        <f t="shared" si="17"/>
        <v>997.6</v>
      </c>
      <c r="D79">
        <f t="shared" si="17"/>
        <v>1015.5</v>
      </c>
      <c r="E79">
        <f t="shared" si="18"/>
        <v>-17.899999999999977</v>
      </c>
      <c r="F79">
        <f t="shared" si="19"/>
        <v>-1</v>
      </c>
      <c r="G79">
        <f t="shared" si="49"/>
        <v>1</v>
      </c>
      <c r="H79">
        <f t="shared" si="21"/>
        <v>-1</v>
      </c>
    </row>
    <row r="80" spans="1:8" x14ac:dyDescent="0.35">
      <c r="A80">
        <f t="shared" si="37"/>
        <v>6</v>
      </c>
      <c r="B80">
        <f t="shared" si="38"/>
        <v>5</v>
      </c>
      <c r="C80">
        <f t="shared" si="17"/>
        <v>997.6</v>
      </c>
      <c r="D80">
        <f t="shared" si="17"/>
        <v>1003.5</v>
      </c>
      <c r="E80">
        <f t="shared" si="18"/>
        <v>-5.8999999999999773</v>
      </c>
      <c r="F80">
        <f t="shared" si="19"/>
        <v>-1</v>
      </c>
      <c r="G80">
        <f t="shared" si="49"/>
        <v>1</v>
      </c>
      <c r="H80">
        <f t="shared" si="21"/>
        <v>-1</v>
      </c>
    </row>
    <row r="81" spans="1:8" x14ac:dyDescent="0.35">
      <c r="A81">
        <f t="shared" si="37"/>
        <v>6</v>
      </c>
      <c r="B81">
        <f t="shared" si="38"/>
        <v>6</v>
      </c>
      <c r="C81">
        <f t="shared" si="17"/>
        <v>997.6</v>
      </c>
      <c r="D81">
        <f t="shared" si="17"/>
        <v>997.6</v>
      </c>
      <c r="E81">
        <f t="shared" si="18"/>
        <v>0</v>
      </c>
      <c r="F81">
        <f t="shared" si="19"/>
        <v>0</v>
      </c>
      <c r="G81" t="str">
        <f t="shared" si="49"/>
        <v>x</v>
      </c>
      <c r="H81">
        <f t="shared" si="21"/>
        <v>0</v>
      </c>
    </row>
    <row r="82" spans="1:8" x14ac:dyDescent="0.35">
      <c r="A82">
        <f t="shared" si="37"/>
        <v>6</v>
      </c>
      <c r="B82">
        <f t="shared" si="38"/>
        <v>7</v>
      </c>
      <c r="C82">
        <f t="shared" si="17"/>
        <v>997.6</v>
      </c>
      <c r="D82">
        <f t="shared" si="17"/>
        <v>1010</v>
      </c>
      <c r="E82">
        <f t="shared" si="18"/>
        <v>-12.399999999999977</v>
      </c>
      <c r="F82">
        <f t="shared" si="19"/>
        <v>-1</v>
      </c>
      <c r="G82">
        <f t="shared" si="49"/>
        <v>0</v>
      </c>
      <c r="H82">
        <f t="shared" si="21"/>
        <v>0</v>
      </c>
    </row>
    <row r="83" spans="1:8" x14ac:dyDescent="0.35">
      <c r="A83">
        <f t="shared" si="37"/>
        <v>6</v>
      </c>
      <c r="B83">
        <f t="shared" si="38"/>
        <v>8</v>
      </c>
      <c r="C83">
        <f t="shared" si="17"/>
        <v>997.6</v>
      </c>
      <c r="D83">
        <f t="shared" si="17"/>
        <v>991.6</v>
      </c>
      <c r="E83">
        <f t="shared" si="18"/>
        <v>6</v>
      </c>
      <c r="F83">
        <f t="shared" si="19"/>
        <v>1</v>
      </c>
      <c r="G83">
        <f t="shared" si="49"/>
        <v>-1</v>
      </c>
      <c r="H83">
        <f t="shared" si="21"/>
        <v>1</v>
      </c>
    </row>
    <row r="84" spans="1:8" x14ac:dyDescent="0.35">
      <c r="A84">
        <f t="shared" si="37"/>
        <v>6</v>
      </c>
      <c r="B84">
        <f t="shared" si="38"/>
        <v>9</v>
      </c>
      <c r="C84">
        <f t="shared" si="17"/>
        <v>997.6</v>
      </c>
      <c r="D84">
        <f t="shared" si="17"/>
        <v>1015.5</v>
      </c>
      <c r="E84">
        <f t="shared" si="18"/>
        <v>-17.899999999999977</v>
      </c>
      <c r="F84">
        <f t="shared" si="19"/>
        <v>-1</v>
      </c>
      <c r="G84">
        <f t="shared" si="49"/>
        <v>-1</v>
      </c>
      <c r="H84">
        <f t="shared" si="21"/>
        <v>1</v>
      </c>
    </row>
    <row r="85" spans="1:8" x14ac:dyDescent="0.35">
      <c r="A85">
        <f t="shared" si="37"/>
        <v>6</v>
      </c>
      <c r="B85">
        <f t="shared" si="38"/>
        <v>10</v>
      </c>
      <c r="C85">
        <f t="shared" si="17"/>
        <v>997.6</v>
      </c>
      <c r="D85">
        <f t="shared" si="17"/>
        <v>979.6</v>
      </c>
      <c r="E85">
        <f t="shared" si="18"/>
        <v>18</v>
      </c>
      <c r="F85">
        <f t="shared" si="19"/>
        <v>1</v>
      </c>
      <c r="G85">
        <f t="shared" si="49"/>
        <v>0</v>
      </c>
      <c r="H85">
        <f t="shared" si="21"/>
        <v>0</v>
      </c>
    </row>
    <row r="86" spans="1:8" x14ac:dyDescent="0.35">
      <c r="A86">
        <f t="shared" si="37"/>
        <v>7</v>
      </c>
      <c r="B86">
        <f t="shared" si="38"/>
        <v>1</v>
      </c>
      <c r="C86">
        <f t="shared" si="17"/>
        <v>1010</v>
      </c>
      <c r="D86">
        <f t="shared" si="17"/>
        <v>990.6</v>
      </c>
      <c r="E86">
        <f t="shared" si="18"/>
        <v>19.399999999999977</v>
      </c>
      <c r="F86">
        <f t="shared" si="19"/>
        <v>1</v>
      </c>
      <c r="G86">
        <f>H3</f>
        <v>0</v>
      </c>
      <c r="H86">
        <f t="shared" si="21"/>
        <v>0</v>
      </c>
    </row>
    <row r="87" spans="1:8" x14ac:dyDescent="0.35">
      <c r="A87">
        <f t="shared" si="37"/>
        <v>7</v>
      </c>
      <c r="B87">
        <f t="shared" si="38"/>
        <v>2</v>
      </c>
      <c r="C87">
        <f t="shared" si="17"/>
        <v>1010</v>
      </c>
      <c r="D87">
        <f t="shared" si="17"/>
        <v>998.6</v>
      </c>
      <c r="E87">
        <f t="shared" si="18"/>
        <v>11.399999999999977</v>
      </c>
      <c r="F87">
        <f t="shared" si="19"/>
        <v>1</v>
      </c>
      <c r="G87">
        <f t="shared" ref="G87:G95" si="50">H4</f>
        <v>-1</v>
      </c>
      <c r="H87">
        <f t="shared" si="21"/>
        <v>1</v>
      </c>
    </row>
    <row r="88" spans="1:8" x14ac:dyDescent="0.35">
      <c r="A88">
        <f t="shared" si="37"/>
        <v>7</v>
      </c>
      <c r="B88">
        <f t="shared" si="38"/>
        <v>3</v>
      </c>
      <c r="C88">
        <f t="shared" si="17"/>
        <v>1010</v>
      </c>
      <c r="D88">
        <f t="shared" si="17"/>
        <v>997.6</v>
      </c>
      <c r="E88">
        <f t="shared" si="18"/>
        <v>12.399999999999977</v>
      </c>
      <c r="F88">
        <f t="shared" si="19"/>
        <v>1</v>
      </c>
      <c r="G88">
        <f t="shared" si="50"/>
        <v>1</v>
      </c>
      <c r="H88">
        <f t="shared" si="21"/>
        <v>-1</v>
      </c>
    </row>
    <row r="89" spans="1:8" x14ac:dyDescent="0.35">
      <c r="A89">
        <f t="shared" si="37"/>
        <v>7</v>
      </c>
      <c r="B89">
        <f t="shared" si="38"/>
        <v>4</v>
      </c>
      <c r="C89">
        <f t="shared" si="17"/>
        <v>1010</v>
      </c>
      <c r="D89">
        <f t="shared" si="17"/>
        <v>1015.5</v>
      </c>
      <c r="E89">
        <f t="shared" si="18"/>
        <v>-5.5</v>
      </c>
      <c r="F89">
        <f t="shared" si="19"/>
        <v>-1</v>
      </c>
      <c r="G89">
        <f t="shared" si="50"/>
        <v>0</v>
      </c>
      <c r="H89">
        <f t="shared" si="21"/>
        <v>0</v>
      </c>
    </row>
    <row r="90" spans="1:8" x14ac:dyDescent="0.35">
      <c r="A90">
        <f t="shared" si="37"/>
        <v>7</v>
      </c>
      <c r="B90">
        <f t="shared" si="38"/>
        <v>5</v>
      </c>
      <c r="C90">
        <f t="shared" si="17"/>
        <v>1010</v>
      </c>
      <c r="D90">
        <f t="shared" si="17"/>
        <v>1003.5</v>
      </c>
      <c r="E90">
        <f t="shared" si="18"/>
        <v>6.5</v>
      </c>
      <c r="F90">
        <f t="shared" si="19"/>
        <v>1</v>
      </c>
      <c r="G90">
        <f t="shared" si="50"/>
        <v>1</v>
      </c>
      <c r="H90">
        <f t="shared" si="21"/>
        <v>-1</v>
      </c>
    </row>
    <row r="91" spans="1:8" x14ac:dyDescent="0.35">
      <c r="A91">
        <f t="shared" si="37"/>
        <v>7</v>
      </c>
      <c r="B91">
        <f t="shared" si="38"/>
        <v>6</v>
      </c>
      <c r="C91">
        <f t="shared" ref="C91:D125" si="51">VLOOKUP(A91,$Y$3:$AG$12,9,0)</f>
        <v>1010</v>
      </c>
      <c r="D91">
        <f t="shared" si="51"/>
        <v>997.6</v>
      </c>
      <c r="E91">
        <f t="shared" ref="E91:E125" si="52">C91-D91</f>
        <v>12.399999999999977</v>
      </c>
      <c r="F91">
        <f t="shared" ref="F91:F125" si="53">IF(E91=0,0,IF(E91&lt;0,-1,1))</f>
        <v>1</v>
      </c>
      <c r="G91">
        <f t="shared" si="50"/>
        <v>0</v>
      </c>
      <c r="H91">
        <f t="shared" ref="H91:H125" si="54">IFERROR(-1*G91,0)</f>
        <v>0</v>
      </c>
    </row>
    <row r="92" spans="1:8" x14ac:dyDescent="0.35">
      <c r="A92">
        <f t="shared" si="37"/>
        <v>7</v>
      </c>
      <c r="B92">
        <f t="shared" si="38"/>
        <v>7</v>
      </c>
      <c r="C92">
        <f t="shared" si="51"/>
        <v>1010</v>
      </c>
      <c r="D92">
        <f t="shared" si="51"/>
        <v>1010</v>
      </c>
      <c r="E92">
        <f t="shared" si="52"/>
        <v>0</v>
      </c>
      <c r="F92">
        <f t="shared" si="53"/>
        <v>0</v>
      </c>
      <c r="G92" t="str">
        <f t="shared" si="50"/>
        <v>x</v>
      </c>
      <c r="H92">
        <f t="shared" si="54"/>
        <v>0</v>
      </c>
    </row>
    <row r="93" spans="1:8" x14ac:dyDescent="0.35">
      <c r="A93">
        <f t="shared" si="37"/>
        <v>7</v>
      </c>
      <c r="B93">
        <f t="shared" si="38"/>
        <v>8</v>
      </c>
      <c r="C93">
        <f t="shared" si="51"/>
        <v>1010</v>
      </c>
      <c r="D93">
        <f t="shared" si="51"/>
        <v>991.6</v>
      </c>
      <c r="E93">
        <f t="shared" si="52"/>
        <v>18.399999999999977</v>
      </c>
      <c r="F93">
        <f t="shared" si="53"/>
        <v>1</v>
      </c>
      <c r="G93">
        <f t="shared" si="50"/>
        <v>-1</v>
      </c>
      <c r="H93">
        <f t="shared" si="54"/>
        <v>1</v>
      </c>
    </row>
    <row r="94" spans="1:8" x14ac:dyDescent="0.35">
      <c r="A94">
        <f t="shared" si="37"/>
        <v>7</v>
      </c>
      <c r="B94">
        <f t="shared" si="38"/>
        <v>9</v>
      </c>
      <c r="C94">
        <f t="shared" si="51"/>
        <v>1010</v>
      </c>
      <c r="D94">
        <f t="shared" si="51"/>
        <v>1015.5</v>
      </c>
      <c r="E94">
        <f t="shared" si="52"/>
        <v>-5.5</v>
      </c>
      <c r="F94">
        <f t="shared" si="53"/>
        <v>-1</v>
      </c>
      <c r="G94">
        <f t="shared" si="50"/>
        <v>0</v>
      </c>
      <c r="H94">
        <f t="shared" si="54"/>
        <v>0</v>
      </c>
    </row>
    <row r="95" spans="1:8" x14ac:dyDescent="0.35">
      <c r="A95">
        <f t="shared" si="37"/>
        <v>7</v>
      </c>
      <c r="B95">
        <f t="shared" si="38"/>
        <v>10</v>
      </c>
      <c r="C95">
        <f t="shared" si="51"/>
        <v>1010</v>
      </c>
      <c r="D95">
        <f t="shared" si="51"/>
        <v>979.6</v>
      </c>
      <c r="E95">
        <f t="shared" si="52"/>
        <v>30.399999999999977</v>
      </c>
      <c r="F95">
        <f t="shared" si="53"/>
        <v>1</v>
      </c>
      <c r="G95">
        <f t="shared" si="50"/>
        <v>-1</v>
      </c>
      <c r="H95">
        <f t="shared" si="54"/>
        <v>1</v>
      </c>
    </row>
    <row r="96" spans="1:8" x14ac:dyDescent="0.35">
      <c r="A96">
        <f t="shared" si="37"/>
        <v>8</v>
      </c>
      <c r="B96">
        <f t="shared" si="38"/>
        <v>1</v>
      </c>
      <c r="C96">
        <f t="shared" si="51"/>
        <v>991.6</v>
      </c>
      <c r="D96">
        <f t="shared" si="51"/>
        <v>990.6</v>
      </c>
      <c r="E96">
        <f t="shared" si="52"/>
        <v>1</v>
      </c>
      <c r="F96">
        <f t="shared" si="53"/>
        <v>1</v>
      </c>
      <c r="G96">
        <f>I3</f>
        <v>0</v>
      </c>
      <c r="H96">
        <f t="shared" si="54"/>
        <v>0</v>
      </c>
    </row>
    <row r="97" spans="1:8" x14ac:dyDescent="0.35">
      <c r="A97">
        <f t="shared" si="37"/>
        <v>8</v>
      </c>
      <c r="B97">
        <f t="shared" si="38"/>
        <v>2</v>
      </c>
      <c r="C97">
        <f t="shared" si="51"/>
        <v>991.6</v>
      </c>
      <c r="D97">
        <f t="shared" si="51"/>
        <v>998.6</v>
      </c>
      <c r="E97">
        <f t="shared" si="52"/>
        <v>-7</v>
      </c>
      <c r="F97">
        <f t="shared" si="53"/>
        <v>-1</v>
      </c>
      <c r="G97">
        <f t="shared" ref="G97:G105" si="55">I4</f>
        <v>1</v>
      </c>
      <c r="H97">
        <f t="shared" si="54"/>
        <v>-1</v>
      </c>
    </row>
    <row r="98" spans="1:8" x14ac:dyDescent="0.35">
      <c r="A98">
        <f t="shared" si="37"/>
        <v>8</v>
      </c>
      <c r="B98">
        <f t="shared" si="38"/>
        <v>3</v>
      </c>
      <c r="C98">
        <f t="shared" si="51"/>
        <v>991.6</v>
      </c>
      <c r="D98">
        <f t="shared" si="51"/>
        <v>997.6</v>
      </c>
      <c r="E98">
        <f t="shared" si="52"/>
        <v>-6</v>
      </c>
      <c r="F98">
        <f t="shared" si="53"/>
        <v>-1</v>
      </c>
      <c r="G98">
        <f t="shared" si="55"/>
        <v>1</v>
      </c>
      <c r="H98">
        <f t="shared" si="54"/>
        <v>-1</v>
      </c>
    </row>
    <row r="99" spans="1:8" x14ac:dyDescent="0.35">
      <c r="A99">
        <f t="shared" si="37"/>
        <v>8</v>
      </c>
      <c r="B99">
        <f t="shared" si="38"/>
        <v>4</v>
      </c>
      <c r="C99">
        <f t="shared" si="51"/>
        <v>991.6</v>
      </c>
      <c r="D99">
        <f t="shared" si="51"/>
        <v>1015.5</v>
      </c>
      <c r="E99">
        <f t="shared" si="52"/>
        <v>-23.899999999999977</v>
      </c>
      <c r="F99">
        <f t="shared" si="53"/>
        <v>-1</v>
      </c>
      <c r="G99">
        <f t="shared" si="55"/>
        <v>-1</v>
      </c>
      <c r="H99">
        <f t="shared" si="54"/>
        <v>1</v>
      </c>
    </row>
    <row r="100" spans="1:8" x14ac:dyDescent="0.35">
      <c r="A100">
        <f t="shared" si="37"/>
        <v>8</v>
      </c>
      <c r="B100">
        <f t="shared" si="38"/>
        <v>5</v>
      </c>
      <c r="C100">
        <f t="shared" si="51"/>
        <v>991.6</v>
      </c>
      <c r="D100">
        <f t="shared" si="51"/>
        <v>1003.5</v>
      </c>
      <c r="E100">
        <f t="shared" si="52"/>
        <v>-11.899999999999977</v>
      </c>
      <c r="F100">
        <f t="shared" si="53"/>
        <v>-1</v>
      </c>
      <c r="G100">
        <f t="shared" si="55"/>
        <v>-1</v>
      </c>
      <c r="H100">
        <f t="shared" si="54"/>
        <v>1</v>
      </c>
    </row>
    <row r="101" spans="1:8" x14ac:dyDescent="0.35">
      <c r="A101">
        <f t="shared" ref="A101:A125" si="56">A91+1</f>
        <v>8</v>
      </c>
      <c r="B101">
        <f t="shared" ref="B101:B125" si="57">B91</f>
        <v>6</v>
      </c>
      <c r="C101">
        <f t="shared" si="51"/>
        <v>991.6</v>
      </c>
      <c r="D101">
        <f t="shared" si="51"/>
        <v>997.6</v>
      </c>
      <c r="E101">
        <f t="shared" si="52"/>
        <v>-6</v>
      </c>
      <c r="F101">
        <f t="shared" si="53"/>
        <v>-1</v>
      </c>
      <c r="G101">
        <f t="shared" si="55"/>
        <v>1</v>
      </c>
      <c r="H101">
        <f t="shared" si="54"/>
        <v>-1</v>
      </c>
    </row>
    <row r="102" spans="1:8" x14ac:dyDescent="0.35">
      <c r="A102">
        <f t="shared" si="56"/>
        <v>8</v>
      </c>
      <c r="B102">
        <f t="shared" si="57"/>
        <v>7</v>
      </c>
      <c r="C102">
        <f t="shared" si="51"/>
        <v>991.6</v>
      </c>
      <c r="D102">
        <f t="shared" si="51"/>
        <v>1010</v>
      </c>
      <c r="E102">
        <f t="shared" si="52"/>
        <v>-18.399999999999977</v>
      </c>
      <c r="F102">
        <f t="shared" si="53"/>
        <v>-1</v>
      </c>
      <c r="G102">
        <f t="shared" si="55"/>
        <v>1</v>
      </c>
      <c r="H102">
        <f t="shared" si="54"/>
        <v>-1</v>
      </c>
    </row>
    <row r="103" spans="1:8" x14ac:dyDescent="0.35">
      <c r="A103">
        <f t="shared" si="56"/>
        <v>8</v>
      </c>
      <c r="B103">
        <f t="shared" si="57"/>
        <v>8</v>
      </c>
      <c r="C103">
        <f t="shared" si="51"/>
        <v>991.6</v>
      </c>
      <c r="D103">
        <f t="shared" si="51"/>
        <v>991.6</v>
      </c>
      <c r="E103">
        <f t="shared" si="52"/>
        <v>0</v>
      </c>
      <c r="F103">
        <f t="shared" si="53"/>
        <v>0</v>
      </c>
      <c r="G103" t="str">
        <f t="shared" si="55"/>
        <v>x</v>
      </c>
      <c r="H103">
        <f t="shared" si="54"/>
        <v>0</v>
      </c>
    </row>
    <row r="104" spans="1:8" x14ac:dyDescent="0.35">
      <c r="A104">
        <f t="shared" si="56"/>
        <v>8</v>
      </c>
      <c r="B104">
        <f t="shared" si="57"/>
        <v>9</v>
      </c>
      <c r="C104">
        <f t="shared" si="51"/>
        <v>991.6</v>
      </c>
      <c r="D104">
        <f t="shared" si="51"/>
        <v>1015.5</v>
      </c>
      <c r="E104">
        <f t="shared" si="52"/>
        <v>-23.899999999999977</v>
      </c>
      <c r="F104">
        <f t="shared" si="53"/>
        <v>-1</v>
      </c>
      <c r="G104">
        <f t="shared" si="55"/>
        <v>1</v>
      </c>
      <c r="H104">
        <f t="shared" si="54"/>
        <v>-1</v>
      </c>
    </row>
    <row r="105" spans="1:8" x14ac:dyDescent="0.35">
      <c r="A105">
        <f t="shared" si="56"/>
        <v>8</v>
      </c>
      <c r="B105">
        <f t="shared" si="57"/>
        <v>10</v>
      </c>
      <c r="C105">
        <f t="shared" si="51"/>
        <v>991.6</v>
      </c>
      <c r="D105">
        <f t="shared" si="51"/>
        <v>979.6</v>
      </c>
      <c r="E105">
        <f t="shared" si="52"/>
        <v>12</v>
      </c>
      <c r="F105">
        <f t="shared" si="53"/>
        <v>1</v>
      </c>
      <c r="G105">
        <f t="shared" si="55"/>
        <v>-1</v>
      </c>
      <c r="H105">
        <f t="shared" si="54"/>
        <v>1</v>
      </c>
    </row>
    <row r="106" spans="1:8" x14ac:dyDescent="0.35">
      <c r="A106">
        <f t="shared" si="56"/>
        <v>9</v>
      </c>
      <c r="B106">
        <f t="shared" si="57"/>
        <v>1</v>
      </c>
      <c r="C106">
        <f t="shared" si="51"/>
        <v>1015.5</v>
      </c>
      <c r="D106">
        <f t="shared" si="51"/>
        <v>990.6</v>
      </c>
      <c r="E106">
        <f t="shared" si="52"/>
        <v>24.899999999999977</v>
      </c>
      <c r="F106">
        <f t="shared" si="53"/>
        <v>1</v>
      </c>
      <c r="G106">
        <f>J3</f>
        <v>-1</v>
      </c>
      <c r="H106">
        <f t="shared" si="54"/>
        <v>1</v>
      </c>
    </row>
    <row r="107" spans="1:8" x14ac:dyDescent="0.35">
      <c r="A107">
        <f t="shared" si="56"/>
        <v>9</v>
      </c>
      <c r="B107">
        <f t="shared" si="57"/>
        <v>2</v>
      </c>
      <c r="C107">
        <f t="shared" si="51"/>
        <v>1015.5</v>
      </c>
      <c r="D107">
        <f t="shared" si="51"/>
        <v>998.6</v>
      </c>
      <c r="E107">
        <f t="shared" si="52"/>
        <v>16.899999999999977</v>
      </c>
      <c r="F107">
        <f t="shared" si="53"/>
        <v>1</v>
      </c>
      <c r="G107">
        <f t="shared" ref="G107:G115" si="58">J4</f>
        <v>-1</v>
      </c>
      <c r="H107">
        <f t="shared" si="54"/>
        <v>1</v>
      </c>
    </row>
    <row r="108" spans="1:8" x14ac:dyDescent="0.35">
      <c r="A108">
        <f t="shared" si="56"/>
        <v>9</v>
      </c>
      <c r="B108">
        <f t="shared" si="57"/>
        <v>3</v>
      </c>
      <c r="C108">
        <f t="shared" si="51"/>
        <v>1015.5</v>
      </c>
      <c r="D108">
        <f t="shared" si="51"/>
        <v>997.6</v>
      </c>
      <c r="E108">
        <f t="shared" si="52"/>
        <v>17.899999999999977</v>
      </c>
      <c r="F108">
        <f t="shared" si="53"/>
        <v>1</v>
      </c>
      <c r="G108">
        <f t="shared" si="58"/>
        <v>-1</v>
      </c>
      <c r="H108">
        <f t="shared" si="54"/>
        <v>1</v>
      </c>
    </row>
    <row r="109" spans="1:8" x14ac:dyDescent="0.35">
      <c r="A109">
        <f t="shared" si="56"/>
        <v>9</v>
      </c>
      <c r="B109">
        <f t="shared" si="57"/>
        <v>4</v>
      </c>
      <c r="C109">
        <f t="shared" si="51"/>
        <v>1015.5</v>
      </c>
      <c r="D109">
        <f t="shared" si="51"/>
        <v>1015.5</v>
      </c>
      <c r="E109">
        <f t="shared" si="52"/>
        <v>0</v>
      </c>
      <c r="F109">
        <f t="shared" si="53"/>
        <v>0</v>
      </c>
      <c r="G109">
        <f t="shared" si="58"/>
        <v>1</v>
      </c>
      <c r="H109">
        <f t="shared" si="54"/>
        <v>-1</v>
      </c>
    </row>
    <row r="110" spans="1:8" ht="15" thickBot="1" x14ac:dyDescent="0.4">
      <c r="A110">
        <f t="shared" si="56"/>
        <v>9</v>
      </c>
      <c r="B110">
        <f t="shared" si="57"/>
        <v>5</v>
      </c>
      <c r="C110">
        <f t="shared" si="51"/>
        <v>1015.5</v>
      </c>
      <c r="D110">
        <f t="shared" si="51"/>
        <v>1003.5</v>
      </c>
      <c r="E110">
        <f t="shared" si="52"/>
        <v>12</v>
      </c>
      <c r="F110">
        <f t="shared" si="53"/>
        <v>1</v>
      </c>
      <c r="G110">
        <f t="shared" si="58"/>
        <v>0</v>
      </c>
      <c r="H110">
        <f t="shared" si="54"/>
        <v>0</v>
      </c>
    </row>
    <row r="111" spans="1:8" ht="15" thickBot="1" x14ac:dyDescent="0.4">
      <c r="A111" s="37">
        <f t="shared" si="56"/>
        <v>9</v>
      </c>
      <c r="B111" s="38">
        <f t="shared" si="57"/>
        <v>6</v>
      </c>
      <c r="C111" s="38">
        <f t="shared" si="51"/>
        <v>1015.5</v>
      </c>
      <c r="D111" s="38">
        <f t="shared" si="51"/>
        <v>997.6</v>
      </c>
      <c r="E111" s="38">
        <f t="shared" si="52"/>
        <v>17.899999999999977</v>
      </c>
      <c r="F111" s="38">
        <f t="shared" si="53"/>
        <v>1</v>
      </c>
      <c r="G111" s="38">
        <f t="shared" si="58"/>
        <v>1</v>
      </c>
      <c r="H111" s="39">
        <f t="shared" si="54"/>
        <v>-1</v>
      </c>
    </row>
    <row r="112" spans="1:8" x14ac:dyDescent="0.35">
      <c r="A112">
        <f t="shared" si="56"/>
        <v>9</v>
      </c>
      <c r="B112">
        <f t="shared" si="57"/>
        <v>7</v>
      </c>
      <c r="C112">
        <f t="shared" si="51"/>
        <v>1015.5</v>
      </c>
      <c r="D112">
        <f t="shared" si="51"/>
        <v>1010</v>
      </c>
      <c r="E112">
        <f t="shared" si="52"/>
        <v>5.5</v>
      </c>
      <c r="F112">
        <f t="shared" si="53"/>
        <v>1</v>
      </c>
      <c r="G112">
        <f t="shared" si="58"/>
        <v>0</v>
      </c>
      <c r="H112">
        <f t="shared" si="54"/>
        <v>0</v>
      </c>
    </row>
    <row r="113" spans="1:8" x14ac:dyDescent="0.35">
      <c r="A113">
        <f t="shared" si="56"/>
        <v>9</v>
      </c>
      <c r="B113">
        <f t="shared" si="57"/>
        <v>8</v>
      </c>
      <c r="C113">
        <f t="shared" si="51"/>
        <v>1015.5</v>
      </c>
      <c r="D113">
        <f t="shared" si="51"/>
        <v>991.6</v>
      </c>
      <c r="E113">
        <f t="shared" si="52"/>
        <v>23.899999999999977</v>
      </c>
      <c r="F113">
        <f t="shared" si="53"/>
        <v>1</v>
      </c>
      <c r="G113">
        <f t="shared" si="58"/>
        <v>-1</v>
      </c>
      <c r="H113">
        <f t="shared" si="54"/>
        <v>1</v>
      </c>
    </row>
    <row r="114" spans="1:8" x14ac:dyDescent="0.35">
      <c r="A114">
        <f t="shared" si="56"/>
        <v>9</v>
      </c>
      <c r="B114">
        <f t="shared" si="57"/>
        <v>9</v>
      </c>
      <c r="C114">
        <f t="shared" si="51"/>
        <v>1015.5</v>
      </c>
      <c r="D114">
        <f t="shared" si="51"/>
        <v>1015.5</v>
      </c>
      <c r="E114">
        <f t="shared" si="52"/>
        <v>0</v>
      </c>
      <c r="F114">
        <f t="shared" si="53"/>
        <v>0</v>
      </c>
      <c r="G114" t="str">
        <f t="shared" si="58"/>
        <v>x</v>
      </c>
      <c r="H114">
        <f t="shared" si="54"/>
        <v>0</v>
      </c>
    </row>
    <row r="115" spans="1:8" x14ac:dyDescent="0.35">
      <c r="A115">
        <f t="shared" si="56"/>
        <v>9</v>
      </c>
      <c r="B115">
        <f t="shared" si="57"/>
        <v>10</v>
      </c>
      <c r="C115">
        <f t="shared" si="51"/>
        <v>1015.5</v>
      </c>
      <c r="D115">
        <f t="shared" si="51"/>
        <v>979.6</v>
      </c>
      <c r="E115">
        <f t="shared" si="52"/>
        <v>35.899999999999977</v>
      </c>
      <c r="F115">
        <f t="shared" si="53"/>
        <v>1</v>
      </c>
      <c r="G115">
        <f t="shared" si="58"/>
        <v>0</v>
      </c>
      <c r="H115">
        <f t="shared" si="54"/>
        <v>0</v>
      </c>
    </row>
    <row r="116" spans="1:8" x14ac:dyDescent="0.35">
      <c r="A116">
        <f t="shared" si="56"/>
        <v>10</v>
      </c>
      <c r="B116">
        <f t="shared" si="57"/>
        <v>1</v>
      </c>
      <c r="C116">
        <f t="shared" si="51"/>
        <v>979.6</v>
      </c>
      <c r="D116">
        <f t="shared" si="51"/>
        <v>990.6</v>
      </c>
      <c r="E116">
        <f t="shared" si="52"/>
        <v>-11</v>
      </c>
      <c r="F116">
        <f t="shared" si="53"/>
        <v>-1</v>
      </c>
      <c r="G116">
        <f>K3</f>
        <v>1</v>
      </c>
      <c r="H116">
        <f t="shared" si="54"/>
        <v>-1</v>
      </c>
    </row>
    <row r="117" spans="1:8" x14ac:dyDescent="0.35">
      <c r="A117">
        <f t="shared" si="56"/>
        <v>10</v>
      </c>
      <c r="B117">
        <f t="shared" si="57"/>
        <v>2</v>
      </c>
      <c r="C117">
        <f t="shared" si="51"/>
        <v>979.6</v>
      </c>
      <c r="D117">
        <f t="shared" si="51"/>
        <v>998.6</v>
      </c>
      <c r="E117">
        <f t="shared" si="52"/>
        <v>-19</v>
      </c>
      <c r="F117">
        <f t="shared" si="53"/>
        <v>-1</v>
      </c>
      <c r="G117">
        <f t="shared" ref="G117:G125" si="59">K4</f>
        <v>0</v>
      </c>
      <c r="H117">
        <f t="shared" si="54"/>
        <v>0</v>
      </c>
    </row>
    <row r="118" spans="1:8" x14ac:dyDescent="0.35">
      <c r="A118">
        <f t="shared" si="56"/>
        <v>10</v>
      </c>
      <c r="B118">
        <f t="shared" si="57"/>
        <v>3</v>
      </c>
      <c r="C118">
        <f t="shared" si="51"/>
        <v>979.6</v>
      </c>
      <c r="D118">
        <f t="shared" si="51"/>
        <v>997.6</v>
      </c>
      <c r="E118">
        <f t="shared" si="52"/>
        <v>-18</v>
      </c>
      <c r="F118">
        <f t="shared" si="53"/>
        <v>-1</v>
      </c>
      <c r="G118">
        <f t="shared" si="59"/>
        <v>1</v>
      </c>
      <c r="H118">
        <f t="shared" si="54"/>
        <v>-1</v>
      </c>
    </row>
    <row r="119" spans="1:8" x14ac:dyDescent="0.35">
      <c r="A119">
        <f t="shared" si="56"/>
        <v>10</v>
      </c>
      <c r="B119">
        <f t="shared" si="57"/>
        <v>4</v>
      </c>
      <c r="C119">
        <f t="shared" si="51"/>
        <v>979.6</v>
      </c>
      <c r="D119">
        <f t="shared" si="51"/>
        <v>1015.5</v>
      </c>
      <c r="E119">
        <f t="shared" si="52"/>
        <v>-35.899999999999977</v>
      </c>
      <c r="F119">
        <f t="shared" si="53"/>
        <v>-1</v>
      </c>
      <c r="G119">
        <f t="shared" si="59"/>
        <v>0</v>
      </c>
      <c r="H119">
        <f t="shared" si="54"/>
        <v>0</v>
      </c>
    </row>
    <row r="120" spans="1:8" x14ac:dyDescent="0.35">
      <c r="A120">
        <f t="shared" si="56"/>
        <v>10</v>
      </c>
      <c r="B120">
        <f t="shared" si="57"/>
        <v>5</v>
      </c>
      <c r="C120">
        <f t="shared" si="51"/>
        <v>979.6</v>
      </c>
      <c r="D120">
        <f t="shared" si="51"/>
        <v>1003.5</v>
      </c>
      <c r="E120">
        <f t="shared" si="52"/>
        <v>-23.899999999999977</v>
      </c>
      <c r="F120">
        <f t="shared" si="53"/>
        <v>-1</v>
      </c>
      <c r="G120">
        <f t="shared" si="59"/>
        <v>-1</v>
      </c>
      <c r="H120">
        <f t="shared" si="54"/>
        <v>1</v>
      </c>
    </row>
    <row r="121" spans="1:8" x14ac:dyDescent="0.35">
      <c r="A121">
        <f t="shared" si="56"/>
        <v>10</v>
      </c>
      <c r="B121">
        <f t="shared" si="57"/>
        <v>6</v>
      </c>
      <c r="C121">
        <f t="shared" si="51"/>
        <v>979.6</v>
      </c>
      <c r="D121">
        <f t="shared" si="51"/>
        <v>997.6</v>
      </c>
      <c r="E121">
        <f t="shared" si="52"/>
        <v>-18</v>
      </c>
      <c r="F121">
        <f t="shared" si="53"/>
        <v>-1</v>
      </c>
      <c r="G121">
        <f t="shared" si="59"/>
        <v>0</v>
      </c>
      <c r="H121">
        <f t="shared" si="54"/>
        <v>0</v>
      </c>
    </row>
    <row r="122" spans="1:8" x14ac:dyDescent="0.35">
      <c r="A122">
        <f t="shared" si="56"/>
        <v>10</v>
      </c>
      <c r="B122">
        <f t="shared" si="57"/>
        <v>7</v>
      </c>
      <c r="C122">
        <f t="shared" si="51"/>
        <v>979.6</v>
      </c>
      <c r="D122">
        <f t="shared" si="51"/>
        <v>1010</v>
      </c>
      <c r="E122">
        <f t="shared" si="52"/>
        <v>-30.399999999999977</v>
      </c>
      <c r="F122">
        <f t="shared" si="53"/>
        <v>-1</v>
      </c>
      <c r="G122">
        <f t="shared" si="59"/>
        <v>1</v>
      </c>
      <c r="H122">
        <f t="shared" si="54"/>
        <v>-1</v>
      </c>
    </row>
    <row r="123" spans="1:8" x14ac:dyDescent="0.35">
      <c r="A123">
        <f t="shared" si="56"/>
        <v>10</v>
      </c>
      <c r="B123">
        <f t="shared" si="57"/>
        <v>8</v>
      </c>
      <c r="C123">
        <f t="shared" si="51"/>
        <v>979.6</v>
      </c>
      <c r="D123">
        <f t="shared" si="51"/>
        <v>991.6</v>
      </c>
      <c r="E123">
        <f t="shared" si="52"/>
        <v>-12</v>
      </c>
      <c r="F123">
        <f t="shared" si="53"/>
        <v>-1</v>
      </c>
      <c r="G123">
        <f t="shared" si="59"/>
        <v>1</v>
      </c>
      <c r="H123">
        <f t="shared" si="54"/>
        <v>-1</v>
      </c>
    </row>
    <row r="124" spans="1:8" x14ac:dyDescent="0.35">
      <c r="A124">
        <f t="shared" si="56"/>
        <v>10</v>
      </c>
      <c r="B124">
        <f t="shared" si="57"/>
        <v>9</v>
      </c>
      <c r="C124">
        <f t="shared" si="51"/>
        <v>979.6</v>
      </c>
      <c r="D124">
        <f t="shared" si="51"/>
        <v>1015.5</v>
      </c>
      <c r="E124">
        <f t="shared" si="52"/>
        <v>-35.899999999999977</v>
      </c>
      <c r="F124">
        <f t="shared" si="53"/>
        <v>-1</v>
      </c>
      <c r="G124">
        <f t="shared" si="59"/>
        <v>0</v>
      </c>
      <c r="H124">
        <f t="shared" si="54"/>
        <v>0</v>
      </c>
    </row>
    <row r="125" spans="1:8" x14ac:dyDescent="0.35">
      <c r="A125">
        <f t="shared" si="56"/>
        <v>10</v>
      </c>
      <c r="B125">
        <f t="shared" si="57"/>
        <v>10</v>
      </c>
      <c r="C125">
        <f t="shared" si="51"/>
        <v>979.6</v>
      </c>
      <c r="D125">
        <f t="shared" si="51"/>
        <v>979.6</v>
      </c>
      <c r="E125">
        <f t="shared" si="52"/>
        <v>0</v>
      </c>
      <c r="F125">
        <f t="shared" si="53"/>
        <v>0</v>
      </c>
      <c r="G125" t="str">
        <f t="shared" si="59"/>
        <v>x</v>
      </c>
      <c r="H125">
        <f t="shared" si="54"/>
        <v>0</v>
      </c>
    </row>
  </sheetData>
  <conditionalFormatting sqref="B3:K1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5872E-46B9-4238-94B4-03DBEE6E9086}">
  <dimension ref="A1:AC67"/>
  <sheetViews>
    <sheetView zoomScale="70" workbookViewId="0"/>
  </sheetViews>
  <sheetFormatPr defaultRowHeight="14.5" x14ac:dyDescent="0.35"/>
  <sheetData>
    <row r="1" spans="1:29" ht="18" x14ac:dyDescent="0.35">
      <c r="A1" s="11"/>
      <c r="R1" s="11"/>
    </row>
    <row r="2" spans="1:29" x14ac:dyDescent="0.35">
      <c r="A2" s="12"/>
      <c r="R2" s="12"/>
    </row>
    <row r="5" spans="1:29" ht="15" x14ac:dyDescent="0.35">
      <c r="A5" s="13" t="s">
        <v>31</v>
      </c>
      <c r="B5" s="14">
        <v>2544063</v>
      </c>
      <c r="C5" s="13" t="s">
        <v>32</v>
      </c>
      <c r="D5" s="14">
        <v>10</v>
      </c>
      <c r="E5" s="13" t="s">
        <v>33</v>
      </c>
      <c r="F5" s="14">
        <v>6</v>
      </c>
      <c r="G5" s="13" t="s">
        <v>34</v>
      </c>
      <c r="H5" s="14">
        <v>10</v>
      </c>
      <c r="I5" s="13" t="s">
        <v>35</v>
      </c>
      <c r="J5" s="14">
        <v>0</v>
      </c>
      <c r="K5" s="13" t="s">
        <v>36</v>
      </c>
      <c r="L5" s="14" t="s">
        <v>103</v>
      </c>
      <c r="R5" s="13" t="s">
        <v>31</v>
      </c>
      <c r="S5" s="14">
        <v>6628137</v>
      </c>
      <c r="T5" s="13" t="s">
        <v>32</v>
      </c>
      <c r="U5" s="14">
        <v>10</v>
      </c>
      <c r="V5" s="13" t="s">
        <v>33</v>
      </c>
      <c r="W5" s="14">
        <v>6</v>
      </c>
      <c r="X5" s="13" t="s">
        <v>34</v>
      </c>
      <c r="Y5" s="14">
        <v>10</v>
      </c>
      <c r="Z5" s="13" t="s">
        <v>35</v>
      </c>
      <c r="AA5" s="14">
        <v>0</v>
      </c>
      <c r="AB5" s="13" t="s">
        <v>36</v>
      </c>
      <c r="AC5" s="14" t="s">
        <v>133</v>
      </c>
    </row>
    <row r="6" spans="1:29" ht="18.5" thickBot="1" x14ac:dyDescent="0.4">
      <c r="A6" s="11"/>
      <c r="R6" s="11"/>
    </row>
    <row r="7" spans="1:29" ht="15" thickBot="1" x14ac:dyDescent="0.4">
      <c r="A7" s="15" t="s">
        <v>37</v>
      </c>
      <c r="B7" s="15" t="s">
        <v>38</v>
      </c>
      <c r="C7" s="15" t="s">
        <v>39</v>
      </c>
      <c r="D7" s="15" t="s">
        <v>40</v>
      </c>
      <c r="E7" s="15" t="s">
        <v>41</v>
      </c>
      <c r="F7" s="15" t="s">
        <v>42</v>
      </c>
      <c r="G7" s="15" t="s">
        <v>43</v>
      </c>
      <c r="H7" s="15" t="s">
        <v>44</v>
      </c>
      <c r="J7" s="21" t="s">
        <v>179</v>
      </c>
      <c r="K7" s="21" t="s">
        <v>179</v>
      </c>
      <c r="L7" s="21" t="s">
        <v>179</v>
      </c>
      <c r="M7" s="21" t="s">
        <v>179</v>
      </c>
      <c r="N7" s="21" t="s">
        <v>179</v>
      </c>
      <c r="O7" s="21" t="s">
        <v>179</v>
      </c>
      <c r="P7" t="str">
        <f>H7</f>
        <v>Y(A7)</v>
      </c>
      <c r="R7" s="15" t="s">
        <v>37</v>
      </c>
      <c r="S7" s="15" t="s">
        <v>38</v>
      </c>
      <c r="T7" s="15" t="s">
        <v>39</v>
      </c>
      <c r="U7" s="15" t="s">
        <v>40</v>
      </c>
      <c r="V7" s="15" t="s">
        <v>41</v>
      </c>
      <c r="W7" s="15" t="s">
        <v>42</v>
      </c>
      <c r="X7" s="15" t="s">
        <v>43</v>
      </c>
      <c r="Y7" s="15" t="s">
        <v>44</v>
      </c>
    </row>
    <row r="8" spans="1:29" ht="15" thickBot="1" x14ac:dyDescent="0.4">
      <c r="A8" s="15" t="s">
        <v>45</v>
      </c>
      <c r="B8" s="16">
        <v>8</v>
      </c>
      <c r="C8" s="16">
        <v>5</v>
      </c>
      <c r="D8" s="16">
        <v>7</v>
      </c>
      <c r="E8" s="16">
        <v>8</v>
      </c>
      <c r="F8" s="16">
        <v>8</v>
      </c>
      <c r="G8" s="16">
        <v>3</v>
      </c>
      <c r="H8" s="16">
        <v>1000</v>
      </c>
      <c r="J8">
        <f t="shared" ref="J8:J17" si="0">$H$5+1-B8</f>
        <v>3</v>
      </c>
      <c r="K8">
        <f t="shared" ref="K8:K17" si="1">$H$5+1-C8</f>
        <v>6</v>
      </c>
      <c r="L8">
        <f t="shared" ref="L8:L17" si="2">$H$5+1-D8</f>
        <v>4</v>
      </c>
      <c r="M8">
        <f t="shared" ref="M8:M17" si="3">$H$5+1-E8</f>
        <v>3</v>
      </c>
      <c r="N8">
        <f t="shared" ref="N8:N17" si="4">$H$5+1-F8</f>
        <v>3</v>
      </c>
      <c r="O8">
        <f t="shared" ref="O8:O17" si="5">$H$5+1-G8</f>
        <v>8</v>
      </c>
      <c r="P8">
        <f t="shared" ref="P8:P17" si="6">H8</f>
        <v>1000</v>
      </c>
      <c r="R8" s="15" t="s">
        <v>45</v>
      </c>
      <c r="S8" s="16">
        <v>3</v>
      </c>
      <c r="T8" s="16">
        <v>6</v>
      </c>
      <c r="U8" s="16">
        <v>4</v>
      </c>
      <c r="V8" s="16">
        <v>3</v>
      </c>
      <c r="W8" s="16">
        <v>3</v>
      </c>
      <c r="X8" s="16">
        <v>8</v>
      </c>
      <c r="Y8" s="16">
        <v>1000</v>
      </c>
    </row>
    <row r="9" spans="1:29" ht="15" thickBot="1" x14ac:dyDescent="0.4">
      <c r="A9" s="15" t="s">
        <v>46</v>
      </c>
      <c r="B9" s="16">
        <v>5</v>
      </c>
      <c r="C9" s="16">
        <v>5</v>
      </c>
      <c r="D9" s="16">
        <v>4</v>
      </c>
      <c r="E9" s="16">
        <v>5</v>
      </c>
      <c r="F9" s="16">
        <v>6</v>
      </c>
      <c r="G9" s="16">
        <v>6</v>
      </c>
      <c r="H9" s="16">
        <v>1000</v>
      </c>
      <c r="J9">
        <f t="shared" si="0"/>
        <v>6</v>
      </c>
      <c r="K9">
        <f t="shared" si="1"/>
        <v>6</v>
      </c>
      <c r="L9">
        <f t="shared" si="2"/>
        <v>7</v>
      </c>
      <c r="M9">
        <f t="shared" si="3"/>
        <v>6</v>
      </c>
      <c r="N9">
        <f t="shared" si="4"/>
        <v>5</v>
      </c>
      <c r="O9">
        <f t="shared" si="5"/>
        <v>5</v>
      </c>
      <c r="P9">
        <f t="shared" si="6"/>
        <v>1000</v>
      </c>
      <c r="R9" s="15" t="s">
        <v>46</v>
      </c>
      <c r="S9" s="16">
        <v>6</v>
      </c>
      <c r="T9" s="16">
        <v>6</v>
      </c>
      <c r="U9" s="16">
        <v>7</v>
      </c>
      <c r="V9" s="16">
        <v>6</v>
      </c>
      <c r="W9" s="16">
        <v>5</v>
      </c>
      <c r="X9" s="16">
        <v>5</v>
      </c>
      <c r="Y9" s="16">
        <v>1000</v>
      </c>
    </row>
    <row r="10" spans="1:29" ht="15" thickBot="1" x14ac:dyDescent="0.4">
      <c r="A10" s="15" t="s">
        <v>47</v>
      </c>
      <c r="B10" s="16">
        <v>1</v>
      </c>
      <c r="C10" s="16">
        <v>5</v>
      </c>
      <c r="D10" s="16">
        <v>3</v>
      </c>
      <c r="E10" s="16">
        <v>3</v>
      </c>
      <c r="F10" s="16">
        <v>2</v>
      </c>
      <c r="G10" s="16">
        <v>8</v>
      </c>
      <c r="H10" s="16">
        <v>1000</v>
      </c>
      <c r="J10">
        <f t="shared" si="0"/>
        <v>10</v>
      </c>
      <c r="K10">
        <f t="shared" si="1"/>
        <v>6</v>
      </c>
      <c r="L10">
        <f t="shared" si="2"/>
        <v>8</v>
      </c>
      <c r="M10">
        <f t="shared" si="3"/>
        <v>8</v>
      </c>
      <c r="N10">
        <f t="shared" si="4"/>
        <v>9</v>
      </c>
      <c r="O10">
        <f t="shared" si="5"/>
        <v>3</v>
      </c>
      <c r="P10">
        <f t="shared" si="6"/>
        <v>1000</v>
      </c>
      <c r="R10" s="15" t="s">
        <v>47</v>
      </c>
      <c r="S10" s="16">
        <v>10</v>
      </c>
      <c r="T10" s="16">
        <v>6</v>
      </c>
      <c r="U10" s="16">
        <v>8</v>
      </c>
      <c r="V10" s="16">
        <v>8</v>
      </c>
      <c r="W10" s="16">
        <v>9</v>
      </c>
      <c r="X10" s="16">
        <v>3</v>
      </c>
      <c r="Y10" s="16">
        <v>1000</v>
      </c>
    </row>
    <row r="11" spans="1:29" ht="15" thickBot="1" x14ac:dyDescent="0.4">
      <c r="A11" s="15" t="s">
        <v>48</v>
      </c>
      <c r="B11" s="16">
        <v>1</v>
      </c>
      <c r="C11" s="16">
        <v>1</v>
      </c>
      <c r="D11" s="16">
        <v>4</v>
      </c>
      <c r="E11" s="16">
        <v>1</v>
      </c>
      <c r="F11" s="16">
        <v>4</v>
      </c>
      <c r="G11" s="16">
        <v>3</v>
      </c>
      <c r="H11" s="16">
        <v>1000</v>
      </c>
      <c r="J11">
        <f t="shared" si="0"/>
        <v>10</v>
      </c>
      <c r="K11">
        <f t="shared" si="1"/>
        <v>10</v>
      </c>
      <c r="L11">
        <f t="shared" si="2"/>
        <v>7</v>
      </c>
      <c r="M11">
        <f t="shared" si="3"/>
        <v>10</v>
      </c>
      <c r="N11">
        <f t="shared" si="4"/>
        <v>7</v>
      </c>
      <c r="O11">
        <f t="shared" si="5"/>
        <v>8</v>
      </c>
      <c r="P11">
        <f t="shared" si="6"/>
        <v>1000</v>
      </c>
      <c r="R11" s="15" t="s">
        <v>48</v>
      </c>
      <c r="S11" s="16">
        <v>10</v>
      </c>
      <c r="T11" s="16">
        <v>10</v>
      </c>
      <c r="U11" s="16">
        <v>7</v>
      </c>
      <c r="V11" s="16">
        <v>10</v>
      </c>
      <c r="W11" s="16">
        <v>7</v>
      </c>
      <c r="X11" s="16">
        <v>8</v>
      </c>
      <c r="Y11" s="16">
        <v>1000</v>
      </c>
    </row>
    <row r="12" spans="1:29" ht="15" thickBot="1" x14ac:dyDescent="0.4">
      <c r="A12" s="15" t="s">
        <v>49</v>
      </c>
      <c r="B12" s="16">
        <v>1</v>
      </c>
      <c r="C12" s="16">
        <v>8</v>
      </c>
      <c r="D12" s="16">
        <v>1</v>
      </c>
      <c r="E12" s="16">
        <v>5</v>
      </c>
      <c r="F12" s="16">
        <v>1</v>
      </c>
      <c r="G12" s="16">
        <v>9</v>
      </c>
      <c r="H12" s="16">
        <v>1000</v>
      </c>
      <c r="J12">
        <f t="shared" si="0"/>
        <v>10</v>
      </c>
      <c r="K12">
        <f t="shared" si="1"/>
        <v>3</v>
      </c>
      <c r="L12">
        <f t="shared" si="2"/>
        <v>10</v>
      </c>
      <c r="M12">
        <f t="shared" si="3"/>
        <v>6</v>
      </c>
      <c r="N12">
        <f t="shared" si="4"/>
        <v>10</v>
      </c>
      <c r="O12">
        <f t="shared" si="5"/>
        <v>2</v>
      </c>
      <c r="P12">
        <f t="shared" si="6"/>
        <v>1000</v>
      </c>
      <c r="R12" s="15" t="s">
        <v>49</v>
      </c>
      <c r="S12" s="16">
        <v>10</v>
      </c>
      <c r="T12" s="16">
        <v>3</v>
      </c>
      <c r="U12" s="16">
        <v>10</v>
      </c>
      <c r="V12" s="16">
        <v>6</v>
      </c>
      <c r="W12" s="16">
        <v>10</v>
      </c>
      <c r="X12" s="16">
        <v>2</v>
      </c>
      <c r="Y12" s="16">
        <v>1000</v>
      </c>
    </row>
    <row r="13" spans="1:29" ht="15" thickBot="1" x14ac:dyDescent="0.4">
      <c r="A13" s="15" t="s">
        <v>50</v>
      </c>
      <c r="B13" s="16">
        <v>8</v>
      </c>
      <c r="C13" s="16">
        <v>1</v>
      </c>
      <c r="D13" s="16">
        <v>10</v>
      </c>
      <c r="E13" s="16">
        <v>5</v>
      </c>
      <c r="F13" s="16">
        <v>10</v>
      </c>
      <c r="G13" s="16">
        <v>1</v>
      </c>
      <c r="H13" s="16">
        <v>1000</v>
      </c>
      <c r="J13">
        <f t="shared" si="0"/>
        <v>3</v>
      </c>
      <c r="K13">
        <f t="shared" si="1"/>
        <v>10</v>
      </c>
      <c r="L13">
        <f t="shared" si="2"/>
        <v>1</v>
      </c>
      <c r="M13">
        <f t="shared" si="3"/>
        <v>6</v>
      </c>
      <c r="N13">
        <f t="shared" si="4"/>
        <v>1</v>
      </c>
      <c r="O13">
        <f t="shared" si="5"/>
        <v>10</v>
      </c>
      <c r="P13">
        <f t="shared" si="6"/>
        <v>1000</v>
      </c>
      <c r="R13" s="15" t="s">
        <v>50</v>
      </c>
      <c r="S13" s="16">
        <v>3</v>
      </c>
      <c r="T13" s="16">
        <v>10</v>
      </c>
      <c r="U13" s="16">
        <v>1</v>
      </c>
      <c r="V13" s="16">
        <v>6</v>
      </c>
      <c r="W13" s="16">
        <v>1</v>
      </c>
      <c r="X13" s="16">
        <v>10</v>
      </c>
      <c r="Y13" s="16">
        <v>1000</v>
      </c>
    </row>
    <row r="14" spans="1:29" ht="15" thickBot="1" x14ac:dyDescent="0.4">
      <c r="A14" s="15" t="s">
        <v>51</v>
      </c>
      <c r="B14" s="16">
        <v>5</v>
      </c>
      <c r="C14" s="16">
        <v>1</v>
      </c>
      <c r="D14" s="16">
        <v>7</v>
      </c>
      <c r="E14" s="16">
        <v>3</v>
      </c>
      <c r="F14" s="16">
        <v>7</v>
      </c>
      <c r="G14" s="16">
        <v>2</v>
      </c>
      <c r="H14" s="16">
        <v>1000</v>
      </c>
      <c r="J14">
        <f t="shared" si="0"/>
        <v>6</v>
      </c>
      <c r="K14">
        <f t="shared" si="1"/>
        <v>10</v>
      </c>
      <c r="L14">
        <f t="shared" si="2"/>
        <v>4</v>
      </c>
      <c r="M14">
        <f t="shared" si="3"/>
        <v>8</v>
      </c>
      <c r="N14">
        <f t="shared" si="4"/>
        <v>4</v>
      </c>
      <c r="O14">
        <f t="shared" si="5"/>
        <v>9</v>
      </c>
      <c r="P14">
        <f t="shared" si="6"/>
        <v>1000</v>
      </c>
      <c r="R14" s="15" t="s">
        <v>51</v>
      </c>
      <c r="S14" s="16">
        <v>6</v>
      </c>
      <c r="T14" s="16">
        <v>10</v>
      </c>
      <c r="U14" s="16">
        <v>4</v>
      </c>
      <c r="V14" s="16">
        <v>8</v>
      </c>
      <c r="W14" s="16">
        <v>4</v>
      </c>
      <c r="X14" s="16">
        <v>9</v>
      </c>
      <c r="Y14" s="16">
        <v>1000</v>
      </c>
    </row>
    <row r="15" spans="1:29" ht="15" thickBot="1" x14ac:dyDescent="0.4">
      <c r="A15" s="15" t="s">
        <v>52</v>
      </c>
      <c r="B15" s="16">
        <v>5</v>
      </c>
      <c r="C15" s="16">
        <v>10</v>
      </c>
      <c r="D15" s="16">
        <v>1</v>
      </c>
      <c r="E15" s="16">
        <v>9</v>
      </c>
      <c r="F15" s="16">
        <v>2</v>
      </c>
      <c r="G15" s="16">
        <v>10</v>
      </c>
      <c r="H15" s="16">
        <v>1000</v>
      </c>
      <c r="J15">
        <f t="shared" si="0"/>
        <v>6</v>
      </c>
      <c r="K15">
        <f t="shared" si="1"/>
        <v>1</v>
      </c>
      <c r="L15">
        <f t="shared" si="2"/>
        <v>10</v>
      </c>
      <c r="M15">
        <f t="shared" si="3"/>
        <v>2</v>
      </c>
      <c r="N15">
        <f t="shared" si="4"/>
        <v>9</v>
      </c>
      <c r="O15">
        <f t="shared" si="5"/>
        <v>1</v>
      </c>
      <c r="P15">
        <f t="shared" si="6"/>
        <v>1000</v>
      </c>
      <c r="R15" s="15" t="s">
        <v>52</v>
      </c>
      <c r="S15" s="16">
        <v>6</v>
      </c>
      <c r="T15" s="16">
        <v>1</v>
      </c>
      <c r="U15" s="16">
        <v>10</v>
      </c>
      <c r="V15" s="16">
        <v>2</v>
      </c>
      <c r="W15" s="16">
        <v>9</v>
      </c>
      <c r="X15" s="16">
        <v>1</v>
      </c>
      <c r="Y15" s="16">
        <v>1000</v>
      </c>
    </row>
    <row r="16" spans="1:29" ht="15" thickBot="1" x14ac:dyDescent="0.4">
      <c r="A16" s="15" t="s">
        <v>53</v>
      </c>
      <c r="B16" s="16">
        <v>1</v>
      </c>
      <c r="C16" s="16">
        <v>1</v>
      </c>
      <c r="D16" s="16">
        <v>4</v>
      </c>
      <c r="E16" s="16">
        <v>1</v>
      </c>
      <c r="F16" s="16">
        <v>4</v>
      </c>
      <c r="G16" s="16">
        <v>3</v>
      </c>
      <c r="H16" s="16">
        <v>1000</v>
      </c>
      <c r="J16">
        <f t="shared" si="0"/>
        <v>10</v>
      </c>
      <c r="K16">
        <f t="shared" si="1"/>
        <v>10</v>
      </c>
      <c r="L16">
        <f t="shared" si="2"/>
        <v>7</v>
      </c>
      <c r="M16">
        <f t="shared" si="3"/>
        <v>10</v>
      </c>
      <c r="N16">
        <f t="shared" si="4"/>
        <v>7</v>
      </c>
      <c r="O16">
        <f t="shared" si="5"/>
        <v>8</v>
      </c>
      <c r="P16">
        <f t="shared" si="6"/>
        <v>1000</v>
      </c>
      <c r="R16" s="15" t="s">
        <v>53</v>
      </c>
      <c r="S16" s="16">
        <v>10</v>
      </c>
      <c r="T16" s="16">
        <v>10</v>
      </c>
      <c r="U16" s="16">
        <v>7</v>
      </c>
      <c r="V16" s="16">
        <v>10</v>
      </c>
      <c r="W16" s="16">
        <v>7</v>
      </c>
      <c r="X16" s="16">
        <v>8</v>
      </c>
      <c r="Y16" s="16">
        <v>1000</v>
      </c>
    </row>
    <row r="17" spans="1:25" ht="15" thickBot="1" x14ac:dyDescent="0.4">
      <c r="A17" s="15" t="s">
        <v>54</v>
      </c>
      <c r="B17" s="16">
        <v>10</v>
      </c>
      <c r="C17" s="16">
        <v>8</v>
      </c>
      <c r="D17" s="16">
        <v>7</v>
      </c>
      <c r="E17" s="16">
        <v>10</v>
      </c>
      <c r="F17" s="16">
        <v>9</v>
      </c>
      <c r="G17" s="16">
        <v>6</v>
      </c>
      <c r="H17" s="16">
        <v>1000</v>
      </c>
      <c r="J17">
        <f t="shared" si="0"/>
        <v>1</v>
      </c>
      <c r="K17">
        <f t="shared" si="1"/>
        <v>3</v>
      </c>
      <c r="L17">
        <f t="shared" si="2"/>
        <v>4</v>
      </c>
      <c r="M17">
        <f t="shared" si="3"/>
        <v>1</v>
      </c>
      <c r="N17">
        <f t="shared" si="4"/>
        <v>2</v>
      </c>
      <c r="O17">
        <f t="shared" si="5"/>
        <v>5</v>
      </c>
      <c r="P17">
        <f t="shared" si="6"/>
        <v>1000</v>
      </c>
      <c r="R17" s="15" t="s">
        <v>54</v>
      </c>
      <c r="S17" s="16">
        <v>1</v>
      </c>
      <c r="T17" s="16">
        <v>3</v>
      </c>
      <c r="U17" s="16">
        <v>4</v>
      </c>
      <c r="V17" s="16">
        <v>1</v>
      </c>
      <c r="W17" s="16">
        <v>2</v>
      </c>
      <c r="X17" s="16">
        <v>5</v>
      </c>
      <c r="Y17" s="16">
        <v>1000</v>
      </c>
    </row>
    <row r="18" spans="1:25" ht="18.5" thickBot="1" x14ac:dyDescent="0.4">
      <c r="A18" s="11"/>
      <c r="R18" s="11"/>
    </row>
    <row r="19" spans="1:25" ht="15" thickBot="1" x14ac:dyDescent="0.4">
      <c r="A19" s="15" t="s">
        <v>55</v>
      </c>
      <c r="B19" s="15" t="s">
        <v>38</v>
      </c>
      <c r="C19" s="15" t="s">
        <v>39</v>
      </c>
      <c r="D19" s="15" t="s">
        <v>40</v>
      </c>
      <c r="E19" s="15" t="s">
        <v>41</v>
      </c>
      <c r="F19" s="15" t="s">
        <v>42</v>
      </c>
      <c r="G19" s="15" t="s">
        <v>43</v>
      </c>
      <c r="R19" s="15" t="s">
        <v>55</v>
      </c>
      <c r="S19" s="15" t="s">
        <v>38</v>
      </c>
      <c r="T19" s="15" t="s">
        <v>39</v>
      </c>
      <c r="U19" s="15" t="s">
        <v>40</v>
      </c>
      <c r="V19" s="15" t="s">
        <v>41</v>
      </c>
      <c r="W19" s="15" t="s">
        <v>42</v>
      </c>
      <c r="X19" s="15" t="s">
        <v>43</v>
      </c>
    </row>
    <row r="20" spans="1:25" ht="15" thickBot="1" x14ac:dyDescent="0.4">
      <c r="A20" s="15" t="s">
        <v>56</v>
      </c>
      <c r="B20" s="16" t="s">
        <v>104</v>
      </c>
      <c r="C20" s="16" t="s">
        <v>57</v>
      </c>
      <c r="D20" s="16" t="s">
        <v>105</v>
      </c>
      <c r="E20" s="16" t="s">
        <v>57</v>
      </c>
      <c r="F20" s="16" t="s">
        <v>106</v>
      </c>
      <c r="G20" s="16" t="s">
        <v>107</v>
      </c>
      <c r="R20" s="15" t="s">
        <v>56</v>
      </c>
      <c r="S20" s="16" t="s">
        <v>57</v>
      </c>
      <c r="T20" s="16" t="s">
        <v>57</v>
      </c>
      <c r="U20" s="16" t="s">
        <v>134</v>
      </c>
      <c r="V20" s="16" t="s">
        <v>57</v>
      </c>
      <c r="W20" s="16" t="s">
        <v>135</v>
      </c>
      <c r="X20" s="16" t="s">
        <v>136</v>
      </c>
    </row>
    <row r="21" spans="1:25" ht="15" thickBot="1" x14ac:dyDescent="0.4">
      <c r="A21" s="15" t="s">
        <v>58</v>
      </c>
      <c r="B21" s="16" t="s">
        <v>108</v>
      </c>
      <c r="C21" s="16" t="s">
        <v>59</v>
      </c>
      <c r="D21" s="16" t="s">
        <v>109</v>
      </c>
      <c r="E21" s="16" t="s">
        <v>59</v>
      </c>
      <c r="F21" s="16" t="s">
        <v>110</v>
      </c>
      <c r="G21" s="16" t="s">
        <v>111</v>
      </c>
      <c r="R21" s="15" t="s">
        <v>58</v>
      </c>
      <c r="S21" s="16" t="s">
        <v>59</v>
      </c>
      <c r="T21" s="16" t="s">
        <v>59</v>
      </c>
      <c r="U21" s="16" t="s">
        <v>137</v>
      </c>
      <c r="V21" s="16" t="s">
        <v>59</v>
      </c>
      <c r="W21" s="16" t="s">
        <v>138</v>
      </c>
      <c r="X21" s="16" t="s">
        <v>139</v>
      </c>
    </row>
    <row r="22" spans="1:25" ht="15" thickBot="1" x14ac:dyDescent="0.4">
      <c r="A22" s="15" t="s">
        <v>60</v>
      </c>
      <c r="B22" s="16" t="s">
        <v>112</v>
      </c>
      <c r="C22" s="16" t="s">
        <v>61</v>
      </c>
      <c r="D22" s="16" t="s">
        <v>113</v>
      </c>
      <c r="E22" s="16" t="s">
        <v>61</v>
      </c>
      <c r="F22" s="16" t="s">
        <v>114</v>
      </c>
      <c r="G22" s="16" t="s">
        <v>115</v>
      </c>
      <c r="R22" s="15" t="s">
        <v>60</v>
      </c>
      <c r="S22" s="16" t="s">
        <v>61</v>
      </c>
      <c r="T22" s="16" t="s">
        <v>61</v>
      </c>
      <c r="U22" s="16" t="s">
        <v>140</v>
      </c>
      <c r="V22" s="16" t="s">
        <v>61</v>
      </c>
      <c r="W22" s="16" t="s">
        <v>141</v>
      </c>
      <c r="X22" s="16" t="s">
        <v>142</v>
      </c>
    </row>
    <row r="23" spans="1:25" ht="15" thickBot="1" x14ac:dyDescent="0.4">
      <c r="A23" s="15" t="s">
        <v>62</v>
      </c>
      <c r="B23" s="16" t="s">
        <v>116</v>
      </c>
      <c r="C23" s="16" t="s">
        <v>63</v>
      </c>
      <c r="D23" s="16" t="s">
        <v>63</v>
      </c>
      <c r="E23" s="16" t="s">
        <v>63</v>
      </c>
      <c r="F23" s="16" t="s">
        <v>117</v>
      </c>
      <c r="G23" s="16" t="s">
        <v>118</v>
      </c>
      <c r="R23" s="15" t="s">
        <v>62</v>
      </c>
      <c r="S23" s="16" t="s">
        <v>63</v>
      </c>
      <c r="T23" s="16" t="s">
        <v>63</v>
      </c>
      <c r="U23" s="16" t="s">
        <v>143</v>
      </c>
      <c r="V23" s="16" t="s">
        <v>63</v>
      </c>
      <c r="W23" s="16" t="s">
        <v>144</v>
      </c>
      <c r="X23" s="16" t="s">
        <v>145</v>
      </c>
    </row>
    <row r="24" spans="1:25" ht="15" thickBot="1" x14ac:dyDescent="0.4">
      <c r="A24" s="15" t="s">
        <v>64</v>
      </c>
      <c r="B24" s="16" t="s">
        <v>119</v>
      </c>
      <c r="C24" s="16" t="s">
        <v>65</v>
      </c>
      <c r="D24" s="16" t="s">
        <v>65</v>
      </c>
      <c r="E24" s="16" t="s">
        <v>65</v>
      </c>
      <c r="F24" s="16" t="s">
        <v>120</v>
      </c>
      <c r="G24" s="16" t="s">
        <v>121</v>
      </c>
      <c r="R24" s="15" t="s">
        <v>64</v>
      </c>
      <c r="S24" s="16" t="s">
        <v>65</v>
      </c>
      <c r="T24" s="16" t="s">
        <v>65</v>
      </c>
      <c r="U24" s="16" t="s">
        <v>146</v>
      </c>
      <c r="V24" s="16" t="s">
        <v>65</v>
      </c>
      <c r="W24" s="16" t="s">
        <v>147</v>
      </c>
      <c r="X24" s="16" t="s">
        <v>148</v>
      </c>
    </row>
    <row r="25" spans="1:25" ht="15" thickBot="1" x14ac:dyDescent="0.4">
      <c r="A25" s="15" t="s">
        <v>67</v>
      </c>
      <c r="B25" s="16" t="s">
        <v>122</v>
      </c>
      <c r="C25" s="16" t="s">
        <v>68</v>
      </c>
      <c r="D25" s="16" t="s">
        <v>68</v>
      </c>
      <c r="E25" s="16" t="s">
        <v>68</v>
      </c>
      <c r="F25" s="16" t="s">
        <v>123</v>
      </c>
      <c r="G25" s="16" t="s">
        <v>124</v>
      </c>
      <c r="R25" s="15" t="s">
        <v>67</v>
      </c>
      <c r="S25" s="16" t="s">
        <v>68</v>
      </c>
      <c r="T25" s="16" t="s">
        <v>68</v>
      </c>
      <c r="U25" s="16" t="s">
        <v>149</v>
      </c>
      <c r="V25" s="16" t="s">
        <v>68</v>
      </c>
      <c r="W25" s="16" t="s">
        <v>150</v>
      </c>
      <c r="X25" s="16" t="s">
        <v>151</v>
      </c>
    </row>
    <row r="26" spans="1:25" ht="15" thickBot="1" x14ac:dyDescent="0.4">
      <c r="A26" s="15" t="s">
        <v>70</v>
      </c>
      <c r="B26" s="16" t="s">
        <v>125</v>
      </c>
      <c r="C26" s="16" t="s">
        <v>71</v>
      </c>
      <c r="D26" s="16" t="s">
        <v>71</v>
      </c>
      <c r="E26" s="16" t="s">
        <v>71</v>
      </c>
      <c r="F26" s="16" t="s">
        <v>126</v>
      </c>
      <c r="G26" s="16" t="s">
        <v>71</v>
      </c>
      <c r="R26" s="15" t="s">
        <v>70</v>
      </c>
      <c r="S26" s="16" t="s">
        <v>71</v>
      </c>
      <c r="T26" s="16" t="s">
        <v>71</v>
      </c>
      <c r="U26" s="16" t="s">
        <v>152</v>
      </c>
      <c r="V26" s="16" t="s">
        <v>71</v>
      </c>
      <c r="W26" s="16" t="s">
        <v>153</v>
      </c>
      <c r="X26" s="16" t="s">
        <v>154</v>
      </c>
    </row>
    <row r="27" spans="1:25" ht="15" thickBot="1" x14ac:dyDescent="0.4">
      <c r="A27" s="15" t="s">
        <v>72</v>
      </c>
      <c r="B27" s="16" t="s">
        <v>127</v>
      </c>
      <c r="C27" s="16" t="s">
        <v>73</v>
      </c>
      <c r="D27" s="16" t="s">
        <v>73</v>
      </c>
      <c r="E27" s="16" t="s">
        <v>73</v>
      </c>
      <c r="F27" s="16" t="s">
        <v>128</v>
      </c>
      <c r="G27" s="16" t="s">
        <v>73</v>
      </c>
      <c r="R27" s="15" t="s">
        <v>72</v>
      </c>
      <c r="S27" s="16" t="s">
        <v>73</v>
      </c>
      <c r="T27" s="16" t="s">
        <v>73</v>
      </c>
      <c r="U27" s="16" t="s">
        <v>155</v>
      </c>
      <c r="V27" s="16" t="s">
        <v>73</v>
      </c>
      <c r="W27" s="16" t="s">
        <v>73</v>
      </c>
      <c r="X27" s="16" t="s">
        <v>156</v>
      </c>
    </row>
    <row r="28" spans="1:25" ht="15" thickBot="1" x14ac:dyDescent="0.4">
      <c r="A28" s="15" t="s">
        <v>74</v>
      </c>
      <c r="B28" s="16" t="s">
        <v>129</v>
      </c>
      <c r="C28" s="16" t="s">
        <v>75</v>
      </c>
      <c r="D28" s="16" t="s">
        <v>75</v>
      </c>
      <c r="E28" s="16" t="s">
        <v>75</v>
      </c>
      <c r="F28" s="16" t="s">
        <v>130</v>
      </c>
      <c r="G28" s="16" t="s">
        <v>75</v>
      </c>
      <c r="R28" s="15" t="s">
        <v>74</v>
      </c>
      <c r="S28" s="16" t="s">
        <v>75</v>
      </c>
      <c r="T28" s="16" t="s">
        <v>75</v>
      </c>
      <c r="U28" s="16" t="s">
        <v>75</v>
      </c>
      <c r="V28" s="16" t="s">
        <v>75</v>
      </c>
      <c r="W28" s="16" t="s">
        <v>75</v>
      </c>
      <c r="X28" s="16" t="s">
        <v>157</v>
      </c>
    </row>
    <row r="29" spans="1:25" ht="15" thickBot="1" x14ac:dyDescent="0.4">
      <c r="A29" s="15" t="s">
        <v>76</v>
      </c>
      <c r="B29" s="16" t="s">
        <v>131</v>
      </c>
      <c r="C29" s="16" t="s">
        <v>77</v>
      </c>
      <c r="D29" s="16" t="s">
        <v>77</v>
      </c>
      <c r="E29" s="16" t="s">
        <v>77</v>
      </c>
      <c r="F29" s="16" t="s">
        <v>77</v>
      </c>
      <c r="G29" s="16" t="s">
        <v>77</v>
      </c>
      <c r="R29" s="15" t="s">
        <v>76</v>
      </c>
      <c r="S29" s="16" t="s">
        <v>77</v>
      </c>
      <c r="T29" s="16" t="s">
        <v>77</v>
      </c>
      <c r="U29" s="16" t="s">
        <v>77</v>
      </c>
      <c r="V29" s="16" t="s">
        <v>77</v>
      </c>
      <c r="W29" s="16" t="s">
        <v>77</v>
      </c>
      <c r="X29" s="16" t="s">
        <v>158</v>
      </c>
    </row>
    <row r="30" spans="1:25" ht="18.5" thickBot="1" x14ac:dyDescent="0.4">
      <c r="A30" s="11"/>
      <c r="R30" s="11"/>
    </row>
    <row r="31" spans="1:25" ht="15" thickBot="1" x14ac:dyDescent="0.4">
      <c r="A31" s="15" t="s">
        <v>78</v>
      </c>
      <c r="B31" s="15" t="s">
        <v>38</v>
      </c>
      <c r="C31" s="15" t="s">
        <v>39</v>
      </c>
      <c r="D31" s="15" t="s">
        <v>40</v>
      </c>
      <c r="E31" s="15" t="s">
        <v>41</v>
      </c>
      <c r="F31" s="15" t="s">
        <v>42</v>
      </c>
      <c r="G31" s="15" t="s">
        <v>43</v>
      </c>
      <c r="R31" s="15" t="s">
        <v>78</v>
      </c>
      <c r="S31" s="15" t="s">
        <v>38</v>
      </c>
      <c r="T31" s="15" t="s">
        <v>39</v>
      </c>
      <c r="U31" s="15" t="s">
        <v>40</v>
      </c>
      <c r="V31" s="15" t="s">
        <v>41</v>
      </c>
      <c r="W31" s="15" t="s">
        <v>42</v>
      </c>
      <c r="X31" s="15" t="s">
        <v>43</v>
      </c>
    </row>
    <row r="32" spans="1:25" ht="15" thickBot="1" x14ac:dyDescent="0.4">
      <c r="A32" s="15" t="s">
        <v>56</v>
      </c>
      <c r="B32" s="16">
        <v>484.8</v>
      </c>
      <c r="C32" s="16">
        <v>9</v>
      </c>
      <c r="D32" s="16">
        <v>21.9</v>
      </c>
      <c r="E32" s="16">
        <v>9</v>
      </c>
      <c r="F32" s="16">
        <v>488.8</v>
      </c>
      <c r="G32" s="16">
        <v>505.8</v>
      </c>
      <c r="R32" s="15" t="s">
        <v>56</v>
      </c>
      <c r="S32" s="16">
        <v>9</v>
      </c>
      <c r="T32" s="16">
        <v>9</v>
      </c>
      <c r="U32" s="16">
        <v>18</v>
      </c>
      <c r="V32" s="16">
        <v>9</v>
      </c>
      <c r="W32" s="16">
        <v>501.7</v>
      </c>
      <c r="X32" s="16">
        <v>986.4</v>
      </c>
    </row>
    <row r="33" spans="1:28" ht="15" thickBot="1" x14ac:dyDescent="0.4">
      <c r="A33" s="15" t="s">
        <v>58</v>
      </c>
      <c r="B33" s="16">
        <v>483.8</v>
      </c>
      <c r="C33" s="16">
        <v>8</v>
      </c>
      <c r="D33" s="16">
        <v>13.5</v>
      </c>
      <c r="E33" s="16">
        <v>8</v>
      </c>
      <c r="F33" s="16">
        <v>487.8</v>
      </c>
      <c r="G33" s="16">
        <v>27.4</v>
      </c>
      <c r="R33" s="15" t="s">
        <v>58</v>
      </c>
      <c r="S33" s="16">
        <v>8</v>
      </c>
      <c r="T33" s="16">
        <v>8</v>
      </c>
      <c r="U33" s="16">
        <v>17</v>
      </c>
      <c r="V33" s="16">
        <v>8</v>
      </c>
      <c r="W33" s="16">
        <v>493.2</v>
      </c>
      <c r="X33" s="16">
        <v>985.4</v>
      </c>
    </row>
    <row r="34" spans="1:28" ht="15" thickBot="1" x14ac:dyDescent="0.4">
      <c r="A34" s="15" t="s">
        <v>60</v>
      </c>
      <c r="B34" s="16">
        <v>482.8</v>
      </c>
      <c r="C34" s="16">
        <v>7</v>
      </c>
      <c r="D34" s="16">
        <v>11</v>
      </c>
      <c r="E34" s="16">
        <v>7</v>
      </c>
      <c r="F34" s="16">
        <v>486.8</v>
      </c>
      <c r="G34" s="16">
        <v>20.9</v>
      </c>
      <c r="R34" s="15" t="s">
        <v>60</v>
      </c>
      <c r="S34" s="16">
        <v>7</v>
      </c>
      <c r="T34" s="16">
        <v>7</v>
      </c>
      <c r="U34" s="16">
        <v>16</v>
      </c>
      <c r="V34" s="16">
        <v>7</v>
      </c>
      <c r="W34" s="16">
        <v>492.2</v>
      </c>
      <c r="X34" s="16">
        <v>984.4</v>
      </c>
    </row>
    <row r="35" spans="1:28" ht="15" thickBot="1" x14ac:dyDescent="0.4">
      <c r="A35" s="15" t="s">
        <v>62</v>
      </c>
      <c r="B35" s="16">
        <v>481.8</v>
      </c>
      <c r="C35" s="16">
        <v>6</v>
      </c>
      <c r="D35" s="16">
        <v>6</v>
      </c>
      <c r="E35" s="16">
        <v>6</v>
      </c>
      <c r="F35" s="16">
        <v>485.8</v>
      </c>
      <c r="G35" s="16">
        <v>20</v>
      </c>
      <c r="R35" s="15" t="s">
        <v>62</v>
      </c>
      <c r="S35" s="16">
        <v>6</v>
      </c>
      <c r="T35" s="16">
        <v>6</v>
      </c>
      <c r="U35" s="16">
        <v>15</v>
      </c>
      <c r="V35" s="16">
        <v>6</v>
      </c>
      <c r="W35" s="16">
        <v>491.2</v>
      </c>
      <c r="X35" s="16">
        <v>488.2</v>
      </c>
    </row>
    <row r="36" spans="1:28" ht="15" thickBot="1" x14ac:dyDescent="0.4">
      <c r="A36" s="15" t="s">
        <v>64</v>
      </c>
      <c r="B36" s="16">
        <v>480.8</v>
      </c>
      <c r="C36" s="16">
        <v>5</v>
      </c>
      <c r="D36" s="16">
        <v>5</v>
      </c>
      <c r="E36" s="16">
        <v>5</v>
      </c>
      <c r="F36" s="16">
        <v>484.8</v>
      </c>
      <c r="G36" s="16">
        <v>19</v>
      </c>
      <c r="R36" s="15" t="s">
        <v>64</v>
      </c>
      <c r="S36" s="16">
        <v>5</v>
      </c>
      <c r="T36" s="16">
        <v>5</v>
      </c>
      <c r="U36" s="16">
        <v>14</v>
      </c>
      <c r="V36" s="16">
        <v>5</v>
      </c>
      <c r="W36" s="16">
        <v>490.2</v>
      </c>
      <c r="X36" s="16">
        <v>487.2</v>
      </c>
    </row>
    <row r="37" spans="1:28" ht="15" thickBot="1" x14ac:dyDescent="0.4">
      <c r="A37" s="15" t="s">
        <v>67</v>
      </c>
      <c r="B37" s="16">
        <v>479.8</v>
      </c>
      <c r="C37" s="16">
        <v>4</v>
      </c>
      <c r="D37" s="16">
        <v>4</v>
      </c>
      <c r="E37" s="16">
        <v>4</v>
      </c>
      <c r="F37" s="16">
        <v>483.8</v>
      </c>
      <c r="G37" s="16">
        <v>18</v>
      </c>
      <c r="R37" s="15" t="s">
        <v>67</v>
      </c>
      <c r="S37" s="16">
        <v>4</v>
      </c>
      <c r="T37" s="16">
        <v>4</v>
      </c>
      <c r="U37" s="16">
        <v>13</v>
      </c>
      <c r="V37" s="16">
        <v>4</v>
      </c>
      <c r="W37" s="16">
        <v>489.2</v>
      </c>
      <c r="X37" s="16">
        <v>486.2</v>
      </c>
    </row>
    <row r="38" spans="1:28" ht="15" thickBot="1" x14ac:dyDescent="0.4">
      <c r="A38" s="15" t="s">
        <v>70</v>
      </c>
      <c r="B38" s="16">
        <v>478.8</v>
      </c>
      <c r="C38" s="16">
        <v>3</v>
      </c>
      <c r="D38" s="16">
        <v>3</v>
      </c>
      <c r="E38" s="16">
        <v>3</v>
      </c>
      <c r="F38" s="16">
        <v>482.8</v>
      </c>
      <c r="G38" s="16">
        <v>3</v>
      </c>
      <c r="R38" s="15" t="s">
        <v>70</v>
      </c>
      <c r="S38" s="16">
        <v>3</v>
      </c>
      <c r="T38" s="16">
        <v>3</v>
      </c>
      <c r="U38" s="16">
        <v>12</v>
      </c>
      <c r="V38" s="16">
        <v>3</v>
      </c>
      <c r="W38" s="16">
        <v>488.2</v>
      </c>
      <c r="X38" s="16">
        <v>485.2</v>
      </c>
    </row>
    <row r="39" spans="1:28" ht="15" thickBot="1" x14ac:dyDescent="0.4">
      <c r="A39" s="15" t="s">
        <v>72</v>
      </c>
      <c r="B39" s="16">
        <v>477.8</v>
      </c>
      <c r="C39" s="16">
        <v>2</v>
      </c>
      <c r="D39" s="16">
        <v>2</v>
      </c>
      <c r="E39" s="16">
        <v>2</v>
      </c>
      <c r="F39" s="16">
        <v>481.8</v>
      </c>
      <c r="G39" s="16">
        <v>2</v>
      </c>
      <c r="R39" s="15" t="s">
        <v>72</v>
      </c>
      <c r="S39" s="16">
        <v>2</v>
      </c>
      <c r="T39" s="16">
        <v>2</v>
      </c>
      <c r="U39" s="16">
        <v>11</v>
      </c>
      <c r="V39" s="16">
        <v>2</v>
      </c>
      <c r="W39" s="16">
        <v>2</v>
      </c>
      <c r="X39" s="16">
        <v>484.2</v>
      </c>
    </row>
    <row r="40" spans="1:28" ht="15" thickBot="1" x14ac:dyDescent="0.4">
      <c r="A40" s="15" t="s">
        <v>74</v>
      </c>
      <c r="B40" s="16">
        <v>476.8</v>
      </c>
      <c r="C40" s="16">
        <v>1</v>
      </c>
      <c r="D40" s="16">
        <v>1</v>
      </c>
      <c r="E40" s="16">
        <v>1</v>
      </c>
      <c r="F40" s="16">
        <v>480.8</v>
      </c>
      <c r="G40" s="16">
        <v>1</v>
      </c>
      <c r="R40" s="15" t="s">
        <v>74</v>
      </c>
      <c r="S40" s="16">
        <v>1</v>
      </c>
      <c r="T40" s="16">
        <v>1</v>
      </c>
      <c r="U40" s="16">
        <v>1</v>
      </c>
      <c r="V40" s="16">
        <v>1</v>
      </c>
      <c r="W40" s="16">
        <v>1</v>
      </c>
      <c r="X40" s="16">
        <v>477.7</v>
      </c>
    </row>
    <row r="41" spans="1:28" ht="15" thickBot="1" x14ac:dyDescent="0.4">
      <c r="A41" s="15" t="s">
        <v>76</v>
      </c>
      <c r="B41" s="16">
        <v>475.8</v>
      </c>
      <c r="C41" s="16">
        <v>0</v>
      </c>
      <c r="D41" s="16">
        <v>0</v>
      </c>
      <c r="E41" s="16">
        <v>0</v>
      </c>
      <c r="F41" s="16">
        <v>0</v>
      </c>
      <c r="G41" s="16">
        <v>0</v>
      </c>
      <c r="R41" s="15" t="s">
        <v>76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471.7</v>
      </c>
    </row>
    <row r="42" spans="1:28" ht="18.5" thickBot="1" x14ac:dyDescent="0.4">
      <c r="A42" s="11"/>
      <c r="R42" s="11"/>
    </row>
    <row r="43" spans="1:28" ht="15" thickBot="1" x14ac:dyDescent="0.4">
      <c r="A43" s="15" t="s">
        <v>79</v>
      </c>
      <c r="B43" s="15" t="s">
        <v>38</v>
      </c>
      <c r="C43" s="15" t="s">
        <v>39</v>
      </c>
      <c r="D43" s="15" t="s">
        <v>40</v>
      </c>
      <c r="E43" s="15" t="s">
        <v>41</v>
      </c>
      <c r="F43" s="15" t="s">
        <v>42</v>
      </c>
      <c r="G43" s="15" t="s">
        <v>43</v>
      </c>
      <c r="H43" s="15" t="s">
        <v>80</v>
      </c>
      <c r="I43" s="15" t="s">
        <v>81</v>
      </c>
      <c r="J43" s="15" t="s">
        <v>82</v>
      </c>
      <c r="K43" s="15" t="s">
        <v>83</v>
      </c>
      <c r="R43" s="15" t="s">
        <v>79</v>
      </c>
      <c r="S43" s="15" t="s">
        <v>38</v>
      </c>
      <c r="T43" s="15" t="s">
        <v>39</v>
      </c>
      <c r="U43" s="15" t="s">
        <v>40</v>
      </c>
      <c r="V43" s="15" t="s">
        <v>41</v>
      </c>
      <c r="W43" s="15" t="s">
        <v>42</v>
      </c>
      <c r="X43" s="15" t="s">
        <v>43</v>
      </c>
      <c r="Y43" s="15" t="s">
        <v>80</v>
      </c>
      <c r="Z43" s="15" t="s">
        <v>81</v>
      </c>
      <c r="AA43" s="15" t="s">
        <v>82</v>
      </c>
      <c r="AB43" s="15" t="s">
        <v>83</v>
      </c>
    </row>
    <row r="44" spans="1:28" ht="15" thickBot="1" x14ac:dyDescent="0.4">
      <c r="A44" s="15" t="s">
        <v>45</v>
      </c>
      <c r="B44" s="16">
        <v>477.8</v>
      </c>
      <c r="C44" s="16">
        <v>5</v>
      </c>
      <c r="D44" s="16">
        <v>3</v>
      </c>
      <c r="E44" s="16">
        <v>2</v>
      </c>
      <c r="F44" s="16">
        <v>481.8</v>
      </c>
      <c r="G44" s="16">
        <v>20.9</v>
      </c>
      <c r="H44" s="16">
        <v>990.6</v>
      </c>
      <c r="I44" s="16">
        <v>1000</v>
      </c>
      <c r="J44" s="16">
        <v>9.4</v>
      </c>
      <c r="K44" s="16">
        <v>0.94</v>
      </c>
      <c r="R44" s="15" t="s">
        <v>45</v>
      </c>
      <c r="S44" s="16">
        <v>7</v>
      </c>
      <c r="T44" s="16">
        <v>4</v>
      </c>
      <c r="U44" s="16">
        <v>15</v>
      </c>
      <c r="V44" s="16">
        <v>7</v>
      </c>
      <c r="W44" s="16">
        <v>492.2</v>
      </c>
      <c r="X44" s="16">
        <v>484.2</v>
      </c>
      <c r="Y44" s="16">
        <v>1009.5</v>
      </c>
      <c r="Z44" s="16">
        <v>1000</v>
      </c>
      <c r="AA44" s="16">
        <v>-9.5</v>
      </c>
      <c r="AB44" s="16">
        <v>-0.95</v>
      </c>
    </row>
    <row r="45" spans="1:28" ht="15" thickBot="1" x14ac:dyDescent="0.4">
      <c r="A45" s="15" t="s">
        <v>46</v>
      </c>
      <c r="B45" s="16">
        <v>480.8</v>
      </c>
      <c r="C45" s="16">
        <v>5</v>
      </c>
      <c r="D45" s="16">
        <v>6</v>
      </c>
      <c r="E45" s="16">
        <v>5</v>
      </c>
      <c r="F45" s="16">
        <v>483.8</v>
      </c>
      <c r="G45" s="16">
        <v>18</v>
      </c>
      <c r="H45" s="16">
        <v>998.6</v>
      </c>
      <c r="I45" s="16">
        <v>1000</v>
      </c>
      <c r="J45" s="16">
        <v>1.4</v>
      </c>
      <c r="K45" s="16">
        <v>0.14000000000000001</v>
      </c>
      <c r="R45" s="15" t="s">
        <v>46</v>
      </c>
      <c r="S45" s="16">
        <v>4</v>
      </c>
      <c r="T45" s="16">
        <v>4</v>
      </c>
      <c r="U45" s="16">
        <v>12</v>
      </c>
      <c r="V45" s="16">
        <v>4</v>
      </c>
      <c r="W45" s="16">
        <v>490.2</v>
      </c>
      <c r="X45" s="16">
        <v>487.2</v>
      </c>
      <c r="Y45" s="16">
        <v>1001.5</v>
      </c>
      <c r="Z45" s="16">
        <v>1000</v>
      </c>
      <c r="AA45" s="16">
        <v>-1.5</v>
      </c>
      <c r="AB45" s="16">
        <v>-0.15</v>
      </c>
    </row>
    <row r="46" spans="1:28" ht="15" thickBot="1" x14ac:dyDescent="0.4">
      <c r="A46" s="15" t="s">
        <v>47</v>
      </c>
      <c r="B46" s="16">
        <v>484.8</v>
      </c>
      <c r="C46" s="16">
        <v>5</v>
      </c>
      <c r="D46" s="16">
        <v>11</v>
      </c>
      <c r="E46" s="16">
        <v>7</v>
      </c>
      <c r="F46" s="16">
        <v>487.8</v>
      </c>
      <c r="G46" s="16">
        <v>2</v>
      </c>
      <c r="H46" s="16">
        <v>997.6</v>
      </c>
      <c r="I46" s="16">
        <v>1000</v>
      </c>
      <c r="J46" s="16">
        <v>2.4</v>
      </c>
      <c r="K46" s="16">
        <v>0.24</v>
      </c>
      <c r="R46" s="15" t="s">
        <v>47</v>
      </c>
      <c r="S46" s="16">
        <v>0</v>
      </c>
      <c r="T46" s="16">
        <v>4</v>
      </c>
      <c r="U46" s="16">
        <v>11</v>
      </c>
      <c r="V46" s="16">
        <v>2</v>
      </c>
      <c r="W46" s="16">
        <v>1</v>
      </c>
      <c r="X46" s="16">
        <v>984.4</v>
      </c>
      <c r="Y46" s="16">
        <v>1002.5</v>
      </c>
      <c r="Z46" s="16">
        <v>1000</v>
      </c>
      <c r="AA46" s="16">
        <v>-2.5</v>
      </c>
      <c r="AB46" s="16">
        <v>-0.25</v>
      </c>
    </row>
    <row r="47" spans="1:28" ht="15" thickBot="1" x14ac:dyDescent="0.4">
      <c r="A47" s="15" t="s">
        <v>48</v>
      </c>
      <c r="B47" s="16">
        <v>484.8</v>
      </c>
      <c r="C47" s="16">
        <v>9</v>
      </c>
      <c r="D47" s="16">
        <v>6</v>
      </c>
      <c r="E47" s="16">
        <v>9</v>
      </c>
      <c r="F47" s="16">
        <v>485.8</v>
      </c>
      <c r="G47" s="16">
        <v>20.9</v>
      </c>
      <c r="H47" s="16">
        <v>1015.5</v>
      </c>
      <c r="I47" s="16">
        <v>1000</v>
      </c>
      <c r="J47" s="16">
        <v>-15.5</v>
      </c>
      <c r="K47" s="16">
        <v>-1.55</v>
      </c>
      <c r="R47" s="15" t="s">
        <v>48</v>
      </c>
      <c r="S47" s="16">
        <v>0</v>
      </c>
      <c r="T47" s="16">
        <v>0</v>
      </c>
      <c r="U47" s="16">
        <v>12</v>
      </c>
      <c r="V47" s="16">
        <v>0</v>
      </c>
      <c r="W47" s="16">
        <v>488.2</v>
      </c>
      <c r="X47" s="16">
        <v>484.2</v>
      </c>
      <c r="Y47" s="16">
        <v>984.4</v>
      </c>
      <c r="Z47" s="16">
        <v>1000</v>
      </c>
      <c r="AA47" s="16">
        <v>15.6</v>
      </c>
      <c r="AB47" s="16">
        <v>1.56</v>
      </c>
    </row>
    <row r="48" spans="1:28" ht="15" thickBot="1" x14ac:dyDescent="0.4">
      <c r="A48" s="15" t="s">
        <v>49</v>
      </c>
      <c r="B48" s="16">
        <v>484.8</v>
      </c>
      <c r="C48" s="16">
        <v>2</v>
      </c>
      <c r="D48" s="16">
        <v>21.9</v>
      </c>
      <c r="E48" s="16">
        <v>5</v>
      </c>
      <c r="F48" s="16">
        <v>488.8</v>
      </c>
      <c r="G48" s="16">
        <v>1</v>
      </c>
      <c r="H48" s="16">
        <v>1003.5</v>
      </c>
      <c r="I48" s="16">
        <v>1000</v>
      </c>
      <c r="J48" s="16">
        <v>-3.5</v>
      </c>
      <c r="K48" s="16">
        <v>-0.35</v>
      </c>
      <c r="R48" s="15" t="s">
        <v>49</v>
      </c>
      <c r="S48" s="16">
        <v>0</v>
      </c>
      <c r="T48" s="16">
        <v>7</v>
      </c>
      <c r="U48" s="16">
        <v>0</v>
      </c>
      <c r="V48" s="16">
        <v>4</v>
      </c>
      <c r="W48" s="16">
        <v>0</v>
      </c>
      <c r="X48" s="16">
        <v>985.4</v>
      </c>
      <c r="Y48" s="16">
        <v>996.4</v>
      </c>
      <c r="Z48" s="16">
        <v>1000</v>
      </c>
      <c r="AA48" s="16">
        <v>3.6</v>
      </c>
      <c r="AB48" s="16">
        <v>0.36</v>
      </c>
    </row>
    <row r="49" spans="1:28" ht="15" thickBot="1" x14ac:dyDescent="0.4">
      <c r="A49" s="15" t="s">
        <v>50</v>
      </c>
      <c r="B49" s="16">
        <v>477.8</v>
      </c>
      <c r="C49" s="16">
        <v>9</v>
      </c>
      <c r="D49" s="16">
        <v>0</v>
      </c>
      <c r="E49" s="16">
        <v>5</v>
      </c>
      <c r="F49" s="16">
        <v>0</v>
      </c>
      <c r="G49" s="16">
        <v>505.8</v>
      </c>
      <c r="H49" s="16">
        <v>997.6</v>
      </c>
      <c r="I49" s="16">
        <v>1000</v>
      </c>
      <c r="J49" s="16">
        <v>2.4</v>
      </c>
      <c r="K49" s="16">
        <v>0.24</v>
      </c>
      <c r="R49" s="15" t="s">
        <v>50</v>
      </c>
      <c r="S49" s="16">
        <v>7</v>
      </c>
      <c r="T49" s="16">
        <v>0</v>
      </c>
      <c r="U49" s="16">
        <v>18</v>
      </c>
      <c r="V49" s="16">
        <v>4</v>
      </c>
      <c r="W49" s="16">
        <v>501.7</v>
      </c>
      <c r="X49" s="16">
        <v>471.7</v>
      </c>
      <c r="Y49" s="16">
        <v>1002.5</v>
      </c>
      <c r="Z49" s="16">
        <v>1000</v>
      </c>
      <c r="AA49" s="16">
        <v>-2.5</v>
      </c>
      <c r="AB49" s="16">
        <v>-0.25</v>
      </c>
    </row>
    <row r="50" spans="1:28" ht="15" thickBot="1" x14ac:dyDescent="0.4">
      <c r="A50" s="15" t="s">
        <v>51</v>
      </c>
      <c r="B50" s="16">
        <v>480.8</v>
      </c>
      <c r="C50" s="16">
        <v>9</v>
      </c>
      <c r="D50" s="16">
        <v>3</v>
      </c>
      <c r="E50" s="16">
        <v>7</v>
      </c>
      <c r="F50" s="16">
        <v>482.8</v>
      </c>
      <c r="G50" s="16">
        <v>27.4</v>
      </c>
      <c r="H50" s="16">
        <v>1010</v>
      </c>
      <c r="I50" s="16">
        <v>1000</v>
      </c>
      <c r="J50" s="16">
        <v>-10</v>
      </c>
      <c r="K50" s="16">
        <v>-1</v>
      </c>
      <c r="R50" s="15" t="s">
        <v>51</v>
      </c>
      <c r="S50" s="16">
        <v>4</v>
      </c>
      <c r="T50" s="16">
        <v>0</v>
      </c>
      <c r="U50" s="16">
        <v>15</v>
      </c>
      <c r="V50" s="16">
        <v>2</v>
      </c>
      <c r="W50" s="16">
        <v>491.2</v>
      </c>
      <c r="X50" s="16">
        <v>477.7</v>
      </c>
      <c r="Y50" s="16">
        <v>989.9</v>
      </c>
      <c r="Z50" s="16">
        <v>1000</v>
      </c>
      <c r="AA50" s="16">
        <v>10.1</v>
      </c>
      <c r="AB50" s="16">
        <v>1.01</v>
      </c>
    </row>
    <row r="51" spans="1:28" ht="15" thickBot="1" x14ac:dyDescent="0.4">
      <c r="A51" s="15" t="s">
        <v>52</v>
      </c>
      <c r="B51" s="16">
        <v>480.8</v>
      </c>
      <c r="C51" s="16">
        <v>0</v>
      </c>
      <c r="D51" s="16">
        <v>21.9</v>
      </c>
      <c r="E51" s="16">
        <v>1</v>
      </c>
      <c r="F51" s="16">
        <v>487.8</v>
      </c>
      <c r="G51" s="16">
        <v>0</v>
      </c>
      <c r="H51" s="16">
        <v>991.6</v>
      </c>
      <c r="I51" s="16">
        <v>1000</v>
      </c>
      <c r="J51" s="16">
        <v>8.4</v>
      </c>
      <c r="K51" s="16">
        <v>0.84</v>
      </c>
      <c r="R51" s="15" t="s">
        <v>52</v>
      </c>
      <c r="S51" s="16">
        <v>4</v>
      </c>
      <c r="T51" s="16">
        <v>9</v>
      </c>
      <c r="U51" s="16">
        <v>0</v>
      </c>
      <c r="V51" s="16">
        <v>8</v>
      </c>
      <c r="W51" s="16">
        <v>1</v>
      </c>
      <c r="X51" s="16">
        <v>986.4</v>
      </c>
      <c r="Y51" s="16">
        <v>1008.5</v>
      </c>
      <c r="Z51" s="16">
        <v>1000</v>
      </c>
      <c r="AA51" s="16">
        <v>-8.5</v>
      </c>
      <c r="AB51" s="16">
        <v>-0.85</v>
      </c>
    </row>
    <row r="52" spans="1:28" ht="15" thickBot="1" x14ac:dyDescent="0.4">
      <c r="A52" s="15" t="s">
        <v>53</v>
      </c>
      <c r="B52" s="16">
        <v>484.8</v>
      </c>
      <c r="C52" s="16">
        <v>9</v>
      </c>
      <c r="D52" s="16">
        <v>6</v>
      </c>
      <c r="E52" s="16">
        <v>9</v>
      </c>
      <c r="F52" s="16">
        <v>485.8</v>
      </c>
      <c r="G52" s="16">
        <v>20.9</v>
      </c>
      <c r="H52" s="16">
        <v>1015.5</v>
      </c>
      <c r="I52" s="16">
        <v>1000</v>
      </c>
      <c r="J52" s="16">
        <v>-15.5</v>
      </c>
      <c r="K52" s="16">
        <v>-1.55</v>
      </c>
      <c r="R52" s="15" t="s">
        <v>53</v>
      </c>
      <c r="S52" s="16">
        <v>0</v>
      </c>
      <c r="T52" s="16">
        <v>0</v>
      </c>
      <c r="U52" s="16">
        <v>12</v>
      </c>
      <c r="V52" s="16">
        <v>0</v>
      </c>
      <c r="W52" s="16">
        <v>488.2</v>
      </c>
      <c r="X52" s="16">
        <v>484.2</v>
      </c>
      <c r="Y52" s="16">
        <v>984.4</v>
      </c>
      <c r="Z52" s="16">
        <v>1000</v>
      </c>
      <c r="AA52" s="16">
        <v>15.6</v>
      </c>
      <c r="AB52" s="16">
        <v>1.56</v>
      </c>
    </row>
    <row r="53" spans="1:28" ht="15" thickBot="1" x14ac:dyDescent="0.4">
      <c r="A53" s="15" t="s">
        <v>54</v>
      </c>
      <c r="B53" s="16">
        <v>475.8</v>
      </c>
      <c r="C53" s="16">
        <v>2</v>
      </c>
      <c r="D53" s="16">
        <v>3</v>
      </c>
      <c r="E53" s="16">
        <v>0</v>
      </c>
      <c r="F53" s="16">
        <v>480.8</v>
      </c>
      <c r="G53" s="16">
        <v>18</v>
      </c>
      <c r="H53" s="16">
        <v>979.6</v>
      </c>
      <c r="I53" s="16">
        <v>1000</v>
      </c>
      <c r="J53" s="16">
        <v>20.399999999999999</v>
      </c>
      <c r="K53" s="16">
        <v>2.04</v>
      </c>
      <c r="R53" s="15" t="s">
        <v>54</v>
      </c>
      <c r="S53" s="16">
        <v>9</v>
      </c>
      <c r="T53" s="16">
        <v>7</v>
      </c>
      <c r="U53" s="16">
        <v>15</v>
      </c>
      <c r="V53" s="16">
        <v>9</v>
      </c>
      <c r="W53" s="16">
        <v>493.2</v>
      </c>
      <c r="X53" s="16">
        <v>487.2</v>
      </c>
      <c r="Y53" s="16">
        <v>1020.5</v>
      </c>
      <c r="Z53" s="16">
        <v>1000</v>
      </c>
      <c r="AA53" s="16">
        <v>-20.5</v>
      </c>
      <c r="AB53" s="16">
        <v>-2.0499999999999998</v>
      </c>
    </row>
    <row r="54" spans="1:28" ht="15" thickBot="1" x14ac:dyDescent="0.4"/>
    <row r="55" spans="1:28" ht="15" thickBot="1" x14ac:dyDescent="0.4">
      <c r="A55" s="17" t="s">
        <v>84</v>
      </c>
      <c r="B55" s="18">
        <v>1519.3</v>
      </c>
      <c r="R55" s="17" t="s">
        <v>84</v>
      </c>
      <c r="S55" s="18">
        <v>1533.1</v>
      </c>
    </row>
    <row r="56" spans="1:28" ht="15" thickBot="1" x14ac:dyDescent="0.4">
      <c r="A56" s="17" t="s">
        <v>85</v>
      </c>
      <c r="B56" s="18">
        <v>475.8</v>
      </c>
      <c r="R56" s="17" t="s">
        <v>85</v>
      </c>
      <c r="S56" s="18">
        <v>471.7</v>
      </c>
    </row>
    <row r="57" spans="1:28" ht="15" thickBot="1" x14ac:dyDescent="0.4">
      <c r="A57" s="17" t="s">
        <v>86</v>
      </c>
      <c r="B57" s="18">
        <v>10000.1</v>
      </c>
      <c r="R57" s="17" t="s">
        <v>86</v>
      </c>
      <c r="S57" s="18">
        <v>10000.1</v>
      </c>
    </row>
    <row r="58" spans="1:28" ht="15" thickBot="1" x14ac:dyDescent="0.4">
      <c r="A58" s="17" t="s">
        <v>87</v>
      </c>
      <c r="B58" s="18">
        <v>10000</v>
      </c>
      <c r="R58" s="17" t="s">
        <v>87</v>
      </c>
      <c r="S58" s="18">
        <v>10000</v>
      </c>
    </row>
    <row r="59" spans="1:28" ht="15" thickBot="1" x14ac:dyDescent="0.4">
      <c r="A59" s="17" t="s">
        <v>88</v>
      </c>
      <c r="B59" s="18">
        <v>0.1</v>
      </c>
      <c r="R59" s="17" t="s">
        <v>88</v>
      </c>
      <c r="S59" s="18">
        <v>0.1</v>
      </c>
    </row>
    <row r="60" spans="1:28" ht="20" thickBot="1" x14ac:dyDescent="0.4">
      <c r="A60" s="17" t="s">
        <v>89</v>
      </c>
      <c r="B60" s="18"/>
      <c r="R60" s="17" t="s">
        <v>89</v>
      </c>
      <c r="S60" s="18"/>
    </row>
    <row r="61" spans="1:28" ht="20" thickBot="1" x14ac:dyDescent="0.4">
      <c r="A61" s="17" t="s">
        <v>90</v>
      </c>
      <c r="B61" s="18"/>
      <c r="R61" s="17" t="s">
        <v>90</v>
      </c>
      <c r="S61" s="18"/>
    </row>
    <row r="62" spans="1:28" ht="15" thickBot="1" x14ac:dyDescent="0.4">
      <c r="A62" s="17" t="s">
        <v>91</v>
      </c>
      <c r="B62" s="18">
        <v>0</v>
      </c>
      <c r="R62" s="17" t="s">
        <v>91</v>
      </c>
      <c r="S62" s="18">
        <v>0</v>
      </c>
    </row>
    <row r="64" spans="1:28" x14ac:dyDescent="0.35">
      <c r="A64" s="20" t="s">
        <v>92</v>
      </c>
      <c r="R64" s="20" t="s">
        <v>92</v>
      </c>
    </row>
    <row r="66" spans="1:18" x14ac:dyDescent="0.35">
      <c r="A66" s="19" t="s">
        <v>93</v>
      </c>
      <c r="R66" s="19" t="s">
        <v>93</v>
      </c>
    </row>
    <row r="67" spans="1:18" x14ac:dyDescent="0.35">
      <c r="A67" s="19" t="s">
        <v>132</v>
      </c>
      <c r="R67" s="19" t="s">
        <v>159</v>
      </c>
    </row>
  </sheetData>
  <hyperlinks>
    <hyperlink ref="A64" r:id="rId1" display="https://miau.my-x.hu/myx-free/coco/test/254406320260209080404.html" xr:uid="{C98AC7A8-6A29-46B6-BAA6-B226B818FD08}"/>
    <hyperlink ref="R64" r:id="rId2" display="https://miau.my-x.hu/myx-free/coco/test/662813720260209080431.html" xr:uid="{7290394F-9191-4C5B-B3DB-0F136530A8C5}"/>
  </hyperlinks>
  <pageMargins left="0.7" right="0.7" top="0.75" bottom="0.75" header="0.3" footer="0.3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66981-69E0-4FB7-81D2-CF72F7C055F2}">
  <dimension ref="A1:AZ67"/>
  <sheetViews>
    <sheetView zoomScale="63" workbookViewId="0">
      <selection activeCell="A42" sqref="A42"/>
    </sheetView>
  </sheetViews>
  <sheetFormatPr defaultRowHeight="14.5" x14ac:dyDescent="0.35"/>
  <sheetData>
    <row r="1" spans="1:49" ht="18" x14ac:dyDescent="0.35">
      <c r="A1" s="11"/>
      <c r="AI1" s="11"/>
    </row>
    <row r="2" spans="1:49" x14ac:dyDescent="0.35">
      <c r="A2" s="12"/>
      <c r="AI2" s="12"/>
    </row>
    <row r="5" spans="1:49" ht="15" x14ac:dyDescent="0.35">
      <c r="A5" s="13" t="s">
        <v>31</v>
      </c>
      <c r="B5" s="14">
        <v>6439487</v>
      </c>
      <c r="C5" s="13" t="s">
        <v>32</v>
      </c>
      <c r="D5" s="14">
        <v>10</v>
      </c>
      <c r="E5" s="13" t="s">
        <v>33</v>
      </c>
      <c r="F5" s="14">
        <v>13</v>
      </c>
      <c r="G5" s="13" t="s">
        <v>34</v>
      </c>
      <c r="H5" s="14">
        <v>10</v>
      </c>
      <c r="I5" s="13" t="s">
        <v>35</v>
      </c>
      <c r="J5" s="14">
        <v>0</v>
      </c>
      <c r="K5" s="13" t="s">
        <v>36</v>
      </c>
      <c r="L5" s="14" t="s">
        <v>199</v>
      </c>
      <c r="AI5" s="13" t="s">
        <v>31</v>
      </c>
      <c r="AJ5" s="14">
        <v>6770584</v>
      </c>
      <c r="AK5" s="13" t="s">
        <v>32</v>
      </c>
      <c r="AL5" s="14">
        <v>10</v>
      </c>
      <c r="AM5" s="13" t="s">
        <v>33</v>
      </c>
      <c r="AN5" s="14">
        <v>13</v>
      </c>
      <c r="AO5" s="13" t="s">
        <v>34</v>
      </c>
      <c r="AP5" s="14">
        <v>10</v>
      </c>
      <c r="AQ5" s="13" t="s">
        <v>35</v>
      </c>
      <c r="AR5" s="14">
        <v>0</v>
      </c>
      <c r="AS5" s="13" t="s">
        <v>36</v>
      </c>
      <c r="AT5" s="14" t="s">
        <v>237</v>
      </c>
    </row>
    <row r="6" spans="1:49" ht="18.5" thickBot="1" x14ac:dyDescent="0.4">
      <c r="A6" s="11"/>
      <c r="AI6" s="11"/>
    </row>
    <row r="7" spans="1:49" ht="15" thickBot="1" x14ac:dyDescent="0.4">
      <c r="A7" s="15" t="s">
        <v>37</v>
      </c>
      <c r="B7" s="15" t="s">
        <v>38</v>
      </c>
      <c r="C7" s="15" t="s">
        <v>39</v>
      </c>
      <c r="D7" s="15" t="s">
        <v>40</v>
      </c>
      <c r="E7" s="15" t="s">
        <v>41</v>
      </c>
      <c r="F7" s="15" t="s">
        <v>42</v>
      </c>
      <c r="G7" s="15" t="s">
        <v>43</v>
      </c>
      <c r="H7" s="15" t="s">
        <v>200</v>
      </c>
      <c r="I7" s="15" t="s">
        <v>201</v>
      </c>
      <c r="J7" s="15" t="s">
        <v>202</v>
      </c>
      <c r="K7" s="15" t="s">
        <v>203</v>
      </c>
      <c r="L7" s="15" t="s">
        <v>204</v>
      </c>
      <c r="M7" s="15" t="s">
        <v>205</v>
      </c>
      <c r="N7" s="15" t="s">
        <v>206</v>
      </c>
      <c r="O7" s="15" t="s">
        <v>207</v>
      </c>
      <c r="AI7" s="15" t="s">
        <v>37</v>
      </c>
      <c r="AJ7" s="15" t="s">
        <v>38</v>
      </c>
      <c r="AK7" s="15" t="s">
        <v>39</v>
      </c>
      <c r="AL7" s="15" t="s">
        <v>40</v>
      </c>
      <c r="AM7" s="15" t="s">
        <v>41</v>
      </c>
      <c r="AN7" s="15" t="s">
        <v>42</v>
      </c>
      <c r="AO7" s="15" t="s">
        <v>43</v>
      </c>
      <c r="AP7" s="15" t="s">
        <v>200</v>
      </c>
      <c r="AQ7" s="15" t="s">
        <v>201</v>
      </c>
      <c r="AR7" s="15" t="s">
        <v>202</v>
      </c>
      <c r="AS7" s="15" t="s">
        <v>203</v>
      </c>
      <c r="AT7" s="15" t="s">
        <v>204</v>
      </c>
      <c r="AU7" s="15" t="s">
        <v>205</v>
      </c>
      <c r="AV7" s="15" t="s">
        <v>206</v>
      </c>
      <c r="AW7" s="15" t="s">
        <v>207</v>
      </c>
    </row>
    <row r="8" spans="1:49" ht="15" thickBot="1" x14ac:dyDescent="0.4">
      <c r="A8" s="15" t="s">
        <v>45</v>
      </c>
      <c r="B8" s="16">
        <v>7</v>
      </c>
      <c r="C8" s="16">
        <v>1</v>
      </c>
      <c r="D8" s="16">
        <v>5</v>
      </c>
      <c r="E8" s="16">
        <v>7</v>
      </c>
      <c r="F8" s="16">
        <v>9</v>
      </c>
      <c r="G8" s="16">
        <v>1</v>
      </c>
      <c r="H8" s="16">
        <v>7</v>
      </c>
      <c r="I8" s="16">
        <v>9</v>
      </c>
      <c r="J8" s="16">
        <v>9</v>
      </c>
      <c r="K8" s="16">
        <v>1</v>
      </c>
      <c r="L8" s="16">
        <v>7</v>
      </c>
      <c r="M8" s="16">
        <v>8</v>
      </c>
      <c r="N8" s="16">
        <v>9</v>
      </c>
      <c r="O8" s="16">
        <v>1000</v>
      </c>
      <c r="T8">
        <f>$H$5+1-B8</f>
        <v>4</v>
      </c>
      <c r="U8">
        <f t="shared" ref="U8:U17" si="0">$H$5+1-C8</f>
        <v>10</v>
      </c>
      <c r="V8">
        <f t="shared" ref="V8:V17" si="1">$H$5+1-D8</f>
        <v>6</v>
      </c>
      <c r="W8">
        <f t="shared" ref="W8:W17" si="2">$H$5+1-E8</f>
        <v>4</v>
      </c>
      <c r="X8">
        <f t="shared" ref="X8:X17" si="3">$H$5+1-F8</f>
        <v>2</v>
      </c>
      <c r="Y8">
        <f t="shared" ref="Y8:Y17" si="4">$H$5+1-G8</f>
        <v>10</v>
      </c>
      <c r="Z8">
        <f t="shared" ref="Z8:Z17" si="5">$H$5+1-H8</f>
        <v>4</v>
      </c>
      <c r="AA8">
        <f t="shared" ref="AA8:AA17" si="6">$H$5+1-I8</f>
        <v>2</v>
      </c>
      <c r="AB8">
        <f t="shared" ref="AB8:AB17" si="7">$H$5+1-J8</f>
        <v>2</v>
      </c>
      <c r="AC8">
        <f t="shared" ref="AC8:AC17" si="8">$H$5+1-K8</f>
        <v>10</v>
      </c>
      <c r="AD8">
        <f t="shared" ref="AD8:AD17" si="9">$H$5+1-L8</f>
        <v>4</v>
      </c>
      <c r="AE8">
        <f t="shared" ref="AE8:AE17" si="10">$H$5+1-M8</f>
        <v>3</v>
      </c>
      <c r="AF8">
        <f t="shared" ref="AF8:AF17" si="11">$H$5+1-N8</f>
        <v>2</v>
      </c>
      <c r="AG8">
        <f>O8</f>
        <v>1000</v>
      </c>
      <c r="AI8" s="15" t="s">
        <v>45</v>
      </c>
      <c r="AJ8" s="16">
        <v>4</v>
      </c>
      <c r="AK8" s="16">
        <v>10</v>
      </c>
      <c r="AL8" s="16">
        <v>6</v>
      </c>
      <c r="AM8" s="16">
        <v>4</v>
      </c>
      <c r="AN8" s="16">
        <v>2</v>
      </c>
      <c r="AO8" s="16">
        <v>10</v>
      </c>
      <c r="AP8" s="16">
        <v>4</v>
      </c>
      <c r="AQ8" s="16">
        <v>2</v>
      </c>
      <c r="AR8" s="16">
        <v>2</v>
      </c>
      <c r="AS8" s="16">
        <v>10</v>
      </c>
      <c r="AT8" s="16">
        <v>4</v>
      </c>
      <c r="AU8" s="16">
        <v>3</v>
      </c>
      <c r="AV8" s="16">
        <v>2</v>
      </c>
      <c r="AW8" s="16">
        <v>1000</v>
      </c>
    </row>
    <row r="9" spans="1:49" ht="15" thickBot="1" x14ac:dyDescent="0.4">
      <c r="A9" s="15" t="s">
        <v>46</v>
      </c>
      <c r="B9" s="16">
        <v>8</v>
      </c>
      <c r="C9" s="16">
        <v>1</v>
      </c>
      <c r="D9" s="16">
        <v>5</v>
      </c>
      <c r="E9" s="16">
        <v>8</v>
      </c>
      <c r="F9" s="16">
        <v>1</v>
      </c>
      <c r="G9" s="16">
        <v>1</v>
      </c>
      <c r="H9" s="16">
        <v>4</v>
      </c>
      <c r="I9" s="16">
        <v>3</v>
      </c>
      <c r="J9" s="16">
        <v>4</v>
      </c>
      <c r="K9" s="16">
        <v>1</v>
      </c>
      <c r="L9" s="16">
        <v>8</v>
      </c>
      <c r="M9" s="16">
        <v>6</v>
      </c>
      <c r="N9" s="16">
        <v>5</v>
      </c>
      <c r="O9" s="16">
        <v>1000</v>
      </c>
      <c r="T9">
        <f t="shared" ref="T9:T17" si="12">$H$5+1-B9</f>
        <v>3</v>
      </c>
      <c r="U9">
        <f t="shared" si="0"/>
        <v>10</v>
      </c>
      <c r="V9">
        <f t="shared" si="1"/>
        <v>6</v>
      </c>
      <c r="W9">
        <f t="shared" si="2"/>
        <v>3</v>
      </c>
      <c r="X9">
        <f t="shared" si="3"/>
        <v>10</v>
      </c>
      <c r="Y9">
        <f t="shared" si="4"/>
        <v>10</v>
      </c>
      <c r="Z9">
        <f t="shared" si="5"/>
        <v>7</v>
      </c>
      <c r="AA9">
        <f t="shared" si="6"/>
        <v>8</v>
      </c>
      <c r="AB9">
        <f t="shared" si="7"/>
        <v>7</v>
      </c>
      <c r="AC9">
        <f t="shared" si="8"/>
        <v>10</v>
      </c>
      <c r="AD9">
        <f t="shared" si="9"/>
        <v>3</v>
      </c>
      <c r="AE9">
        <f t="shared" si="10"/>
        <v>5</v>
      </c>
      <c r="AF9">
        <f t="shared" si="11"/>
        <v>6</v>
      </c>
      <c r="AG9">
        <f t="shared" ref="AG9:AG17" si="13">O9</f>
        <v>1000</v>
      </c>
      <c r="AI9" s="15" t="s">
        <v>46</v>
      </c>
      <c r="AJ9" s="16">
        <v>3</v>
      </c>
      <c r="AK9" s="16">
        <v>10</v>
      </c>
      <c r="AL9" s="16">
        <v>6</v>
      </c>
      <c r="AM9" s="16">
        <v>3</v>
      </c>
      <c r="AN9" s="16">
        <v>10</v>
      </c>
      <c r="AO9" s="16">
        <v>10</v>
      </c>
      <c r="AP9" s="16">
        <v>7</v>
      </c>
      <c r="AQ9" s="16">
        <v>8</v>
      </c>
      <c r="AR9" s="16">
        <v>7</v>
      </c>
      <c r="AS9" s="16">
        <v>10</v>
      </c>
      <c r="AT9" s="16">
        <v>3</v>
      </c>
      <c r="AU9" s="16">
        <v>5</v>
      </c>
      <c r="AV9" s="16">
        <v>6</v>
      </c>
      <c r="AW9" s="16">
        <v>1000</v>
      </c>
    </row>
    <row r="10" spans="1:49" ht="15" thickBot="1" x14ac:dyDescent="0.4">
      <c r="A10" s="15" t="s">
        <v>47</v>
      </c>
      <c r="B10" s="16">
        <v>6</v>
      </c>
      <c r="C10" s="16">
        <v>1</v>
      </c>
      <c r="D10" s="16">
        <v>5</v>
      </c>
      <c r="E10" s="16">
        <v>6</v>
      </c>
      <c r="F10" s="16">
        <v>8</v>
      </c>
      <c r="G10" s="16">
        <v>1</v>
      </c>
      <c r="H10" s="16">
        <v>7</v>
      </c>
      <c r="I10" s="16">
        <v>8</v>
      </c>
      <c r="J10" s="16">
        <v>6</v>
      </c>
      <c r="K10" s="16">
        <v>1</v>
      </c>
      <c r="L10" s="16">
        <v>4</v>
      </c>
      <c r="M10" s="16">
        <v>4</v>
      </c>
      <c r="N10" s="16">
        <v>6</v>
      </c>
      <c r="O10" s="16">
        <v>1000</v>
      </c>
      <c r="T10">
        <f t="shared" si="12"/>
        <v>5</v>
      </c>
      <c r="U10">
        <f t="shared" si="0"/>
        <v>10</v>
      </c>
      <c r="V10">
        <f t="shared" si="1"/>
        <v>6</v>
      </c>
      <c r="W10">
        <f t="shared" si="2"/>
        <v>5</v>
      </c>
      <c r="X10">
        <f t="shared" si="3"/>
        <v>3</v>
      </c>
      <c r="Y10">
        <f t="shared" si="4"/>
        <v>10</v>
      </c>
      <c r="Z10">
        <f t="shared" si="5"/>
        <v>4</v>
      </c>
      <c r="AA10">
        <f t="shared" si="6"/>
        <v>3</v>
      </c>
      <c r="AB10">
        <f t="shared" si="7"/>
        <v>5</v>
      </c>
      <c r="AC10">
        <f t="shared" si="8"/>
        <v>10</v>
      </c>
      <c r="AD10">
        <f t="shared" si="9"/>
        <v>7</v>
      </c>
      <c r="AE10">
        <f t="shared" si="10"/>
        <v>7</v>
      </c>
      <c r="AF10">
        <f t="shared" si="11"/>
        <v>5</v>
      </c>
      <c r="AG10">
        <f t="shared" si="13"/>
        <v>1000</v>
      </c>
      <c r="AI10" s="15" t="s">
        <v>47</v>
      </c>
      <c r="AJ10" s="16">
        <v>5</v>
      </c>
      <c r="AK10" s="16">
        <v>10</v>
      </c>
      <c r="AL10" s="16">
        <v>6</v>
      </c>
      <c r="AM10" s="16">
        <v>5</v>
      </c>
      <c r="AN10" s="16">
        <v>3</v>
      </c>
      <c r="AO10" s="16">
        <v>10</v>
      </c>
      <c r="AP10" s="16">
        <v>4</v>
      </c>
      <c r="AQ10" s="16">
        <v>3</v>
      </c>
      <c r="AR10" s="16">
        <v>5</v>
      </c>
      <c r="AS10" s="16">
        <v>10</v>
      </c>
      <c r="AT10" s="16">
        <v>7</v>
      </c>
      <c r="AU10" s="16">
        <v>7</v>
      </c>
      <c r="AV10" s="16">
        <v>5</v>
      </c>
      <c r="AW10" s="16">
        <v>1000</v>
      </c>
    </row>
    <row r="11" spans="1:49" ht="15" thickBot="1" x14ac:dyDescent="0.4">
      <c r="A11" s="15" t="s">
        <v>48</v>
      </c>
      <c r="B11" s="16">
        <v>1</v>
      </c>
      <c r="C11" s="16">
        <v>1</v>
      </c>
      <c r="D11" s="16">
        <v>1</v>
      </c>
      <c r="E11" s="16">
        <v>1</v>
      </c>
      <c r="F11" s="16">
        <v>1</v>
      </c>
      <c r="G11" s="16">
        <v>1</v>
      </c>
      <c r="H11" s="16">
        <v>1</v>
      </c>
      <c r="I11" s="16">
        <v>1</v>
      </c>
      <c r="J11" s="16">
        <v>1</v>
      </c>
      <c r="K11" s="16">
        <v>1</v>
      </c>
      <c r="L11" s="16">
        <v>3</v>
      </c>
      <c r="M11" s="16">
        <v>3</v>
      </c>
      <c r="N11" s="16">
        <v>1</v>
      </c>
      <c r="O11" s="16">
        <v>1000</v>
      </c>
      <c r="T11">
        <f t="shared" si="12"/>
        <v>10</v>
      </c>
      <c r="U11">
        <f t="shared" si="0"/>
        <v>10</v>
      </c>
      <c r="V11">
        <f t="shared" si="1"/>
        <v>10</v>
      </c>
      <c r="W11">
        <f t="shared" si="2"/>
        <v>10</v>
      </c>
      <c r="X11">
        <f t="shared" si="3"/>
        <v>10</v>
      </c>
      <c r="Y11">
        <f t="shared" si="4"/>
        <v>10</v>
      </c>
      <c r="Z11">
        <f t="shared" si="5"/>
        <v>10</v>
      </c>
      <c r="AA11">
        <f t="shared" si="6"/>
        <v>10</v>
      </c>
      <c r="AB11">
        <f t="shared" si="7"/>
        <v>10</v>
      </c>
      <c r="AC11">
        <f t="shared" si="8"/>
        <v>10</v>
      </c>
      <c r="AD11">
        <f t="shared" si="9"/>
        <v>8</v>
      </c>
      <c r="AE11">
        <f t="shared" si="10"/>
        <v>8</v>
      </c>
      <c r="AF11">
        <f t="shared" si="11"/>
        <v>10</v>
      </c>
      <c r="AG11">
        <f t="shared" si="13"/>
        <v>1000</v>
      </c>
      <c r="AI11" s="15" t="s">
        <v>48</v>
      </c>
      <c r="AJ11" s="16">
        <v>10</v>
      </c>
      <c r="AK11" s="16">
        <v>10</v>
      </c>
      <c r="AL11" s="16">
        <v>10</v>
      </c>
      <c r="AM11" s="16">
        <v>10</v>
      </c>
      <c r="AN11" s="16">
        <v>10</v>
      </c>
      <c r="AO11" s="16">
        <v>10</v>
      </c>
      <c r="AP11" s="16">
        <v>10</v>
      </c>
      <c r="AQ11" s="16">
        <v>10</v>
      </c>
      <c r="AR11" s="16">
        <v>10</v>
      </c>
      <c r="AS11" s="16">
        <v>10</v>
      </c>
      <c r="AT11" s="16">
        <v>8</v>
      </c>
      <c r="AU11" s="16">
        <v>8</v>
      </c>
      <c r="AV11" s="16">
        <v>10</v>
      </c>
      <c r="AW11" s="16">
        <v>1000</v>
      </c>
    </row>
    <row r="12" spans="1:49" ht="15" thickBot="1" x14ac:dyDescent="0.4">
      <c r="A12" s="15" t="s">
        <v>49</v>
      </c>
      <c r="B12" s="16">
        <v>4</v>
      </c>
      <c r="C12" s="16">
        <v>1</v>
      </c>
      <c r="D12" s="16">
        <v>2</v>
      </c>
      <c r="E12" s="16">
        <v>2</v>
      </c>
      <c r="F12" s="16">
        <v>6</v>
      </c>
      <c r="G12" s="16">
        <v>1</v>
      </c>
      <c r="H12" s="16">
        <v>7</v>
      </c>
      <c r="I12" s="16">
        <v>7</v>
      </c>
      <c r="J12" s="16">
        <v>5</v>
      </c>
      <c r="K12" s="16">
        <v>1</v>
      </c>
      <c r="L12" s="16">
        <v>5</v>
      </c>
      <c r="M12" s="16">
        <v>5</v>
      </c>
      <c r="N12" s="16">
        <v>4</v>
      </c>
      <c r="O12" s="16">
        <v>1000</v>
      </c>
      <c r="T12">
        <f t="shared" si="12"/>
        <v>7</v>
      </c>
      <c r="U12">
        <f t="shared" si="0"/>
        <v>10</v>
      </c>
      <c r="V12">
        <f t="shared" si="1"/>
        <v>9</v>
      </c>
      <c r="W12">
        <f t="shared" si="2"/>
        <v>9</v>
      </c>
      <c r="X12">
        <f t="shared" si="3"/>
        <v>5</v>
      </c>
      <c r="Y12">
        <f t="shared" si="4"/>
        <v>10</v>
      </c>
      <c r="Z12">
        <f t="shared" si="5"/>
        <v>4</v>
      </c>
      <c r="AA12">
        <f t="shared" si="6"/>
        <v>4</v>
      </c>
      <c r="AB12">
        <f t="shared" si="7"/>
        <v>6</v>
      </c>
      <c r="AC12">
        <f t="shared" si="8"/>
        <v>10</v>
      </c>
      <c r="AD12">
        <f t="shared" si="9"/>
        <v>6</v>
      </c>
      <c r="AE12">
        <f t="shared" si="10"/>
        <v>6</v>
      </c>
      <c r="AF12">
        <f t="shared" si="11"/>
        <v>7</v>
      </c>
      <c r="AG12">
        <f t="shared" si="13"/>
        <v>1000</v>
      </c>
      <c r="AI12" s="15" t="s">
        <v>49</v>
      </c>
      <c r="AJ12" s="16">
        <v>7</v>
      </c>
      <c r="AK12" s="16">
        <v>10</v>
      </c>
      <c r="AL12" s="16">
        <v>9</v>
      </c>
      <c r="AM12" s="16">
        <v>9</v>
      </c>
      <c r="AN12" s="16">
        <v>5</v>
      </c>
      <c r="AO12" s="16">
        <v>10</v>
      </c>
      <c r="AP12" s="16">
        <v>4</v>
      </c>
      <c r="AQ12" s="16">
        <v>4</v>
      </c>
      <c r="AR12" s="16">
        <v>6</v>
      </c>
      <c r="AS12" s="16">
        <v>10</v>
      </c>
      <c r="AT12" s="16">
        <v>6</v>
      </c>
      <c r="AU12" s="16">
        <v>6</v>
      </c>
      <c r="AV12" s="16">
        <v>7</v>
      </c>
      <c r="AW12" s="16">
        <v>1000</v>
      </c>
    </row>
    <row r="13" spans="1:49" ht="15" thickBot="1" x14ac:dyDescent="0.4">
      <c r="A13" s="15" t="s">
        <v>50</v>
      </c>
      <c r="B13" s="16">
        <v>5</v>
      </c>
      <c r="C13" s="16">
        <v>1</v>
      </c>
      <c r="D13" s="16">
        <v>5</v>
      </c>
      <c r="E13" s="16">
        <v>5</v>
      </c>
      <c r="F13" s="16">
        <v>7</v>
      </c>
      <c r="G13" s="16">
        <v>1</v>
      </c>
      <c r="H13" s="16">
        <v>5</v>
      </c>
      <c r="I13" s="16">
        <v>5</v>
      </c>
      <c r="J13" s="16">
        <v>7</v>
      </c>
      <c r="K13" s="16">
        <v>1</v>
      </c>
      <c r="L13" s="16">
        <v>9</v>
      </c>
      <c r="M13" s="16">
        <v>7</v>
      </c>
      <c r="N13" s="16">
        <v>6</v>
      </c>
      <c r="O13" s="16">
        <v>1000</v>
      </c>
      <c r="T13">
        <f t="shared" si="12"/>
        <v>6</v>
      </c>
      <c r="U13">
        <f t="shared" si="0"/>
        <v>10</v>
      </c>
      <c r="V13">
        <f t="shared" si="1"/>
        <v>6</v>
      </c>
      <c r="W13">
        <f t="shared" si="2"/>
        <v>6</v>
      </c>
      <c r="X13">
        <f t="shared" si="3"/>
        <v>4</v>
      </c>
      <c r="Y13">
        <f t="shared" si="4"/>
        <v>10</v>
      </c>
      <c r="Z13">
        <f t="shared" si="5"/>
        <v>6</v>
      </c>
      <c r="AA13">
        <f t="shared" si="6"/>
        <v>6</v>
      </c>
      <c r="AB13">
        <f t="shared" si="7"/>
        <v>4</v>
      </c>
      <c r="AC13">
        <f t="shared" si="8"/>
        <v>10</v>
      </c>
      <c r="AD13">
        <f t="shared" si="9"/>
        <v>2</v>
      </c>
      <c r="AE13">
        <f t="shared" si="10"/>
        <v>4</v>
      </c>
      <c r="AF13">
        <f t="shared" si="11"/>
        <v>5</v>
      </c>
      <c r="AG13">
        <f t="shared" si="13"/>
        <v>1000</v>
      </c>
      <c r="AI13" s="15" t="s">
        <v>50</v>
      </c>
      <c r="AJ13" s="16">
        <v>6</v>
      </c>
      <c r="AK13" s="16">
        <v>10</v>
      </c>
      <c r="AL13" s="16">
        <v>6</v>
      </c>
      <c r="AM13" s="16">
        <v>6</v>
      </c>
      <c r="AN13" s="16">
        <v>4</v>
      </c>
      <c r="AO13" s="16">
        <v>10</v>
      </c>
      <c r="AP13" s="16">
        <v>6</v>
      </c>
      <c r="AQ13" s="16">
        <v>6</v>
      </c>
      <c r="AR13" s="16">
        <v>4</v>
      </c>
      <c r="AS13" s="16">
        <v>10</v>
      </c>
      <c r="AT13" s="16">
        <v>2</v>
      </c>
      <c r="AU13" s="16">
        <v>4</v>
      </c>
      <c r="AV13" s="16">
        <v>5</v>
      </c>
      <c r="AW13" s="16">
        <v>1000</v>
      </c>
    </row>
    <row r="14" spans="1:49" ht="15" thickBot="1" x14ac:dyDescent="0.4">
      <c r="A14" s="15" t="s">
        <v>51</v>
      </c>
      <c r="B14" s="16">
        <v>1</v>
      </c>
      <c r="C14" s="16">
        <v>1</v>
      </c>
      <c r="D14" s="16">
        <v>3</v>
      </c>
      <c r="E14" s="16">
        <v>3</v>
      </c>
      <c r="F14" s="16">
        <v>5</v>
      </c>
      <c r="G14" s="16">
        <v>1</v>
      </c>
      <c r="H14" s="16">
        <v>3</v>
      </c>
      <c r="I14" s="16">
        <v>4</v>
      </c>
      <c r="J14" s="16">
        <v>1</v>
      </c>
      <c r="K14" s="16">
        <v>1</v>
      </c>
      <c r="L14" s="16">
        <v>2</v>
      </c>
      <c r="M14" s="16">
        <v>2</v>
      </c>
      <c r="N14" s="16">
        <v>3</v>
      </c>
      <c r="O14" s="16">
        <v>1000</v>
      </c>
      <c r="T14">
        <f t="shared" si="12"/>
        <v>10</v>
      </c>
      <c r="U14">
        <f t="shared" si="0"/>
        <v>10</v>
      </c>
      <c r="V14">
        <f t="shared" si="1"/>
        <v>8</v>
      </c>
      <c r="W14">
        <f t="shared" si="2"/>
        <v>8</v>
      </c>
      <c r="X14">
        <f t="shared" si="3"/>
        <v>6</v>
      </c>
      <c r="Y14">
        <f t="shared" si="4"/>
        <v>10</v>
      </c>
      <c r="Z14">
        <f t="shared" si="5"/>
        <v>8</v>
      </c>
      <c r="AA14">
        <f t="shared" si="6"/>
        <v>7</v>
      </c>
      <c r="AB14">
        <f t="shared" si="7"/>
        <v>10</v>
      </c>
      <c r="AC14">
        <f t="shared" si="8"/>
        <v>10</v>
      </c>
      <c r="AD14">
        <f t="shared" si="9"/>
        <v>9</v>
      </c>
      <c r="AE14">
        <f t="shared" si="10"/>
        <v>9</v>
      </c>
      <c r="AF14">
        <f t="shared" si="11"/>
        <v>8</v>
      </c>
      <c r="AG14">
        <f t="shared" si="13"/>
        <v>1000</v>
      </c>
      <c r="AI14" s="15" t="s">
        <v>51</v>
      </c>
      <c r="AJ14" s="16">
        <v>10</v>
      </c>
      <c r="AK14" s="16">
        <v>10</v>
      </c>
      <c r="AL14" s="16">
        <v>8</v>
      </c>
      <c r="AM14" s="16">
        <v>8</v>
      </c>
      <c r="AN14" s="16">
        <v>6</v>
      </c>
      <c r="AO14" s="16">
        <v>10</v>
      </c>
      <c r="AP14" s="16">
        <v>8</v>
      </c>
      <c r="AQ14" s="16">
        <v>7</v>
      </c>
      <c r="AR14" s="16">
        <v>10</v>
      </c>
      <c r="AS14" s="16">
        <v>10</v>
      </c>
      <c r="AT14" s="16">
        <v>9</v>
      </c>
      <c r="AU14" s="16">
        <v>9</v>
      </c>
      <c r="AV14" s="16">
        <v>8</v>
      </c>
      <c r="AW14" s="16">
        <v>1000</v>
      </c>
    </row>
    <row r="15" spans="1:49" ht="15" thickBot="1" x14ac:dyDescent="0.4">
      <c r="A15" s="15" t="s">
        <v>52</v>
      </c>
      <c r="B15" s="16">
        <v>9</v>
      </c>
      <c r="C15" s="16">
        <v>1</v>
      </c>
      <c r="D15" s="16">
        <v>5</v>
      </c>
      <c r="E15" s="16">
        <v>9</v>
      </c>
      <c r="F15" s="16">
        <v>1</v>
      </c>
      <c r="G15" s="16">
        <v>1</v>
      </c>
      <c r="H15" s="16">
        <v>6</v>
      </c>
      <c r="I15" s="16">
        <v>6</v>
      </c>
      <c r="J15" s="16">
        <v>10</v>
      </c>
      <c r="K15" s="16">
        <v>1</v>
      </c>
      <c r="L15" s="16">
        <v>6</v>
      </c>
      <c r="M15" s="16">
        <v>9</v>
      </c>
      <c r="N15" s="16">
        <v>8</v>
      </c>
      <c r="O15" s="16">
        <v>1000</v>
      </c>
      <c r="T15">
        <f t="shared" si="12"/>
        <v>2</v>
      </c>
      <c r="U15">
        <f t="shared" si="0"/>
        <v>10</v>
      </c>
      <c r="V15">
        <f t="shared" si="1"/>
        <v>6</v>
      </c>
      <c r="W15">
        <f t="shared" si="2"/>
        <v>2</v>
      </c>
      <c r="X15">
        <f t="shared" si="3"/>
        <v>10</v>
      </c>
      <c r="Y15">
        <f t="shared" si="4"/>
        <v>10</v>
      </c>
      <c r="Z15">
        <f t="shared" si="5"/>
        <v>5</v>
      </c>
      <c r="AA15">
        <f t="shared" si="6"/>
        <v>5</v>
      </c>
      <c r="AB15">
        <f t="shared" si="7"/>
        <v>1</v>
      </c>
      <c r="AC15">
        <f t="shared" si="8"/>
        <v>10</v>
      </c>
      <c r="AD15">
        <f t="shared" si="9"/>
        <v>5</v>
      </c>
      <c r="AE15">
        <f t="shared" si="10"/>
        <v>2</v>
      </c>
      <c r="AF15">
        <f t="shared" si="11"/>
        <v>3</v>
      </c>
      <c r="AG15">
        <f t="shared" si="13"/>
        <v>1000</v>
      </c>
      <c r="AI15" s="15" t="s">
        <v>52</v>
      </c>
      <c r="AJ15" s="16">
        <v>2</v>
      </c>
      <c r="AK15" s="16">
        <v>10</v>
      </c>
      <c r="AL15" s="16">
        <v>6</v>
      </c>
      <c r="AM15" s="16">
        <v>2</v>
      </c>
      <c r="AN15" s="16">
        <v>10</v>
      </c>
      <c r="AO15" s="16">
        <v>10</v>
      </c>
      <c r="AP15" s="16">
        <v>5</v>
      </c>
      <c r="AQ15" s="16">
        <v>5</v>
      </c>
      <c r="AR15" s="16">
        <v>1</v>
      </c>
      <c r="AS15" s="16">
        <v>10</v>
      </c>
      <c r="AT15" s="16">
        <v>5</v>
      </c>
      <c r="AU15" s="16">
        <v>2</v>
      </c>
      <c r="AV15" s="16">
        <v>3</v>
      </c>
      <c r="AW15" s="16">
        <v>1000</v>
      </c>
    </row>
    <row r="16" spans="1:49" ht="15" thickBot="1" x14ac:dyDescent="0.4">
      <c r="A16" s="15" t="s">
        <v>53</v>
      </c>
      <c r="B16" s="16">
        <v>1</v>
      </c>
      <c r="C16" s="16">
        <v>1</v>
      </c>
      <c r="D16" s="16">
        <v>4</v>
      </c>
      <c r="E16" s="16">
        <v>4</v>
      </c>
      <c r="F16" s="16">
        <v>1</v>
      </c>
      <c r="G16" s="16">
        <v>1</v>
      </c>
      <c r="H16" s="16">
        <v>2</v>
      </c>
      <c r="I16" s="16">
        <v>2</v>
      </c>
      <c r="J16" s="16">
        <v>1</v>
      </c>
      <c r="K16" s="16">
        <v>1</v>
      </c>
      <c r="L16" s="16">
        <v>1</v>
      </c>
      <c r="M16" s="16">
        <v>1</v>
      </c>
      <c r="N16" s="16">
        <v>1</v>
      </c>
      <c r="O16" s="16">
        <v>1000</v>
      </c>
      <c r="T16">
        <f t="shared" si="12"/>
        <v>10</v>
      </c>
      <c r="U16">
        <f t="shared" si="0"/>
        <v>10</v>
      </c>
      <c r="V16">
        <f t="shared" si="1"/>
        <v>7</v>
      </c>
      <c r="W16">
        <f t="shared" si="2"/>
        <v>7</v>
      </c>
      <c r="X16">
        <f t="shared" si="3"/>
        <v>10</v>
      </c>
      <c r="Y16">
        <f t="shared" si="4"/>
        <v>10</v>
      </c>
      <c r="Z16">
        <f t="shared" si="5"/>
        <v>9</v>
      </c>
      <c r="AA16">
        <f t="shared" si="6"/>
        <v>9</v>
      </c>
      <c r="AB16">
        <f t="shared" si="7"/>
        <v>10</v>
      </c>
      <c r="AC16">
        <f t="shared" si="8"/>
        <v>10</v>
      </c>
      <c r="AD16">
        <f t="shared" si="9"/>
        <v>10</v>
      </c>
      <c r="AE16">
        <f t="shared" si="10"/>
        <v>10</v>
      </c>
      <c r="AF16">
        <f t="shared" si="11"/>
        <v>10</v>
      </c>
      <c r="AG16">
        <f t="shared" si="13"/>
        <v>1000</v>
      </c>
      <c r="AI16" s="15" t="s">
        <v>53</v>
      </c>
      <c r="AJ16" s="16">
        <v>10</v>
      </c>
      <c r="AK16" s="16">
        <v>10</v>
      </c>
      <c r="AL16" s="16">
        <v>7</v>
      </c>
      <c r="AM16" s="16">
        <v>7</v>
      </c>
      <c r="AN16" s="16">
        <v>10</v>
      </c>
      <c r="AO16" s="16">
        <v>10</v>
      </c>
      <c r="AP16" s="16">
        <v>9</v>
      </c>
      <c r="AQ16" s="16">
        <v>9</v>
      </c>
      <c r="AR16" s="16">
        <v>10</v>
      </c>
      <c r="AS16" s="16">
        <v>10</v>
      </c>
      <c r="AT16" s="16">
        <v>10</v>
      </c>
      <c r="AU16" s="16">
        <v>10</v>
      </c>
      <c r="AV16" s="16">
        <v>10</v>
      </c>
      <c r="AW16" s="16">
        <v>1000</v>
      </c>
    </row>
    <row r="17" spans="1:49" ht="15" thickBot="1" x14ac:dyDescent="0.4">
      <c r="A17" s="15" t="s">
        <v>54</v>
      </c>
      <c r="B17" s="16">
        <v>10</v>
      </c>
      <c r="C17" s="16">
        <v>1</v>
      </c>
      <c r="D17" s="16">
        <v>5</v>
      </c>
      <c r="E17" s="16">
        <v>10</v>
      </c>
      <c r="F17" s="16">
        <v>10</v>
      </c>
      <c r="G17" s="16">
        <v>1</v>
      </c>
      <c r="H17" s="16">
        <v>7</v>
      </c>
      <c r="I17" s="16">
        <v>10</v>
      </c>
      <c r="J17" s="16">
        <v>8</v>
      </c>
      <c r="K17" s="16">
        <v>1</v>
      </c>
      <c r="L17" s="16">
        <v>10</v>
      </c>
      <c r="M17" s="16">
        <v>10</v>
      </c>
      <c r="N17" s="16">
        <v>10</v>
      </c>
      <c r="O17" s="16">
        <v>1000</v>
      </c>
      <c r="T17">
        <f t="shared" si="12"/>
        <v>1</v>
      </c>
      <c r="U17">
        <f t="shared" si="0"/>
        <v>10</v>
      </c>
      <c r="V17">
        <f t="shared" si="1"/>
        <v>6</v>
      </c>
      <c r="W17">
        <f t="shared" si="2"/>
        <v>1</v>
      </c>
      <c r="X17">
        <f t="shared" si="3"/>
        <v>1</v>
      </c>
      <c r="Y17">
        <f t="shared" si="4"/>
        <v>10</v>
      </c>
      <c r="Z17">
        <f t="shared" si="5"/>
        <v>4</v>
      </c>
      <c r="AA17">
        <f t="shared" si="6"/>
        <v>1</v>
      </c>
      <c r="AB17">
        <f t="shared" si="7"/>
        <v>3</v>
      </c>
      <c r="AC17">
        <f t="shared" si="8"/>
        <v>10</v>
      </c>
      <c r="AD17">
        <f t="shared" si="9"/>
        <v>1</v>
      </c>
      <c r="AE17">
        <f t="shared" si="10"/>
        <v>1</v>
      </c>
      <c r="AF17">
        <f t="shared" si="11"/>
        <v>1</v>
      </c>
      <c r="AG17">
        <f t="shared" si="13"/>
        <v>1000</v>
      </c>
      <c r="AI17" s="15" t="s">
        <v>54</v>
      </c>
      <c r="AJ17" s="16">
        <v>1</v>
      </c>
      <c r="AK17" s="16">
        <v>10</v>
      </c>
      <c r="AL17" s="16">
        <v>6</v>
      </c>
      <c r="AM17" s="16">
        <v>1</v>
      </c>
      <c r="AN17" s="16">
        <v>1</v>
      </c>
      <c r="AO17" s="16">
        <v>10</v>
      </c>
      <c r="AP17" s="16">
        <v>4</v>
      </c>
      <c r="AQ17" s="16">
        <v>1</v>
      </c>
      <c r="AR17" s="16">
        <v>3</v>
      </c>
      <c r="AS17" s="16">
        <v>10</v>
      </c>
      <c r="AT17" s="16">
        <v>1</v>
      </c>
      <c r="AU17" s="16">
        <v>1</v>
      </c>
      <c r="AV17" s="16">
        <v>1</v>
      </c>
      <c r="AW17" s="16">
        <v>1000</v>
      </c>
    </row>
    <row r="18" spans="1:49" ht="18.5" thickBot="1" x14ac:dyDescent="0.4">
      <c r="A18" s="11"/>
      <c r="AI18" s="11"/>
    </row>
    <row r="19" spans="1:49" ht="15" thickBot="1" x14ac:dyDescent="0.4">
      <c r="A19" s="15" t="s">
        <v>55</v>
      </c>
      <c r="B19" s="15" t="s">
        <v>38</v>
      </c>
      <c r="C19" s="15" t="s">
        <v>39</v>
      </c>
      <c r="D19" s="15" t="s">
        <v>40</v>
      </c>
      <c r="E19" s="15" t="s">
        <v>41</v>
      </c>
      <c r="F19" s="15" t="s">
        <v>42</v>
      </c>
      <c r="G19" s="15" t="s">
        <v>43</v>
      </c>
      <c r="H19" s="15" t="s">
        <v>200</v>
      </c>
      <c r="I19" s="15" t="s">
        <v>201</v>
      </c>
      <c r="J19" s="15" t="s">
        <v>202</v>
      </c>
      <c r="K19" s="15" t="s">
        <v>203</v>
      </c>
      <c r="L19" s="15" t="s">
        <v>204</v>
      </c>
      <c r="M19" s="15" t="s">
        <v>205</v>
      </c>
      <c r="N19" s="15" t="s">
        <v>206</v>
      </c>
      <c r="AI19" s="15" t="s">
        <v>55</v>
      </c>
      <c r="AJ19" s="15" t="s">
        <v>38</v>
      </c>
      <c r="AK19" s="15" t="s">
        <v>39</v>
      </c>
      <c r="AL19" s="15" t="s">
        <v>40</v>
      </c>
      <c r="AM19" s="15" t="s">
        <v>41</v>
      </c>
      <c r="AN19" s="15" t="s">
        <v>42</v>
      </c>
      <c r="AO19" s="15" t="s">
        <v>43</v>
      </c>
      <c r="AP19" s="15" t="s">
        <v>200</v>
      </c>
      <c r="AQ19" s="15" t="s">
        <v>201</v>
      </c>
      <c r="AR19" s="15" t="s">
        <v>202</v>
      </c>
      <c r="AS19" s="15" t="s">
        <v>203</v>
      </c>
      <c r="AT19" s="15" t="s">
        <v>204</v>
      </c>
      <c r="AU19" s="15" t="s">
        <v>205</v>
      </c>
      <c r="AV19" s="15" t="s">
        <v>206</v>
      </c>
    </row>
    <row r="20" spans="1:49" ht="15" thickBot="1" x14ac:dyDescent="0.4">
      <c r="A20" s="15" t="s">
        <v>56</v>
      </c>
      <c r="B20" s="16" t="s">
        <v>57</v>
      </c>
      <c r="C20" s="16" t="s">
        <v>57</v>
      </c>
      <c r="D20" s="16" t="s">
        <v>57</v>
      </c>
      <c r="E20" s="16" t="s">
        <v>57</v>
      </c>
      <c r="F20" s="16" t="s">
        <v>208</v>
      </c>
      <c r="G20" s="16" t="s">
        <v>57</v>
      </c>
      <c r="H20" s="16" t="s">
        <v>209</v>
      </c>
      <c r="I20" s="16" t="s">
        <v>57</v>
      </c>
      <c r="J20" s="16" t="s">
        <v>210</v>
      </c>
      <c r="K20" s="16" t="s">
        <v>57</v>
      </c>
      <c r="L20" s="16" t="s">
        <v>211</v>
      </c>
      <c r="M20" s="16" t="s">
        <v>57</v>
      </c>
      <c r="N20" s="16" t="s">
        <v>57</v>
      </c>
      <c r="AI20" s="15" t="s">
        <v>56</v>
      </c>
      <c r="AJ20" s="16" t="s">
        <v>57</v>
      </c>
      <c r="AK20" s="16" t="s">
        <v>57</v>
      </c>
      <c r="AL20" s="16" t="s">
        <v>57</v>
      </c>
      <c r="AM20" s="16" t="s">
        <v>57</v>
      </c>
      <c r="AN20" s="16" t="s">
        <v>57</v>
      </c>
      <c r="AO20" s="16" t="s">
        <v>57</v>
      </c>
      <c r="AP20" s="16" t="s">
        <v>238</v>
      </c>
      <c r="AQ20" s="16" t="s">
        <v>57</v>
      </c>
      <c r="AR20" s="16" t="s">
        <v>239</v>
      </c>
      <c r="AS20" s="16" t="s">
        <v>57</v>
      </c>
      <c r="AT20" s="16" t="s">
        <v>240</v>
      </c>
      <c r="AU20" s="16" t="s">
        <v>57</v>
      </c>
      <c r="AV20" s="16" t="s">
        <v>57</v>
      </c>
    </row>
    <row r="21" spans="1:49" ht="15" thickBot="1" x14ac:dyDescent="0.4">
      <c r="A21" s="15" t="s">
        <v>58</v>
      </c>
      <c r="B21" s="16" t="s">
        <v>59</v>
      </c>
      <c r="C21" s="16" t="s">
        <v>59</v>
      </c>
      <c r="D21" s="16" t="s">
        <v>59</v>
      </c>
      <c r="E21" s="16" t="s">
        <v>59</v>
      </c>
      <c r="F21" s="16" t="s">
        <v>212</v>
      </c>
      <c r="G21" s="16" t="s">
        <v>59</v>
      </c>
      <c r="H21" s="16" t="s">
        <v>213</v>
      </c>
      <c r="I21" s="16" t="s">
        <v>59</v>
      </c>
      <c r="J21" s="16" t="s">
        <v>214</v>
      </c>
      <c r="K21" s="16" t="s">
        <v>59</v>
      </c>
      <c r="L21" s="16" t="s">
        <v>94</v>
      </c>
      <c r="M21" s="16" t="s">
        <v>59</v>
      </c>
      <c r="N21" s="16" t="s">
        <v>59</v>
      </c>
      <c r="AI21" s="15" t="s">
        <v>58</v>
      </c>
      <c r="AJ21" s="16" t="s">
        <v>59</v>
      </c>
      <c r="AK21" s="16" t="s">
        <v>59</v>
      </c>
      <c r="AL21" s="16" t="s">
        <v>59</v>
      </c>
      <c r="AM21" s="16" t="s">
        <v>59</v>
      </c>
      <c r="AN21" s="16" t="s">
        <v>59</v>
      </c>
      <c r="AO21" s="16" t="s">
        <v>59</v>
      </c>
      <c r="AP21" s="16" t="s">
        <v>241</v>
      </c>
      <c r="AQ21" s="16" t="s">
        <v>59</v>
      </c>
      <c r="AR21" s="16" t="s">
        <v>242</v>
      </c>
      <c r="AS21" s="16" t="s">
        <v>59</v>
      </c>
      <c r="AT21" s="16" t="s">
        <v>243</v>
      </c>
      <c r="AU21" s="16" t="s">
        <v>59</v>
      </c>
      <c r="AV21" s="16" t="s">
        <v>59</v>
      </c>
    </row>
    <row r="22" spans="1:49" ht="15" thickBot="1" x14ac:dyDescent="0.4">
      <c r="A22" s="15" t="s">
        <v>60</v>
      </c>
      <c r="B22" s="16" t="s">
        <v>61</v>
      </c>
      <c r="C22" s="16" t="s">
        <v>61</v>
      </c>
      <c r="D22" s="16" t="s">
        <v>61</v>
      </c>
      <c r="E22" s="16" t="s">
        <v>61</v>
      </c>
      <c r="F22" s="16" t="s">
        <v>215</v>
      </c>
      <c r="G22" s="16" t="s">
        <v>61</v>
      </c>
      <c r="H22" s="16" t="s">
        <v>216</v>
      </c>
      <c r="I22" s="16" t="s">
        <v>61</v>
      </c>
      <c r="J22" s="16" t="s">
        <v>217</v>
      </c>
      <c r="K22" s="16" t="s">
        <v>61</v>
      </c>
      <c r="L22" s="16" t="s">
        <v>61</v>
      </c>
      <c r="M22" s="16" t="s">
        <v>61</v>
      </c>
      <c r="N22" s="16" t="s">
        <v>61</v>
      </c>
      <c r="AI22" s="15" t="s">
        <v>60</v>
      </c>
      <c r="AJ22" s="16" t="s">
        <v>61</v>
      </c>
      <c r="AK22" s="16" t="s">
        <v>61</v>
      </c>
      <c r="AL22" s="16" t="s">
        <v>61</v>
      </c>
      <c r="AM22" s="16" t="s">
        <v>61</v>
      </c>
      <c r="AN22" s="16" t="s">
        <v>61</v>
      </c>
      <c r="AO22" s="16" t="s">
        <v>61</v>
      </c>
      <c r="AP22" s="16" t="s">
        <v>244</v>
      </c>
      <c r="AQ22" s="16" t="s">
        <v>61</v>
      </c>
      <c r="AR22" s="16" t="s">
        <v>245</v>
      </c>
      <c r="AS22" s="16" t="s">
        <v>61</v>
      </c>
      <c r="AT22" s="16" t="s">
        <v>246</v>
      </c>
      <c r="AU22" s="16" t="s">
        <v>61</v>
      </c>
      <c r="AV22" s="16" t="s">
        <v>61</v>
      </c>
    </row>
    <row r="23" spans="1:49" ht="15" thickBot="1" x14ac:dyDescent="0.4">
      <c r="A23" s="15" t="s">
        <v>62</v>
      </c>
      <c r="B23" s="16" t="s">
        <v>63</v>
      </c>
      <c r="C23" s="16" t="s">
        <v>63</v>
      </c>
      <c r="D23" s="16" t="s">
        <v>63</v>
      </c>
      <c r="E23" s="16" t="s">
        <v>63</v>
      </c>
      <c r="F23" s="16" t="s">
        <v>218</v>
      </c>
      <c r="G23" s="16" t="s">
        <v>63</v>
      </c>
      <c r="H23" s="16" t="s">
        <v>219</v>
      </c>
      <c r="I23" s="16" t="s">
        <v>63</v>
      </c>
      <c r="J23" s="16" t="s">
        <v>220</v>
      </c>
      <c r="K23" s="16" t="s">
        <v>63</v>
      </c>
      <c r="L23" s="16" t="s">
        <v>63</v>
      </c>
      <c r="M23" s="16" t="s">
        <v>63</v>
      </c>
      <c r="N23" s="16" t="s">
        <v>63</v>
      </c>
      <c r="AI23" s="15" t="s">
        <v>62</v>
      </c>
      <c r="AJ23" s="16" t="s">
        <v>63</v>
      </c>
      <c r="AK23" s="16" t="s">
        <v>63</v>
      </c>
      <c r="AL23" s="16" t="s">
        <v>63</v>
      </c>
      <c r="AM23" s="16" t="s">
        <v>63</v>
      </c>
      <c r="AN23" s="16" t="s">
        <v>63</v>
      </c>
      <c r="AO23" s="16" t="s">
        <v>63</v>
      </c>
      <c r="AP23" s="16" t="s">
        <v>247</v>
      </c>
      <c r="AQ23" s="16" t="s">
        <v>63</v>
      </c>
      <c r="AR23" s="16" t="s">
        <v>248</v>
      </c>
      <c r="AS23" s="16" t="s">
        <v>63</v>
      </c>
      <c r="AT23" s="16" t="s">
        <v>249</v>
      </c>
      <c r="AU23" s="16" t="s">
        <v>63</v>
      </c>
      <c r="AV23" s="16" t="s">
        <v>63</v>
      </c>
    </row>
    <row r="24" spans="1:49" ht="15" thickBot="1" x14ac:dyDescent="0.4">
      <c r="A24" s="15" t="s">
        <v>64</v>
      </c>
      <c r="B24" s="16" t="s">
        <v>65</v>
      </c>
      <c r="C24" s="16" t="s">
        <v>65</v>
      </c>
      <c r="D24" s="16" t="s">
        <v>65</v>
      </c>
      <c r="E24" s="16" t="s">
        <v>65</v>
      </c>
      <c r="F24" s="16" t="s">
        <v>221</v>
      </c>
      <c r="G24" s="16" t="s">
        <v>65</v>
      </c>
      <c r="H24" s="16" t="s">
        <v>222</v>
      </c>
      <c r="I24" s="16" t="s">
        <v>65</v>
      </c>
      <c r="J24" s="16" t="s">
        <v>223</v>
      </c>
      <c r="K24" s="16" t="s">
        <v>65</v>
      </c>
      <c r="L24" s="16" t="s">
        <v>65</v>
      </c>
      <c r="M24" s="16" t="s">
        <v>65</v>
      </c>
      <c r="N24" s="16" t="s">
        <v>65</v>
      </c>
      <c r="AI24" s="15" t="s">
        <v>64</v>
      </c>
      <c r="AJ24" s="16" t="s">
        <v>65</v>
      </c>
      <c r="AK24" s="16" t="s">
        <v>65</v>
      </c>
      <c r="AL24" s="16" t="s">
        <v>65</v>
      </c>
      <c r="AM24" s="16" t="s">
        <v>65</v>
      </c>
      <c r="AN24" s="16" t="s">
        <v>65</v>
      </c>
      <c r="AO24" s="16" t="s">
        <v>65</v>
      </c>
      <c r="AP24" s="16" t="s">
        <v>250</v>
      </c>
      <c r="AQ24" s="16" t="s">
        <v>65</v>
      </c>
      <c r="AR24" s="16" t="s">
        <v>251</v>
      </c>
      <c r="AS24" s="16" t="s">
        <v>65</v>
      </c>
      <c r="AT24" s="16" t="s">
        <v>66</v>
      </c>
      <c r="AU24" s="16" t="s">
        <v>65</v>
      </c>
      <c r="AV24" s="16" t="s">
        <v>65</v>
      </c>
    </row>
    <row r="25" spans="1:49" ht="15" thickBot="1" x14ac:dyDescent="0.4">
      <c r="A25" s="15" t="s">
        <v>67</v>
      </c>
      <c r="B25" s="16" t="s">
        <v>68</v>
      </c>
      <c r="C25" s="16" t="s">
        <v>68</v>
      </c>
      <c r="D25" s="16" t="s">
        <v>68</v>
      </c>
      <c r="E25" s="16" t="s">
        <v>68</v>
      </c>
      <c r="F25" s="16" t="s">
        <v>224</v>
      </c>
      <c r="G25" s="16" t="s">
        <v>68</v>
      </c>
      <c r="H25" s="16" t="s">
        <v>225</v>
      </c>
      <c r="I25" s="16" t="s">
        <v>68</v>
      </c>
      <c r="J25" s="16" t="s">
        <v>226</v>
      </c>
      <c r="K25" s="16" t="s">
        <v>68</v>
      </c>
      <c r="L25" s="16" t="s">
        <v>68</v>
      </c>
      <c r="M25" s="16" t="s">
        <v>68</v>
      </c>
      <c r="N25" s="16" t="s">
        <v>68</v>
      </c>
      <c r="AI25" s="15" t="s">
        <v>67</v>
      </c>
      <c r="AJ25" s="16" t="s">
        <v>68</v>
      </c>
      <c r="AK25" s="16" t="s">
        <v>68</v>
      </c>
      <c r="AL25" s="16" t="s">
        <v>68</v>
      </c>
      <c r="AM25" s="16" t="s">
        <v>68</v>
      </c>
      <c r="AN25" s="16" t="s">
        <v>68</v>
      </c>
      <c r="AO25" s="16" t="s">
        <v>68</v>
      </c>
      <c r="AP25" s="16" t="s">
        <v>252</v>
      </c>
      <c r="AQ25" s="16" t="s">
        <v>68</v>
      </c>
      <c r="AR25" s="16" t="s">
        <v>253</v>
      </c>
      <c r="AS25" s="16" t="s">
        <v>68</v>
      </c>
      <c r="AT25" s="16" t="s">
        <v>69</v>
      </c>
      <c r="AU25" s="16" t="s">
        <v>68</v>
      </c>
      <c r="AV25" s="16" t="s">
        <v>68</v>
      </c>
    </row>
    <row r="26" spans="1:49" ht="15" thickBot="1" x14ac:dyDescent="0.4">
      <c r="A26" s="15" t="s">
        <v>70</v>
      </c>
      <c r="B26" s="16" t="s">
        <v>71</v>
      </c>
      <c r="C26" s="16" t="s">
        <v>71</v>
      </c>
      <c r="D26" s="16" t="s">
        <v>71</v>
      </c>
      <c r="E26" s="16" t="s">
        <v>71</v>
      </c>
      <c r="F26" s="16" t="s">
        <v>227</v>
      </c>
      <c r="G26" s="16" t="s">
        <v>71</v>
      </c>
      <c r="H26" s="16" t="s">
        <v>228</v>
      </c>
      <c r="I26" s="16" t="s">
        <v>71</v>
      </c>
      <c r="J26" s="16" t="s">
        <v>229</v>
      </c>
      <c r="K26" s="16" t="s">
        <v>71</v>
      </c>
      <c r="L26" s="16" t="s">
        <v>71</v>
      </c>
      <c r="M26" s="16" t="s">
        <v>71</v>
      </c>
      <c r="N26" s="16" t="s">
        <v>71</v>
      </c>
      <c r="AI26" s="15" t="s">
        <v>70</v>
      </c>
      <c r="AJ26" s="16" t="s">
        <v>71</v>
      </c>
      <c r="AK26" s="16" t="s">
        <v>71</v>
      </c>
      <c r="AL26" s="16" t="s">
        <v>71</v>
      </c>
      <c r="AM26" s="16" t="s">
        <v>71</v>
      </c>
      <c r="AN26" s="16" t="s">
        <v>71</v>
      </c>
      <c r="AO26" s="16" t="s">
        <v>71</v>
      </c>
      <c r="AP26" s="16" t="s">
        <v>254</v>
      </c>
      <c r="AQ26" s="16" t="s">
        <v>71</v>
      </c>
      <c r="AR26" s="16" t="s">
        <v>255</v>
      </c>
      <c r="AS26" s="16" t="s">
        <v>71</v>
      </c>
      <c r="AT26" s="16" t="s">
        <v>256</v>
      </c>
      <c r="AU26" s="16" t="s">
        <v>71</v>
      </c>
      <c r="AV26" s="16" t="s">
        <v>71</v>
      </c>
    </row>
    <row r="27" spans="1:49" ht="15" thickBot="1" x14ac:dyDescent="0.4">
      <c r="A27" s="15" t="s">
        <v>72</v>
      </c>
      <c r="B27" s="16" t="s">
        <v>73</v>
      </c>
      <c r="C27" s="16" t="s">
        <v>73</v>
      </c>
      <c r="D27" s="16" t="s">
        <v>73</v>
      </c>
      <c r="E27" s="16" t="s">
        <v>73</v>
      </c>
      <c r="F27" s="16" t="s">
        <v>230</v>
      </c>
      <c r="G27" s="16" t="s">
        <v>73</v>
      </c>
      <c r="H27" s="16" t="s">
        <v>73</v>
      </c>
      <c r="I27" s="16" t="s">
        <v>73</v>
      </c>
      <c r="J27" s="16" t="s">
        <v>231</v>
      </c>
      <c r="K27" s="16" t="s">
        <v>73</v>
      </c>
      <c r="L27" s="16" t="s">
        <v>73</v>
      </c>
      <c r="M27" s="16" t="s">
        <v>73</v>
      </c>
      <c r="N27" s="16" t="s">
        <v>73</v>
      </c>
      <c r="AI27" s="15" t="s">
        <v>72</v>
      </c>
      <c r="AJ27" s="16" t="s">
        <v>73</v>
      </c>
      <c r="AK27" s="16" t="s">
        <v>73</v>
      </c>
      <c r="AL27" s="16" t="s">
        <v>73</v>
      </c>
      <c r="AM27" s="16" t="s">
        <v>73</v>
      </c>
      <c r="AN27" s="16" t="s">
        <v>73</v>
      </c>
      <c r="AO27" s="16" t="s">
        <v>73</v>
      </c>
      <c r="AP27" s="16" t="s">
        <v>257</v>
      </c>
      <c r="AQ27" s="16" t="s">
        <v>73</v>
      </c>
      <c r="AR27" s="16" t="s">
        <v>258</v>
      </c>
      <c r="AS27" s="16" t="s">
        <v>73</v>
      </c>
      <c r="AT27" s="16" t="s">
        <v>259</v>
      </c>
      <c r="AU27" s="16" t="s">
        <v>73</v>
      </c>
      <c r="AV27" s="16" t="s">
        <v>73</v>
      </c>
    </row>
    <row r="28" spans="1:49" ht="15" thickBot="1" x14ac:dyDescent="0.4">
      <c r="A28" s="15" t="s">
        <v>74</v>
      </c>
      <c r="B28" s="16" t="s">
        <v>75</v>
      </c>
      <c r="C28" s="16" t="s">
        <v>75</v>
      </c>
      <c r="D28" s="16" t="s">
        <v>75</v>
      </c>
      <c r="E28" s="16" t="s">
        <v>75</v>
      </c>
      <c r="F28" s="16" t="s">
        <v>232</v>
      </c>
      <c r="G28" s="16" t="s">
        <v>75</v>
      </c>
      <c r="H28" s="16" t="s">
        <v>75</v>
      </c>
      <c r="I28" s="16" t="s">
        <v>75</v>
      </c>
      <c r="J28" s="16" t="s">
        <v>233</v>
      </c>
      <c r="K28" s="16" t="s">
        <v>75</v>
      </c>
      <c r="L28" s="16" t="s">
        <v>75</v>
      </c>
      <c r="M28" s="16" t="s">
        <v>75</v>
      </c>
      <c r="N28" s="16" t="s">
        <v>75</v>
      </c>
      <c r="AI28" s="15" t="s">
        <v>74</v>
      </c>
      <c r="AJ28" s="16" t="s">
        <v>75</v>
      </c>
      <c r="AK28" s="16" t="s">
        <v>75</v>
      </c>
      <c r="AL28" s="16" t="s">
        <v>75</v>
      </c>
      <c r="AM28" s="16" t="s">
        <v>75</v>
      </c>
      <c r="AN28" s="16" t="s">
        <v>75</v>
      </c>
      <c r="AO28" s="16" t="s">
        <v>75</v>
      </c>
      <c r="AP28" s="16" t="s">
        <v>260</v>
      </c>
      <c r="AQ28" s="16" t="s">
        <v>75</v>
      </c>
      <c r="AR28" s="16" t="s">
        <v>261</v>
      </c>
      <c r="AS28" s="16" t="s">
        <v>75</v>
      </c>
      <c r="AT28" s="16" t="s">
        <v>75</v>
      </c>
      <c r="AU28" s="16" t="s">
        <v>75</v>
      </c>
      <c r="AV28" s="16" t="s">
        <v>75</v>
      </c>
    </row>
    <row r="29" spans="1:49" ht="15" thickBot="1" x14ac:dyDescent="0.4">
      <c r="A29" s="15" t="s">
        <v>76</v>
      </c>
      <c r="B29" s="16" t="s">
        <v>77</v>
      </c>
      <c r="C29" s="16" t="s">
        <v>77</v>
      </c>
      <c r="D29" s="16" t="s">
        <v>77</v>
      </c>
      <c r="E29" s="16" t="s">
        <v>77</v>
      </c>
      <c r="F29" s="16" t="s">
        <v>234</v>
      </c>
      <c r="G29" s="16" t="s">
        <v>77</v>
      </c>
      <c r="H29" s="16" t="s">
        <v>77</v>
      </c>
      <c r="I29" s="16" t="s">
        <v>77</v>
      </c>
      <c r="J29" s="16" t="s">
        <v>77</v>
      </c>
      <c r="K29" s="16" t="s">
        <v>77</v>
      </c>
      <c r="L29" s="16" t="s">
        <v>77</v>
      </c>
      <c r="M29" s="16" t="s">
        <v>77</v>
      </c>
      <c r="N29" s="16" t="s">
        <v>77</v>
      </c>
      <c r="AI29" s="15" t="s">
        <v>76</v>
      </c>
      <c r="AJ29" s="16" t="s">
        <v>77</v>
      </c>
      <c r="AK29" s="16" t="s">
        <v>77</v>
      </c>
      <c r="AL29" s="16" t="s">
        <v>77</v>
      </c>
      <c r="AM29" s="16" t="s">
        <v>77</v>
      </c>
      <c r="AN29" s="16" t="s">
        <v>77</v>
      </c>
      <c r="AO29" s="16" t="s">
        <v>77</v>
      </c>
      <c r="AP29" s="16" t="s">
        <v>262</v>
      </c>
      <c r="AQ29" s="16" t="s">
        <v>77</v>
      </c>
      <c r="AR29" s="16" t="s">
        <v>263</v>
      </c>
      <c r="AS29" s="16" t="s">
        <v>77</v>
      </c>
      <c r="AT29" s="16" t="s">
        <v>77</v>
      </c>
      <c r="AU29" s="16" t="s">
        <v>77</v>
      </c>
      <c r="AV29" s="16" t="s">
        <v>77</v>
      </c>
    </row>
    <row r="30" spans="1:49" ht="18.5" thickBot="1" x14ac:dyDescent="0.4">
      <c r="A30" s="11"/>
      <c r="AI30" s="11"/>
    </row>
    <row r="31" spans="1:49" ht="15" thickBot="1" x14ac:dyDescent="0.4">
      <c r="A31" s="15" t="s">
        <v>78</v>
      </c>
      <c r="B31" s="15" t="s">
        <v>38</v>
      </c>
      <c r="C31" s="15" t="s">
        <v>39</v>
      </c>
      <c r="D31" s="15" t="s">
        <v>40</v>
      </c>
      <c r="E31" s="15" t="s">
        <v>41</v>
      </c>
      <c r="F31" s="15" t="s">
        <v>42</v>
      </c>
      <c r="G31" s="15" t="s">
        <v>43</v>
      </c>
      <c r="H31" s="15" t="s">
        <v>200</v>
      </c>
      <c r="I31" s="15" t="s">
        <v>201</v>
      </c>
      <c r="J31" s="15" t="s">
        <v>202</v>
      </c>
      <c r="K31" s="15" t="s">
        <v>203</v>
      </c>
      <c r="L31" s="15" t="s">
        <v>204</v>
      </c>
      <c r="M31" s="15" t="s">
        <v>205</v>
      </c>
      <c r="N31" s="15" t="s">
        <v>206</v>
      </c>
      <c r="AI31" s="15" t="s">
        <v>78</v>
      </c>
      <c r="AJ31" s="15" t="s">
        <v>38</v>
      </c>
      <c r="AK31" s="15" t="s">
        <v>39</v>
      </c>
      <c r="AL31" s="15" t="s">
        <v>40</v>
      </c>
      <c r="AM31" s="15" t="s">
        <v>41</v>
      </c>
      <c r="AN31" s="15" t="s">
        <v>42</v>
      </c>
      <c r="AO31" s="15" t="s">
        <v>43</v>
      </c>
      <c r="AP31" s="15" t="s">
        <v>200</v>
      </c>
      <c r="AQ31" s="15" t="s">
        <v>201</v>
      </c>
      <c r="AR31" s="15" t="s">
        <v>202</v>
      </c>
      <c r="AS31" s="15" t="s">
        <v>203</v>
      </c>
      <c r="AT31" s="15" t="s">
        <v>204</v>
      </c>
      <c r="AU31" s="15" t="s">
        <v>205</v>
      </c>
      <c r="AV31" s="15" t="s">
        <v>206</v>
      </c>
    </row>
    <row r="32" spans="1:49" ht="15" thickBot="1" x14ac:dyDescent="0.4">
      <c r="A32" s="15" t="s">
        <v>56</v>
      </c>
      <c r="B32" s="16">
        <v>9</v>
      </c>
      <c r="C32" s="16">
        <v>9</v>
      </c>
      <c r="D32" s="16">
        <v>9</v>
      </c>
      <c r="E32" s="16">
        <v>9</v>
      </c>
      <c r="F32" s="16">
        <v>452.9</v>
      </c>
      <c r="G32" s="16">
        <v>9</v>
      </c>
      <c r="H32" s="16">
        <v>480.4</v>
      </c>
      <c r="I32" s="16">
        <v>9</v>
      </c>
      <c r="J32" s="16">
        <v>19.5</v>
      </c>
      <c r="K32" s="16">
        <v>9</v>
      </c>
      <c r="L32" s="16">
        <v>11</v>
      </c>
      <c r="M32" s="16">
        <v>9</v>
      </c>
      <c r="N32" s="16">
        <v>9</v>
      </c>
      <c r="AI32" s="15" t="s">
        <v>56</v>
      </c>
      <c r="AJ32" s="16">
        <v>9</v>
      </c>
      <c r="AK32" s="16">
        <v>9</v>
      </c>
      <c r="AL32" s="16">
        <v>9</v>
      </c>
      <c r="AM32" s="16">
        <v>9</v>
      </c>
      <c r="AN32" s="16">
        <v>9</v>
      </c>
      <c r="AO32" s="16">
        <v>9</v>
      </c>
      <c r="AP32" s="16">
        <v>468.6</v>
      </c>
      <c r="AQ32" s="16">
        <v>9</v>
      </c>
      <c r="AR32" s="16">
        <v>515.1</v>
      </c>
      <c r="AS32" s="16">
        <v>9</v>
      </c>
      <c r="AT32" s="16">
        <v>11</v>
      </c>
      <c r="AU32" s="16">
        <v>9</v>
      </c>
      <c r="AV32" s="16">
        <v>9</v>
      </c>
    </row>
    <row r="33" spans="1:52" ht="15" thickBot="1" x14ac:dyDescent="0.4">
      <c r="A33" s="15" t="s">
        <v>58</v>
      </c>
      <c r="B33" s="16">
        <v>8</v>
      </c>
      <c r="C33" s="16">
        <v>8</v>
      </c>
      <c r="D33" s="16">
        <v>8</v>
      </c>
      <c r="E33" s="16">
        <v>8</v>
      </c>
      <c r="F33" s="16">
        <v>451.9</v>
      </c>
      <c r="G33" s="16">
        <v>8</v>
      </c>
      <c r="H33" s="16">
        <v>479.4</v>
      </c>
      <c r="I33" s="16">
        <v>8</v>
      </c>
      <c r="J33" s="16">
        <v>18.5</v>
      </c>
      <c r="K33" s="16">
        <v>8</v>
      </c>
      <c r="L33" s="16">
        <v>10</v>
      </c>
      <c r="M33" s="16">
        <v>8</v>
      </c>
      <c r="N33" s="16">
        <v>8</v>
      </c>
      <c r="AI33" s="15" t="s">
        <v>58</v>
      </c>
      <c r="AJ33" s="16">
        <v>8</v>
      </c>
      <c r="AK33" s="16">
        <v>8</v>
      </c>
      <c r="AL33" s="16">
        <v>8</v>
      </c>
      <c r="AM33" s="16">
        <v>8</v>
      </c>
      <c r="AN33" s="16">
        <v>8</v>
      </c>
      <c r="AO33" s="16">
        <v>8</v>
      </c>
      <c r="AP33" s="16">
        <v>467.6</v>
      </c>
      <c r="AQ33" s="16">
        <v>8</v>
      </c>
      <c r="AR33" s="16">
        <v>510.1</v>
      </c>
      <c r="AS33" s="16">
        <v>8</v>
      </c>
      <c r="AT33" s="16">
        <v>10</v>
      </c>
      <c r="AU33" s="16">
        <v>8</v>
      </c>
      <c r="AV33" s="16">
        <v>8</v>
      </c>
    </row>
    <row r="34" spans="1:52" ht="15" thickBot="1" x14ac:dyDescent="0.4">
      <c r="A34" s="15" t="s">
        <v>60</v>
      </c>
      <c r="B34" s="16">
        <v>7</v>
      </c>
      <c r="C34" s="16">
        <v>7</v>
      </c>
      <c r="D34" s="16">
        <v>7</v>
      </c>
      <c r="E34" s="16">
        <v>7</v>
      </c>
      <c r="F34" s="16">
        <v>450.9</v>
      </c>
      <c r="G34" s="16">
        <v>7</v>
      </c>
      <c r="H34" s="16">
        <v>478.4</v>
      </c>
      <c r="I34" s="16">
        <v>7</v>
      </c>
      <c r="J34" s="16">
        <v>17.5</v>
      </c>
      <c r="K34" s="16">
        <v>7</v>
      </c>
      <c r="L34" s="16">
        <v>7</v>
      </c>
      <c r="M34" s="16">
        <v>7</v>
      </c>
      <c r="N34" s="16">
        <v>7</v>
      </c>
      <c r="AI34" s="15" t="s">
        <v>60</v>
      </c>
      <c r="AJ34" s="16">
        <v>7</v>
      </c>
      <c r="AK34" s="16">
        <v>7</v>
      </c>
      <c r="AL34" s="16">
        <v>7</v>
      </c>
      <c r="AM34" s="16">
        <v>7</v>
      </c>
      <c r="AN34" s="16">
        <v>7</v>
      </c>
      <c r="AO34" s="16">
        <v>7</v>
      </c>
      <c r="AP34" s="16">
        <v>466.6</v>
      </c>
      <c r="AQ34" s="16">
        <v>7</v>
      </c>
      <c r="AR34" s="16">
        <v>502.6</v>
      </c>
      <c r="AS34" s="16">
        <v>7</v>
      </c>
      <c r="AT34" s="16">
        <v>9</v>
      </c>
      <c r="AU34" s="16">
        <v>7</v>
      </c>
      <c r="AV34" s="16">
        <v>7</v>
      </c>
    </row>
    <row r="35" spans="1:52" ht="15" thickBot="1" x14ac:dyDescent="0.4">
      <c r="A35" s="15" t="s">
        <v>62</v>
      </c>
      <c r="B35" s="16">
        <v>6</v>
      </c>
      <c r="C35" s="16">
        <v>6</v>
      </c>
      <c r="D35" s="16">
        <v>6</v>
      </c>
      <c r="E35" s="16">
        <v>6</v>
      </c>
      <c r="F35" s="16">
        <v>449.9</v>
      </c>
      <c r="G35" s="16">
        <v>6</v>
      </c>
      <c r="H35" s="16">
        <v>477.4</v>
      </c>
      <c r="I35" s="16">
        <v>6</v>
      </c>
      <c r="J35" s="16">
        <v>16.5</v>
      </c>
      <c r="K35" s="16">
        <v>6</v>
      </c>
      <c r="L35" s="16">
        <v>6</v>
      </c>
      <c r="M35" s="16">
        <v>6</v>
      </c>
      <c r="N35" s="16">
        <v>6</v>
      </c>
      <c r="AI35" s="15" t="s">
        <v>62</v>
      </c>
      <c r="AJ35" s="16">
        <v>6</v>
      </c>
      <c r="AK35" s="16">
        <v>6</v>
      </c>
      <c r="AL35" s="16">
        <v>6</v>
      </c>
      <c r="AM35" s="16">
        <v>6</v>
      </c>
      <c r="AN35" s="16">
        <v>6</v>
      </c>
      <c r="AO35" s="16">
        <v>6</v>
      </c>
      <c r="AP35" s="16">
        <v>465.6</v>
      </c>
      <c r="AQ35" s="16">
        <v>6</v>
      </c>
      <c r="AR35" s="16">
        <v>501.6</v>
      </c>
      <c r="AS35" s="16">
        <v>6</v>
      </c>
      <c r="AT35" s="16">
        <v>8</v>
      </c>
      <c r="AU35" s="16">
        <v>6</v>
      </c>
      <c r="AV35" s="16">
        <v>6</v>
      </c>
    </row>
    <row r="36" spans="1:52" ht="15" thickBot="1" x14ac:dyDescent="0.4">
      <c r="A36" s="15" t="s">
        <v>64</v>
      </c>
      <c r="B36" s="16">
        <v>5</v>
      </c>
      <c r="C36" s="16">
        <v>5</v>
      </c>
      <c r="D36" s="16">
        <v>5</v>
      </c>
      <c r="E36" s="16">
        <v>5</v>
      </c>
      <c r="F36" s="16">
        <v>448.9</v>
      </c>
      <c r="G36" s="16">
        <v>5</v>
      </c>
      <c r="H36" s="16">
        <v>476.4</v>
      </c>
      <c r="I36" s="16">
        <v>5</v>
      </c>
      <c r="J36" s="16">
        <v>15.5</v>
      </c>
      <c r="K36" s="16">
        <v>5</v>
      </c>
      <c r="L36" s="16">
        <v>5</v>
      </c>
      <c r="M36" s="16">
        <v>5</v>
      </c>
      <c r="N36" s="16">
        <v>5</v>
      </c>
      <c r="AI36" s="15" t="s">
        <v>64</v>
      </c>
      <c r="AJ36" s="16">
        <v>5</v>
      </c>
      <c r="AK36" s="16">
        <v>5</v>
      </c>
      <c r="AL36" s="16">
        <v>5</v>
      </c>
      <c r="AM36" s="16">
        <v>5</v>
      </c>
      <c r="AN36" s="16">
        <v>5</v>
      </c>
      <c r="AO36" s="16">
        <v>5</v>
      </c>
      <c r="AP36" s="16">
        <v>464.6</v>
      </c>
      <c r="AQ36" s="16">
        <v>5</v>
      </c>
      <c r="AR36" s="16">
        <v>500.6</v>
      </c>
      <c r="AS36" s="16">
        <v>5</v>
      </c>
      <c r="AT36" s="16">
        <v>7</v>
      </c>
      <c r="AU36" s="16">
        <v>5</v>
      </c>
      <c r="AV36" s="16">
        <v>5</v>
      </c>
    </row>
    <row r="37" spans="1:52" ht="15" thickBot="1" x14ac:dyDescent="0.4">
      <c r="A37" s="15" t="s">
        <v>67</v>
      </c>
      <c r="B37" s="16">
        <v>4</v>
      </c>
      <c r="C37" s="16">
        <v>4</v>
      </c>
      <c r="D37" s="16">
        <v>4</v>
      </c>
      <c r="E37" s="16">
        <v>4</v>
      </c>
      <c r="F37" s="16">
        <v>447.9</v>
      </c>
      <c r="G37" s="16">
        <v>4</v>
      </c>
      <c r="H37" s="16">
        <v>475.4</v>
      </c>
      <c r="I37" s="16">
        <v>4</v>
      </c>
      <c r="J37" s="16">
        <v>14.5</v>
      </c>
      <c r="K37" s="16">
        <v>4</v>
      </c>
      <c r="L37" s="16">
        <v>4</v>
      </c>
      <c r="M37" s="16">
        <v>4</v>
      </c>
      <c r="N37" s="16">
        <v>4</v>
      </c>
      <c r="AI37" s="15" t="s">
        <v>67</v>
      </c>
      <c r="AJ37" s="16">
        <v>4</v>
      </c>
      <c r="AK37" s="16">
        <v>4</v>
      </c>
      <c r="AL37" s="16">
        <v>4</v>
      </c>
      <c r="AM37" s="16">
        <v>4</v>
      </c>
      <c r="AN37" s="16">
        <v>4</v>
      </c>
      <c r="AO37" s="16">
        <v>4</v>
      </c>
      <c r="AP37" s="16">
        <v>463.6</v>
      </c>
      <c r="AQ37" s="16">
        <v>4</v>
      </c>
      <c r="AR37" s="16">
        <v>499.6</v>
      </c>
      <c r="AS37" s="16">
        <v>4</v>
      </c>
      <c r="AT37" s="16">
        <v>6</v>
      </c>
      <c r="AU37" s="16">
        <v>4</v>
      </c>
      <c r="AV37" s="16">
        <v>4</v>
      </c>
    </row>
    <row r="38" spans="1:52" ht="15" thickBot="1" x14ac:dyDescent="0.4">
      <c r="A38" s="15" t="s">
        <v>70</v>
      </c>
      <c r="B38" s="16">
        <v>3</v>
      </c>
      <c r="C38" s="16">
        <v>3</v>
      </c>
      <c r="D38" s="16">
        <v>3</v>
      </c>
      <c r="E38" s="16">
        <v>3</v>
      </c>
      <c r="F38" s="16">
        <v>446.9</v>
      </c>
      <c r="G38" s="16">
        <v>3</v>
      </c>
      <c r="H38" s="16">
        <v>474.4</v>
      </c>
      <c r="I38" s="16">
        <v>3</v>
      </c>
      <c r="J38" s="16">
        <v>13.5</v>
      </c>
      <c r="K38" s="16">
        <v>3</v>
      </c>
      <c r="L38" s="16">
        <v>3</v>
      </c>
      <c r="M38" s="16">
        <v>3</v>
      </c>
      <c r="N38" s="16">
        <v>3</v>
      </c>
      <c r="AI38" s="15" t="s">
        <v>70</v>
      </c>
      <c r="AJ38" s="16">
        <v>3</v>
      </c>
      <c r="AK38" s="16">
        <v>3</v>
      </c>
      <c r="AL38" s="16">
        <v>3</v>
      </c>
      <c r="AM38" s="16">
        <v>3</v>
      </c>
      <c r="AN38" s="16">
        <v>3</v>
      </c>
      <c r="AO38" s="16">
        <v>3</v>
      </c>
      <c r="AP38" s="16">
        <v>462.6</v>
      </c>
      <c r="AQ38" s="16">
        <v>3</v>
      </c>
      <c r="AR38" s="16">
        <v>498.6</v>
      </c>
      <c r="AS38" s="16">
        <v>3</v>
      </c>
      <c r="AT38" s="16">
        <v>5</v>
      </c>
      <c r="AU38" s="16">
        <v>3</v>
      </c>
      <c r="AV38" s="16">
        <v>3</v>
      </c>
    </row>
    <row r="39" spans="1:52" ht="15" thickBot="1" x14ac:dyDescent="0.4">
      <c r="A39" s="15" t="s">
        <v>72</v>
      </c>
      <c r="B39" s="16">
        <v>2</v>
      </c>
      <c r="C39" s="16">
        <v>2</v>
      </c>
      <c r="D39" s="16">
        <v>2</v>
      </c>
      <c r="E39" s="16">
        <v>2</v>
      </c>
      <c r="F39" s="16">
        <v>445.9</v>
      </c>
      <c r="G39" s="16">
        <v>2</v>
      </c>
      <c r="H39" s="16">
        <v>2</v>
      </c>
      <c r="I39" s="16">
        <v>2</v>
      </c>
      <c r="J39" s="16">
        <v>12.5</v>
      </c>
      <c r="K39" s="16">
        <v>2</v>
      </c>
      <c r="L39" s="16">
        <v>2</v>
      </c>
      <c r="M39" s="16">
        <v>2</v>
      </c>
      <c r="N39" s="16">
        <v>2</v>
      </c>
      <c r="AI39" s="15" t="s">
        <v>72</v>
      </c>
      <c r="AJ39" s="16">
        <v>2</v>
      </c>
      <c r="AK39" s="16">
        <v>2</v>
      </c>
      <c r="AL39" s="16">
        <v>2</v>
      </c>
      <c r="AM39" s="16">
        <v>2</v>
      </c>
      <c r="AN39" s="16">
        <v>2</v>
      </c>
      <c r="AO39" s="16">
        <v>2</v>
      </c>
      <c r="AP39" s="16">
        <v>461.6</v>
      </c>
      <c r="AQ39" s="16">
        <v>2</v>
      </c>
      <c r="AR39" s="16">
        <v>497.6</v>
      </c>
      <c r="AS39" s="16">
        <v>2</v>
      </c>
      <c r="AT39" s="16">
        <v>4</v>
      </c>
      <c r="AU39" s="16">
        <v>2</v>
      </c>
      <c r="AV39" s="16">
        <v>2</v>
      </c>
    </row>
    <row r="40" spans="1:52" ht="15" thickBot="1" x14ac:dyDescent="0.4">
      <c r="A40" s="15" t="s">
        <v>74</v>
      </c>
      <c r="B40" s="16">
        <v>1</v>
      </c>
      <c r="C40" s="16">
        <v>1</v>
      </c>
      <c r="D40" s="16">
        <v>1</v>
      </c>
      <c r="E40" s="16">
        <v>1</v>
      </c>
      <c r="F40" s="16">
        <v>444.9</v>
      </c>
      <c r="G40" s="16">
        <v>1</v>
      </c>
      <c r="H40" s="16">
        <v>1</v>
      </c>
      <c r="I40" s="16">
        <v>1</v>
      </c>
      <c r="J40" s="16">
        <v>5</v>
      </c>
      <c r="K40" s="16">
        <v>1</v>
      </c>
      <c r="L40" s="16">
        <v>1</v>
      </c>
      <c r="M40" s="16">
        <v>1</v>
      </c>
      <c r="N40" s="16">
        <v>1</v>
      </c>
      <c r="AI40" s="15" t="s">
        <v>74</v>
      </c>
      <c r="AJ40" s="16">
        <v>1</v>
      </c>
      <c r="AK40" s="16">
        <v>1</v>
      </c>
      <c r="AL40" s="16">
        <v>1</v>
      </c>
      <c r="AM40" s="16">
        <v>1</v>
      </c>
      <c r="AN40" s="16">
        <v>1</v>
      </c>
      <c r="AO40" s="16">
        <v>1</v>
      </c>
      <c r="AP40" s="16">
        <v>460.6</v>
      </c>
      <c r="AQ40" s="16">
        <v>1</v>
      </c>
      <c r="AR40" s="16">
        <v>496.6</v>
      </c>
      <c r="AS40" s="16">
        <v>1</v>
      </c>
      <c r="AT40" s="16">
        <v>1</v>
      </c>
      <c r="AU40" s="16">
        <v>1</v>
      </c>
      <c r="AV40" s="16">
        <v>1</v>
      </c>
    </row>
    <row r="41" spans="1:52" ht="15" thickBot="1" x14ac:dyDescent="0.4">
      <c r="A41" s="15" t="s">
        <v>76</v>
      </c>
      <c r="B41" s="16">
        <v>0</v>
      </c>
      <c r="C41" s="16">
        <v>0</v>
      </c>
      <c r="D41" s="16">
        <v>0</v>
      </c>
      <c r="E41" s="16">
        <v>0</v>
      </c>
      <c r="F41" s="16">
        <v>443.9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AI41" s="15" t="s">
        <v>76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0</v>
      </c>
      <c r="AP41" s="16">
        <v>459.6</v>
      </c>
      <c r="AQ41" s="16">
        <v>0</v>
      </c>
      <c r="AR41" s="16">
        <v>495.6</v>
      </c>
      <c r="AS41" s="16">
        <v>0</v>
      </c>
      <c r="AT41" s="16">
        <v>0</v>
      </c>
      <c r="AU41" s="16">
        <v>0</v>
      </c>
      <c r="AV41" s="16">
        <v>0</v>
      </c>
    </row>
    <row r="42" spans="1:52" ht="18.5" thickBot="1" x14ac:dyDescent="0.4">
      <c r="A42" s="11"/>
      <c r="AI42" s="11"/>
    </row>
    <row r="43" spans="1:52" ht="15" thickBot="1" x14ac:dyDescent="0.4">
      <c r="A43" s="15" t="s">
        <v>79</v>
      </c>
      <c r="B43" s="15" t="s">
        <v>38</v>
      </c>
      <c r="C43" s="15" t="s">
        <v>39</v>
      </c>
      <c r="D43" s="15" t="s">
        <v>40</v>
      </c>
      <c r="E43" s="15" t="s">
        <v>41</v>
      </c>
      <c r="F43" s="15" t="s">
        <v>42</v>
      </c>
      <c r="G43" s="15" t="s">
        <v>43</v>
      </c>
      <c r="H43" s="15" t="s">
        <v>200</v>
      </c>
      <c r="I43" s="15" t="s">
        <v>201</v>
      </c>
      <c r="J43" s="15" t="s">
        <v>202</v>
      </c>
      <c r="K43" s="15" t="s">
        <v>203</v>
      </c>
      <c r="L43" s="15" t="s">
        <v>204</v>
      </c>
      <c r="M43" s="15" t="s">
        <v>205</v>
      </c>
      <c r="N43" s="15" t="s">
        <v>206</v>
      </c>
      <c r="O43" s="15" t="s">
        <v>80</v>
      </c>
      <c r="P43" s="15" t="s">
        <v>81</v>
      </c>
      <c r="Q43" s="15" t="s">
        <v>82</v>
      </c>
      <c r="R43" s="15" t="s">
        <v>83</v>
      </c>
      <c r="AI43" s="15" t="s">
        <v>79</v>
      </c>
      <c r="AJ43" s="15" t="s">
        <v>38</v>
      </c>
      <c r="AK43" s="15" t="s">
        <v>39</v>
      </c>
      <c r="AL43" s="15" t="s">
        <v>40</v>
      </c>
      <c r="AM43" s="15" t="s">
        <v>41</v>
      </c>
      <c r="AN43" s="15" t="s">
        <v>42</v>
      </c>
      <c r="AO43" s="15" t="s">
        <v>43</v>
      </c>
      <c r="AP43" s="15" t="s">
        <v>200</v>
      </c>
      <c r="AQ43" s="15" t="s">
        <v>201</v>
      </c>
      <c r="AR43" s="15" t="s">
        <v>202</v>
      </c>
      <c r="AS43" s="15" t="s">
        <v>203</v>
      </c>
      <c r="AT43" s="15" t="s">
        <v>204</v>
      </c>
      <c r="AU43" s="15" t="s">
        <v>205</v>
      </c>
      <c r="AV43" s="15" t="s">
        <v>206</v>
      </c>
      <c r="AW43" s="15" t="s">
        <v>80</v>
      </c>
      <c r="AX43" s="15" t="s">
        <v>81</v>
      </c>
      <c r="AY43" s="15" t="s">
        <v>82</v>
      </c>
      <c r="AZ43" s="15" t="s">
        <v>83</v>
      </c>
    </row>
    <row r="44" spans="1:52" ht="15" thickBot="1" x14ac:dyDescent="0.4">
      <c r="A44" s="15" t="s">
        <v>45</v>
      </c>
      <c r="B44" s="16">
        <v>3</v>
      </c>
      <c r="C44" s="16">
        <v>9</v>
      </c>
      <c r="D44" s="16">
        <v>5</v>
      </c>
      <c r="E44" s="16">
        <v>3</v>
      </c>
      <c r="F44" s="16">
        <v>444.9</v>
      </c>
      <c r="G44" s="16">
        <v>9</v>
      </c>
      <c r="H44" s="16">
        <v>474.4</v>
      </c>
      <c r="I44" s="16">
        <v>1</v>
      </c>
      <c r="J44" s="16">
        <v>5</v>
      </c>
      <c r="K44" s="16">
        <v>9</v>
      </c>
      <c r="L44" s="16">
        <v>3</v>
      </c>
      <c r="M44" s="16">
        <v>2</v>
      </c>
      <c r="N44" s="16">
        <v>1</v>
      </c>
      <c r="O44" s="16">
        <v>969.3</v>
      </c>
      <c r="P44" s="16">
        <v>1000</v>
      </c>
      <c r="Q44" s="16">
        <v>30.7</v>
      </c>
      <c r="R44" s="16">
        <v>3.07</v>
      </c>
      <c r="AI44" s="15" t="s">
        <v>45</v>
      </c>
      <c r="AJ44" s="16">
        <v>6</v>
      </c>
      <c r="AK44" s="16">
        <v>0</v>
      </c>
      <c r="AL44" s="16">
        <v>4</v>
      </c>
      <c r="AM44" s="16">
        <v>6</v>
      </c>
      <c r="AN44" s="16">
        <v>8</v>
      </c>
      <c r="AO44" s="16">
        <v>0</v>
      </c>
      <c r="AP44" s="16">
        <v>465.6</v>
      </c>
      <c r="AQ44" s="16">
        <v>8</v>
      </c>
      <c r="AR44" s="16">
        <v>510.1</v>
      </c>
      <c r="AS44" s="16">
        <v>0</v>
      </c>
      <c r="AT44" s="16">
        <v>8</v>
      </c>
      <c r="AU44" s="16">
        <v>7</v>
      </c>
      <c r="AV44" s="16">
        <v>8</v>
      </c>
      <c r="AW44" s="16">
        <v>1030.7</v>
      </c>
      <c r="AX44" s="16">
        <v>1000</v>
      </c>
      <c r="AY44" s="16">
        <v>-30.7</v>
      </c>
      <c r="AZ44" s="16">
        <v>-3.07</v>
      </c>
    </row>
    <row r="45" spans="1:52" ht="15" thickBot="1" x14ac:dyDescent="0.4">
      <c r="A45" s="15" t="s">
        <v>46</v>
      </c>
      <c r="B45" s="16">
        <v>2</v>
      </c>
      <c r="C45" s="16">
        <v>9</v>
      </c>
      <c r="D45" s="16">
        <v>5</v>
      </c>
      <c r="E45" s="16">
        <v>2</v>
      </c>
      <c r="F45" s="16">
        <v>452.9</v>
      </c>
      <c r="G45" s="16">
        <v>9</v>
      </c>
      <c r="H45" s="16">
        <v>477.4</v>
      </c>
      <c r="I45" s="16">
        <v>7</v>
      </c>
      <c r="J45" s="16">
        <v>16.5</v>
      </c>
      <c r="K45" s="16">
        <v>9</v>
      </c>
      <c r="L45" s="16">
        <v>2</v>
      </c>
      <c r="M45" s="16">
        <v>4</v>
      </c>
      <c r="N45" s="16">
        <v>5</v>
      </c>
      <c r="O45" s="16">
        <v>1000.8</v>
      </c>
      <c r="P45" s="16">
        <v>1000</v>
      </c>
      <c r="Q45" s="16">
        <v>-0.8</v>
      </c>
      <c r="R45" s="16">
        <v>-0.08</v>
      </c>
      <c r="AI45" s="15" t="s">
        <v>46</v>
      </c>
      <c r="AJ45" s="16">
        <v>7</v>
      </c>
      <c r="AK45" s="16">
        <v>0</v>
      </c>
      <c r="AL45" s="16">
        <v>4</v>
      </c>
      <c r="AM45" s="16">
        <v>7</v>
      </c>
      <c r="AN45" s="16">
        <v>0</v>
      </c>
      <c r="AO45" s="16">
        <v>0</v>
      </c>
      <c r="AP45" s="16">
        <v>462.6</v>
      </c>
      <c r="AQ45" s="16">
        <v>2</v>
      </c>
      <c r="AR45" s="16">
        <v>498.6</v>
      </c>
      <c r="AS45" s="16">
        <v>0</v>
      </c>
      <c r="AT45" s="16">
        <v>9</v>
      </c>
      <c r="AU45" s="16">
        <v>5</v>
      </c>
      <c r="AV45" s="16">
        <v>4</v>
      </c>
      <c r="AW45" s="16">
        <v>999.2</v>
      </c>
      <c r="AX45" s="16">
        <v>1000</v>
      </c>
      <c r="AY45" s="16">
        <v>0.8</v>
      </c>
      <c r="AZ45" s="16">
        <v>0.08</v>
      </c>
    </row>
    <row r="46" spans="1:52" ht="15" thickBot="1" x14ac:dyDescent="0.4">
      <c r="A46" s="15" t="s">
        <v>47</v>
      </c>
      <c r="B46" s="16">
        <v>4</v>
      </c>
      <c r="C46" s="16">
        <v>9</v>
      </c>
      <c r="D46" s="16">
        <v>5</v>
      </c>
      <c r="E46" s="16">
        <v>4</v>
      </c>
      <c r="F46" s="16">
        <v>445.9</v>
      </c>
      <c r="G46" s="16">
        <v>9</v>
      </c>
      <c r="H46" s="16">
        <v>474.4</v>
      </c>
      <c r="I46" s="16">
        <v>2</v>
      </c>
      <c r="J46" s="16">
        <v>14.5</v>
      </c>
      <c r="K46" s="16">
        <v>9</v>
      </c>
      <c r="L46" s="16">
        <v>6</v>
      </c>
      <c r="M46" s="16">
        <v>6</v>
      </c>
      <c r="N46" s="16">
        <v>4</v>
      </c>
      <c r="O46" s="16">
        <v>992.8</v>
      </c>
      <c r="P46" s="16">
        <v>1000</v>
      </c>
      <c r="Q46" s="16">
        <v>7.2</v>
      </c>
      <c r="R46" s="16">
        <v>0.72</v>
      </c>
      <c r="AI46" s="15" t="s">
        <v>47</v>
      </c>
      <c r="AJ46" s="16">
        <v>5</v>
      </c>
      <c r="AK46" s="16">
        <v>0</v>
      </c>
      <c r="AL46" s="16">
        <v>4</v>
      </c>
      <c r="AM46" s="16">
        <v>5</v>
      </c>
      <c r="AN46" s="16">
        <v>7</v>
      </c>
      <c r="AO46" s="16">
        <v>0</v>
      </c>
      <c r="AP46" s="16">
        <v>465.6</v>
      </c>
      <c r="AQ46" s="16">
        <v>7</v>
      </c>
      <c r="AR46" s="16">
        <v>500.6</v>
      </c>
      <c r="AS46" s="16">
        <v>0</v>
      </c>
      <c r="AT46" s="16">
        <v>5</v>
      </c>
      <c r="AU46" s="16">
        <v>3</v>
      </c>
      <c r="AV46" s="16">
        <v>5</v>
      </c>
      <c r="AW46" s="16">
        <v>1007.2</v>
      </c>
      <c r="AX46" s="16">
        <v>1000</v>
      </c>
      <c r="AY46" s="16">
        <v>-7.2</v>
      </c>
      <c r="AZ46" s="16">
        <v>-0.72</v>
      </c>
    </row>
    <row r="47" spans="1:52" ht="15" thickBot="1" x14ac:dyDescent="0.4">
      <c r="A47" s="15" t="s">
        <v>48</v>
      </c>
      <c r="B47" s="16">
        <v>9</v>
      </c>
      <c r="C47" s="16">
        <v>9</v>
      </c>
      <c r="D47" s="16">
        <v>9</v>
      </c>
      <c r="E47" s="16">
        <v>9</v>
      </c>
      <c r="F47" s="16">
        <v>452.9</v>
      </c>
      <c r="G47" s="16">
        <v>9</v>
      </c>
      <c r="H47" s="16">
        <v>480.4</v>
      </c>
      <c r="I47" s="16">
        <v>9</v>
      </c>
      <c r="J47" s="16">
        <v>19.5</v>
      </c>
      <c r="K47" s="16">
        <v>9</v>
      </c>
      <c r="L47" s="16">
        <v>7</v>
      </c>
      <c r="M47" s="16">
        <v>7</v>
      </c>
      <c r="N47" s="16">
        <v>9</v>
      </c>
      <c r="O47" s="16">
        <v>1038.8</v>
      </c>
      <c r="P47" s="16">
        <v>1000</v>
      </c>
      <c r="Q47" s="16">
        <v>-38.799999999999997</v>
      </c>
      <c r="R47" s="16">
        <v>-3.88</v>
      </c>
      <c r="AI47" s="15" t="s">
        <v>48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0</v>
      </c>
      <c r="AP47" s="16">
        <v>459.6</v>
      </c>
      <c r="AQ47" s="16">
        <v>0</v>
      </c>
      <c r="AR47" s="16">
        <v>495.6</v>
      </c>
      <c r="AS47" s="16">
        <v>0</v>
      </c>
      <c r="AT47" s="16">
        <v>4</v>
      </c>
      <c r="AU47" s="16">
        <v>2</v>
      </c>
      <c r="AV47" s="16">
        <v>0</v>
      </c>
      <c r="AW47" s="16">
        <v>961.2</v>
      </c>
      <c r="AX47" s="16">
        <v>1000</v>
      </c>
      <c r="AY47" s="16">
        <v>38.799999999999997</v>
      </c>
      <c r="AZ47" s="16">
        <v>3.88</v>
      </c>
    </row>
    <row r="48" spans="1:52" ht="15" thickBot="1" x14ac:dyDescent="0.4">
      <c r="A48" s="15" t="s">
        <v>49</v>
      </c>
      <c r="B48" s="16">
        <v>6</v>
      </c>
      <c r="C48" s="16">
        <v>9</v>
      </c>
      <c r="D48" s="16">
        <v>8</v>
      </c>
      <c r="E48" s="16">
        <v>8</v>
      </c>
      <c r="F48" s="16">
        <v>447.9</v>
      </c>
      <c r="G48" s="16">
        <v>9</v>
      </c>
      <c r="H48" s="16">
        <v>474.4</v>
      </c>
      <c r="I48" s="16">
        <v>3</v>
      </c>
      <c r="J48" s="16">
        <v>15.5</v>
      </c>
      <c r="K48" s="16">
        <v>9</v>
      </c>
      <c r="L48" s="16">
        <v>5</v>
      </c>
      <c r="M48" s="16">
        <v>5</v>
      </c>
      <c r="N48" s="16">
        <v>6</v>
      </c>
      <c r="O48" s="16">
        <v>1005.8</v>
      </c>
      <c r="P48" s="16">
        <v>1000</v>
      </c>
      <c r="Q48" s="16">
        <v>-5.8</v>
      </c>
      <c r="R48" s="16">
        <v>-0.57999999999999996</v>
      </c>
      <c r="AI48" s="15" t="s">
        <v>49</v>
      </c>
      <c r="AJ48" s="16">
        <v>3</v>
      </c>
      <c r="AK48" s="16">
        <v>0</v>
      </c>
      <c r="AL48" s="16">
        <v>1</v>
      </c>
      <c r="AM48" s="16">
        <v>1</v>
      </c>
      <c r="AN48" s="16">
        <v>5</v>
      </c>
      <c r="AO48" s="16">
        <v>0</v>
      </c>
      <c r="AP48" s="16">
        <v>465.6</v>
      </c>
      <c r="AQ48" s="16">
        <v>6</v>
      </c>
      <c r="AR48" s="16">
        <v>499.6</v>
      </c>
      <c r="AS48" s="16">
        <v>0</v>
      </c>
      <c r="AT48" s="16">
        <v>6</v>
      </c>
      <c r="AU48" s="16">
        <v>4</v>
      </c>
      <c r="AV48" s="16">
        <v>3</v>
      </c>
      <c r="AW48" s="16">
        <v>994.2</v>
      </c>
      <c r="AX48" s="16">
        <v>1000</v>
      </c>
      <c r="AY48" s="16">
        <v>5.8</v>
      </c>
      <c r="AZ48" s="16">
        <v>0.57999999999999996</v>
      </c>
    </row>
    <row r="49" spans="1:52" ht="15" thickBot="1" x14ac:dyDescent="0.4">
      <c r="A49" s="15" t="s">
        <v>50</v>
      </c>
      <c r="B49" s="16">
        <v>5</v>
      </c>
      <c r="C49" s="16">
        <v>9</v>
      </c>
      <c r="D49" s="16">
        <v>5</v>
      </c>
      <c r="E49" s="16">
        <v>5</v>
      </c>
      <c r="F49" s="16">
        <v>446.9</v>
      </c>
      <c r="G49" s="16">
        <v>9</v>
      </c>
      <c r="H49" s="16">
        <v>476.4</v>
      </c>
      <c r="I49" s="16">
        <v>5</v>
      </c>
      <c r="J49" s="16">
        <v>13.5</v>
      </c>
      <c r="K49" s="16">
        <v>9</v>
      </c>
      <c r="L49" s="16">
        <v>1</v>
      </c>
      <c r="M49" s="16">
        <v>3</v>
      </c>
      <c r="N49" s="16">
        <v>4</v>
      </c>
      <c r="O49" s="16">
        <v>991.8</v>
      </c>
      <c r="P49" s="16">
        <v>1000</v>
      </c>
      <c r="Q49" s="16">
        <v>8.1999999999999993</v>
      </c>
      <c r="R49" s="16">
        <v>0.82</v>
      </c>
      <c r="AI49" s="15" t="s">
        <v>50</v>
      </c>
      <c r="AJ49" s="16">
        <v>4</v>
      </c>
      <c r="AK49" s="16">
        <v>0</v>
      </c>
      <c r="AL49" s="16">
        <v>4</v>
      </c>
      <c r="AM49" s="16">
        <v>4</v>
      </c>
      <c r="AN49" s="16">
        <v>6</v>
      </c>
      <c r="AO49" s="16">
        <v>0</v>
      </c>
      <c r="AP49" s="16">
        <v>463.6</v>
      </c>
      <c r="AQ49" s="16">
        <v>4</v>
      </c>
      <c r="AR49" s="16">
        <v>501.6</v>
      </c>
      <c r="AS49" s="16">
        <v>0</v>
      </c>
      <c r="AT49" s="16">
        <v>10</v>
      </c>
      <c r="AU49" s="16">
        <v>6</v>
      </c>
      <c r="AV49" s="16">
        <v>5</v>
      </c>
      <c r="AW49" s="16">
        <v>1008.2</v>
      </c>
      <c r="AX49" s="16">
        <v>1000</v>
      </c>
      <c r="AY49" s="16">
        <v>-8.1999999999999993</v>
      </c>
      <c r="AZ49" s="16">
        <v>-0.82</v>
      </c>
    </row>
    <row r="50" spans="1:52" ht="15" thickBot="1" x14ac:dyDescent="0.4">
      <c r="A50" s="15" t="s">
        <v>51</v>
      </c>
      <c r="B50" s="16">
        <v>9</v>
      </c>
      <c r="C50" s="16">
        <v>9</v>
      </c>
      <c r="D50" s="16">
        <v>7</v>
      </c>
      <c r="E50" s="16">
        <v>7</v>
      </c>
      <c r="F50" s="16">
        <v>448.9</v>
      </c>
      <c r="G50" s="16">
        <v>9</v>
      </c>
      <c r="H50" s="16">
        <v>478.4</v>
      </c>
      <c r="I50" s="16">
        <v>6</v>
      </c>
      <c r="J50" s="16">
        <v>19.5</v>
      </c>
      <c r="K50" s="16">
        <v>9</v>
      </c>
      <c r="L50" s="16">
        <v>10</v>
      </c>
      <c r="M50" s="16">
        <v>8</v>
      </c>
      <c r="N50" s="16">
        <v>7</v>
      </c>
      <c r="O50" s="16">
        <v>1027.8</v>
      </c>
      <c r="P50" s="16">
        <v>1000</v>
      </c>
      <c r="Q50" s="16">
        <v>-27.8</v>
      </c>
      <c r="R50" s="16">
        <v>-2.78</v>
      </c>
      <c r="AI50" s="15" t="s">
        <v>51</v>
      </c>
      <c r="AJ50" s="16">
        <v>0</v>
      </c>
      <c r="AK50" s="16">
        <v>0</v>
      </c>
      <c r="AL50" s="16">
        <v>2</v>
      </c>
      <c r="AM50" s="16">
        <v>2</v>
      </c>
      <c r="AN50" s="16">
        <v>4</v>
      </c>
      <c r="AO50" s="16">
        <v>0</v>
      </c>
      <c r="AP50" s="16">
        <v>461.6</v>
      </c>
      <c r="AQ50" s="16">
        <v>3</v>
      </c>
      <c r="AR50" s="16">
        <v>495.6</v>
      </c>
      <c r="AS50" s="16">
        <v>0</v>
      </c>
      <c r="AT50" s="16">
        <v>1</v>
      </c>
      <c r="AU50" s="16">
        <v>1</v>
      </c>
      <c r="AV50" s="16">
        <v>2</v>
      </c>
      <c r="AW50" s="16">
        <v>972.2</v>
      </c>
      <c r="AX50" s="16">
        <v>1000</v>
      </c>
      <c r="AY50" s="16">
        <v>27.8</v>
      </c>
      <c r="AZ50" s="16">
        <v>2.78</v>
      </c>
    </row>
    <row r="51" spans="1:52" ht="15" thickBot="1" x14ac:dyDescent="0.4">
      <c r="A51" s="15" t="s">
        <v>52</v>
      </c>
      <c r="B51" s="16">
        <v>1</v>
      </c>
      <c r="C51" s="16">
        <v>9</v>
      </c>
      <c r="D51" s="16">
        <v>5</v>
      </c>
      <c r="E51" s="16">
        <v>1</v>
      </c>
      <c r="F51" s="16">
        <v>452.9</v>
      </c>
      <c r="G51" s="16">
        <v>9</v>
      </c>
      <c r="H51" s="16">
        <v>475.4</v>
      </c>
      <c r="I51" s="16">
        <v>4</v>
      </c>
      <c r="J51" s="16">
        <v>0</v>
      </c>
      <c r="K51" s="16">
        <v>9</v>
      </c>
      <c r="L51" s="16">
        <v>4</v>
      </c>
      <c r="M51" s="16">
        <v>1</v>
      </c>
      <c r="N51" s="16">
        <v>2</v>
      </c>
      <c r="O51" s="16">
        <v>973.3</v>
      </c>
      <c r="P51" s="16">
        <v>1000</v>
      </c>
      <c r="Q51" s="16">
        <v>26.7</v>
      </c>
      <c r="R51" s="16">
        <v>2.67</v>
      </c>
      <c r="AI51" s="15" t="s">
        <v>52</v>
      </c>
      <c r="AJ51" s="16">
        <v>8</v>
      </c>
      <c r="AK51" s="16">
        <v>0</v>
      </c>
      <c r="AL51" s="16">
        <v>4</v>
      </c>
      <c r="AM51" s="16">
        <v>8</v>
      </c>
      <c r="AN51" s="16">
        <v>0</v>
      </c>
      <c r="AO51" s="16">
        <v>0</v>
      </c>
      <c r="AP51" s="16">
        <v>464.6</v>
      </c>
      <c r="AQ51" s="16">
        <v>5</v>
      </c>
      <c r="AR51" s="16">
        <v>515.1</v>
      </c>
      <c r="AS51" s="16">
        <v>0</v>
      </c>
      <c r="AT51" s="16">
        <v>7</v>
      </c>
      <c r="AU51" s="16">
        <v>8</v>
      </c>
      <c r="AV51" s="16">
        <v>7</v>
      </c>
      <c r="AW51" s="16">
        <v>1026.7</v>
      </c>
      <c r="AX51" s="16">
        <v>1000</v>
      </c>
      <c r="AY51" s="16">
        <v>-26.7</v>
      </c>
      <c r="AZ51" s="16">
        <v>-2.67</v>
      </c>
    </row>
    <row r="52" spans="1:52" ht="15" thickBot="1" x14ac:dyDescent="0.4">
      <c r="A52" s="15" t="s">
        <v>53</v>
      </c>
      <c r="B52" s="16">
        <v>9</v>
      </c>
      <c r="C52" s="16">
        <v>9</v>
      </c>
      <c r="D52" s="16">
        <v>6</v>
      </c>
      <c r="E52" s="16">
        <v>6</v>
      </c>
      <c r="F52" s="16">
        <v>452.9</v>
      </c>
      <c r="G52" s="16">
        <v>9</v>
      </c>
      <c r="H52" s="16">
        <v>479.4</v>
      </c>
      <c r="I52" s="16">
        <v>8</v>
      </c>
      <c r="J52" s="16">
        <v>19.5</v>
      </c>
      <c r="K52" s="16">
        <v>9</v>
      </c>
      <c r="L52" s="16">
        <v>11</v>
      </c>
      <c r="M52" s="16">
        <v>9</v>
      </c>
      <c r="N52" s="16">
        <v>9</v>
      </c>
      <c r="O52" s="16">
        <v>1036.8</v>
      </c>
      <c r="P52" s="16">
        <v>1000</v>
      </c>
      <c r="Q52" s="16">
        <v>-36.799999999999997</v>
      </c>
      <c r="R52" s="16">
        <v>-3.68</v>
      </c>
      <c r="AI52" s="15" t="s">
        <v>53</v>
      </c>
      <c r="AJ52" s="16">
        <v>0</v>
      </c>
      <c r="AK52" s="16">
        <v>0</v>
      </c>
      <c r="AL52" s="16">
        <v>3</v>
      </c>
      <c r="AM52" s="16">
        <v>3</v>
      </c>
      <c r="AN52" s="16">
        <v>0</v>
      </c>
      <c r="AO52" s="16">
        <v>0</v>
      </c>
      <c r="AP52" s="16">
        <v>460.6</v>
      </c>
      <c r="AQ52" s="16">
        <v>1</v>
      </c>
      <c r="AR52" s="16">
        <v>495.6</v>
      </c>
      <c r="AS52" s="16">
        <v>0</v>
      </c>
      <c r="AT52" s="16">
        <v>0</v>
      </c>
      <c r="AU52" s="16">
        <v>0</v>
      </c>
      <c r="AV52" s="16">
        <v>0</v>
      </c>
      <c r="AW52" s="16">
        <v>963.2</v>
      </c>
      <c r="AX52" s="16">
        <v>1000</v>
      </c>
      <c r="AY52" s="16">
        <v>36.799999999999997</v>
      </c>
      <c r="AZ52" s="16">
        <v>3.68</v>
      </c>
    </row>
    <row r="53" spans="1:52" ht="15" thickBot="1" x14ac:dyDescent="0.4">
      <c r="A53" s="15" t="s">
        <v>54</v>
      </c>
      <c r="B53" s="16">
        <v>0</v>
      </c>
      <c r="C53" s="16">
        <v>9</v>
      </c>
      <c r="D53" s="16">
        <v>5</v>
      </c>
      <c r="E53" s="16">
        <v>0</v>
      </c>
      <c r="F53" s="16">
        <v>443.9</v>
      </c>
      <c r="G53" s="16">
        <v>9</v>
      </c>
      <c r="H53" s="16">
        <v>474.4</v>
      </c>
      <c r="I53" s="16">
        <v>0</v>
      </c>
      <c r="J53" s="16">
        <v>12.5</v>
      </c>
      <c r="K53" s="16">
        <v>9</v>
      </c>
      <c r="L53" s="16">
        <v>0</v>
      </c>
      <c r="M53" s="16">
        <v>0</v>
      </c>
      <c r="N53" s="16">
        <v>0</v>
      </c>
      <c r="O53" s="16">
        <v>962.8</v>
      </c>
      <c r="P53" s="16">
        <v>1000</v>
      </c>
      <c r="Q53" s="16">
        <v>37.200000000000003</v>
      </c>
      <c r="R53" s="16">
        <v>3.72</v>
      </c>
      <c r="AI53" s="15" t="s">
        <v>54</v>
      </c>
      <c r="AJ53" s="16">
        <v>9</v>
      </c>
      <c r="AK53" s="16">
        <v>0</v>
      </c>
      <c r="AL53" s="16">
        <v>4</v>
      </c>
      <c r="AM53" s="16">
        <v>9</v>
      </c>
      <c r="AN53" s="16">
        <v>9</v>
      </c>
      <c r="AO53" s="16">
        <v>0</v>
      </c>
      <c r="AP53" s="16">
        <v>465.6</v>
      </c>
      <c r="AQ53" s="16">
        <v>9</v>
      </c>
      <c r="AR53" s="16">
        <v>502.6</v>
      </c>
      <c r="AS53" s="16">
        <v>0</v>
      </c>
      <c r="AT53" s="16">
        <v>11</v>
      </c>
      <c r="AU53" s="16">
        <v>9</v>
      </c>
      <c r="AV53" s="16">
        <v>9</v>
      </c>
      <c r="AW53" s="16">
        <v>1037.2</v>
      </c>
      <c r="AX53" s="16">
        <v>1000</v>
      </c>
      <c r="AY53" s="16">
        <v>-37.200000000000003</v>
      </c>
      <c r="AZ53" s="16">
        <v>-3.72</v>
      </c>
    </row>
    <row r="54" spans="1:52" ht="15" thickBot="1" x14ac:dyDescent="0.4"/>
    <row r="55" spans="1:52" ht="15" thickBot="1" x14ac:dyDescent="0.4">
      <c r="A55" s="17" t="s">
        <v>84</v>
      </c>
      <c r="B55" s="18">
        <v>1044.8</v>
      </c>
      <c r="AI55" s="17" t="s">
        <v>84</v>
      </c>
      <c r="AJ55" s="18">
        <v>1084.7</v>
      </c>
    </row>
    <row r="56" spans="1:52" ht="15" thickBot="1" x14ac:dyDescent="0.4">
      <c r="A56" s="17" t="s">
        <v>85</v>
      </c>
      <c r="B56" s="18">
        <v>443.9</v>
      </c>
      <c r="AI56" s="17" t="s">
        <v>85</v>
      </c>
      <c r="AJ56" s="18">
        <v>955.2</v>
      </c>
    </row>
    <row r="57" spans="1:52" ht="15" thickBot="1" x14ac:dyDescent="0.4">
      <c r="A57" s="17" t="s">
        <v>86</v>
      </c>
      <c r="B57" s="18">
        <v>10000</v>
      </c>
      <c r="AI57" s="17" t="s">
        <v>86</v>
      </c>
      <c r="AJ57" s="18">
        <v>10000</v>
      </c>
    </row>
    <row r="58" spans="1:52" ht="15" thickBot="1" x14ac:dyDescent="0.4">
      <c r="A58" s="17" t="s">
        <v>87</v>
      </c>
      <c r="B58" s="18">
        <v>10000</v>
      </c>
      <c r="AI58" s="17" t="s">
        <v>87</v>
      </c>
      <c r="AJ58" s="18">
        <v>10000</v>
      </c>
    </row>
    <row r="59" spans="1:52" ht="15" thickBot="1" x14ac:dyDescent="0.4">
      <c r="A59" s="17" t="s">
        <v>88</v>
      </c>
      <c r="B59" s="18">
        <v>0</v>
      </c>
      <c r="AI59" s="17" t="s">
        <v>88</v>
      </c>
      <c r="AJ59" s="18">
        <v>0</v>
      </c>
    </row>
    <row r="60" spans="1:52" ht="20" thickBot="1" x14ac:dyDescent="0.4">
      <c r="A60" s="17" t="s">
        <v>89</v>
      </c>
      <c r="B60" s="18"/>
      <c r="AI60" s="17" t="s">
        <v>89</v>
      </c>
      <c r="AJ60" s="18"/>
    </row>
    <row r="61" spans="1:52" ht="20" thickBot="1" x14ac:dyDescent="0.4">
      <c r="A61" s="17" t="s">
        <v>90</v>
      </c>
      <c r="B61" s="18"/>
      <c r="AI61" s="17" t="s">
        <v>90</v>
      </c>
      <c r="AJ61" s="18"/>
    </row>
    <row r="62" spans="1:52" ht="15" thickBot="1" x14ac:dyDescent="0.4">
      <c r="A62" s="17" t="s">
        <v>91</v>
      </c>
      <c r="B62" s="18">
        <v>0</v>
      </c>
      <c r="AI62" s="17" t="s">
        <v>91</v>
      </c>
      <c r="AJ62" s="18">
        <v>0</v>
      </c>
    </row>
    <row r="64" spans="1:52" x14ac:dyDescent="0.35">
      <c r="A64" s="20" t="s">
        <v>92</v>
      </c>
      <c r="AI64" s="20" t="s">
        <v>92</v>
      </c>
    </row>
    <row r="66" spans="1:35" x14ac:dyDescent="0.35">
      <c r="A66" s="19" t="s">
        <v>235</v>
      </c>
      <c r="AI66" s="19" t="s">
        <v>235</v>
      </c>
    </row>
    <row r="67" spans="1:35" x14ac:dyDescent="0.35">
      <c r="A67" s="19" t="s">
        <v>236</v>
      </c>
      <c r="AI67" s="19" t="s">
        <v>264</v>
      </c>
    </row>
  </sheetData>
  <hyperlinks>
    <hyperlink ref="A64" r:id="rId1" display="https://miau.my-x.hu/myx-free/coco/test/643948720260209084304.html" xr:uid="{C267D02B-ADC7-49C9-B840-CF2B0F1A0546}"/>
    <hyperlink ref="AI64" r:id="rId2" display="https://miau.my-x.hu/myx-free/coco/test/677058420260209084620.html" xr:uid="{527A63CD-5F64-443F-A637-D18B585ADB95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12</vt:i4>
      </vt:variant>
    </vt:vector>
  </HeadingPairs>
  <TitlesOfParts>
    <vt:vector size="12" baseType="lpstr">
      <vt:lpstr>info</vt:lpstr>
      <vt:lpstr>rnd</vt:lpstr>
      <vt:lpstr>elo_copilot</vt:lpstr>
      <vt:lpstr>fix2</vt:lpstr>
      <vt:lpstr>fix1</vt:lpstr>
      <vt:lpstr>fix0 (2)</vt:lpstr>
      <vt:lpstr>fix0</vt:lpstr>
      <vt:lpstr>models1</vt:lpstr>
      <vt:lpstr>models_2</vt:lpstr>
      <vt:lpstr>models3</vt:lpstr>
      <vt:lpstr>models4</vt:lpstr>
      <vt:lpstr>models5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László Pitlik</dc:creator>
  <cp:lastModifiedBy>László Pitlik</cp:lastModifiedBy>
  <dcterms:created xsi:type="dcterms:W3CDTF">2026-02-09T05:50:32Z</dcterms:created>
  <dcterms:modified xsi:type="dcterms:W3CDTF">2026-02-09T15:08:15Z</dcterms:modified>
</cp:coreProperties>
</file>