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0" documentId="11_4A56218D39145DFD682B38377F85458A6D6D4885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ADME" sheetId="1" r:id="rId1"/>
    <sheet name="MiniGame Rules" sheetId="2" r:id="rId2"/>
    <sheet name="State Machine" sheetId="3" r:id="rId3"/>
    <sheet name="Reproduction Table" sheetId="4" r:id="rId4"/>
    <sheet name="Validation Rubri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J7" i="4"/>
  <c r="J6" i="4"/>
  <c r="J5" i="4"/>
  <c r="J4" i="4"/>
  <c r="J3" i="4"/>
  <c r="J2" i="4"/>
  <c r="F8" i="4"/>
  <c r="F2" i="4"/>
  <c r="F6" i="4"/>
  <c r="F4" i="4"/>
  <c r="F3" i="4"/>
  <c r="F7" i="4"/>
  <c r="F5" i="4"/>
  <c r="G5" i="4" l="1"/>
  <c r="H5" i="4"/>
  <c r="H7" i="4"/>
  <c r="G7" i="4"/>
  <c r="H3" i="4"/>
  <c r="G3" i="4"/>
  <c r="H4" i="4"/>
  <c r="G4" i="4"/>
  <c r="G6" i="4"/>
  <c r="H6" i="4"/>
  <c r="H2" i="4"/>
  <c r="G2" i="4"/>
  <c r="N4" i="4"/>
  <c r="H8" i="4"/>
  <c r="G8" i="4"/>
  <c r="I6" i="4" l="1"/>
  <c r="I3" i="4"/>
  <c r="I7" i="4"/>
  <c r="I2" i="4"/>
  <c r="I4" i="4"/>
  <c r="I8" i="4"/>
  <c r="I5" i="4"/>
  <c r="N3" i="4" l="1"/>
  <c r="N5" i="4"/>
  <c r="N6" i="4"/>
</calcChain>
</file>

<file path=xl/sharedStrings.xml><?xml version="1.0" encoding="utf-8"?>
<sst xmlns="http://schemas.openxmlformats.org/spreadsheetml/2006/main" count="143" uniqueCount="121">
  <si>
    <t>Miniatürizált reprodukciós modell – Axiomatikus Arbitrázs</t>
  </si>
  <si>
    <t>Cél</t>
  </si>
  <si>
    <t>Ez a munkafüzet egy LLM-ek közötti absztrakt játék miniatürizált, formálisan követhető klónja. A cél nem az eredeti párbeszéd szó szerinti újragenerálása, hanem annak reprodukálható vizsgálata, hogy egy újonnan létrehozott szabályjátékban mikor érvényes egy lépés, mikor utasítható el, és hogyan állapítható meg a játszma végeredménye akár LLM nélkül is.</t>
  </si>
  <si>
    <t>Használat</t>
  </si>
  <si>
    <t>1. A 'MiniGame Rules' lapon található a leegyszerűsített szabályrendszer.
2. A 'State Machine' lapon követhető, milyen állapotokba kerülhet a játék.
3. A 'Reproduction Table' lapon körönként megadható egy lépés típusa, és a táblázat képlettel jelzi, hogy elfogadható-e.
4. A 'Validation Rubric' lapon látható, milyen hibák vezetnek elutasításhoz.
A modell Excelben is végigvihető, így az esettanulmány reprodukálása formálisan nem igényel LLM-et.</t>
  </si>
  <si>
    <t>Elem</t>
  </si>
  <si>
    <t>Leírás</t>
  </si>
  <si>
    <t>Mini szabály</t>
  </si>
  <si>
    <t>Játéktér</t>
  </si>
  <si>
    <t>Zárt logikai-protokoll tér, amelyben a játékosok szabályokat vagy axiómákat javasolnak.</t>
  </si>
  <si>
    <t>Minden lépés egy 'javaslat', amíg validáláson át nem megy.</t>
  </si>
  <si>
    <t>Játékosok</t>
  </si>
  <si>
    <t>Két MI-modell vagy két szimulált szereplő.</t>
  </si>
  <si>
    <t>A és B felváltva lép.</t>
  </si>
  <si>
    <t>Lépés</t>
  </si>
  <si>
    <t>Egy új szabály, axióma, értelmezési keret vagy támadás.</t>
  </si>
  <si>
    <t>A lépéshez meg kell adni a lépéstípust és a célzott hatást.</t>
  </si>
  <si>
    <t>Validáció</t>
  </si>
  <si>
    <t>Megállapítja, hogy a lépés bevezethető-e a játék szabályai közé.</t>
  </si>
  <si>
    <t>Csak nem körkörös, nem retroaktív, szerepileg jogosult lépés érvényes.</t>
  </si>
  <si>
    <t>Nyertes</t>
  </si>
  <si>
    <t>Az a játékos nyer, aki stabilan fenntartja az értelmezési keretet, miközben az ellenfél lépéseit érvényteleníti.</t>
  </si>
  <si>
    <t>3 elutasított ellenfél-lépés után győzelem, vagy terminális validációs zár esetén azonnali győzelem.</t>
  </si>
  <si>
    <t>Mini klón célja</t>
  </si>
  <si>
    <t>Az eredeti játék logikai magjának modellezése kisebb formában.</t>
  </si>
  <si>
    <t>Nem kell LLM: táblázat alapján ellenőrizhető.</t>
  </si>
  <si>
    <t>Állapot</t>
  </si>
  <si>
    <t>Jelentés</t>
  </si>
  <si>
    <t>Következő lehetséges állapot</t>
  </si>
  <si>
    <t>Megjegyzés</t>
  </si>
  <si>
    <t>PROPOSED</t>
  </si>
  <si>
    <t>A játékos új szabályt vagy axiómát javasolt.</t>
  </si>
  <si>
    <t>VALIDATING</t>
  </si>
  <si>
    <t>Még nincs normatív ereje.</t>
  </si>
  <si>
    <t>A másik fél vagy a modell ellenőrzi a lépést.</t>
  </si>
  <si>
    <t>ACCEPTED / REJECTED / TERMINAL</t>
  </si>
  <si>
    <t>A validáció szabályai alapján.</t>
  </si>
  <si>
    <t>ACCEPTED</t>
  </si>
  <si>
    <t>A szabály átment a validáción.</t>
  </si>
  <si>
    <t>ACTIVE_RULE</t>
  </si>
  <si>
    <t>A további lépéseket befolyásolja.</t>
  </si>
  <si>
    <t>REJECTED</t>
  </si>
  <si>
    <t>A szabály érvénytelennek bizonyult.</t>
  </si>
  <si>
    <t>Az elutasított lépés nem módosítja az aktív szabályteret.</t>
  </si>
  <si>
    <t>TERMINAL</t>
  </si>
  <si>
    <t>A játék lezárult.</t>
  </si>
  <si>
    <t>END</t>
  </si>
  <si>
    <t>Győzelem vagy döntetlen.</t>
  </si>
  <si>
    <t>Nincs további érvényes lépés.</t>
  </si>
  <si>
    <t>-</t>
  </si>
  <si>
    <t>Eredmény rögzítve.</t>
  </si>
  <si>
    <t>Kör</t>
  </si>
  <si>
    <t>Játékos</t>
  </si>
  <si>
    <t>Lépés rövid neve</t>
  </si>
  <si>
    <t>Lépéstípus / hibakód</t>
  </si>
  <si>
    <t>Célzott hatás</t>
  </si>
  <si>
    <t>Validáció képlettel</t>
  </si>
  <si>
    <t>Döntés</t>
  </si>
  <si>
    <t>Kumulált elutasítás Gemini</t>
  </si>
  <si>
    <t>Kumulált elutasítás ChatGPT</t>
  </si>
  <si>
    <t>Eredmény összefoglaló</t>
  </si>
  <si>
    <t>Gemini</t>
  </si>
  <si>
    <t>Axióma_01</t>
  </si>
  <si>
    <t>CIRCULAR_AUTHORITY</t>
  </si>
  <si>
    <t>Önérvénytelenítő axióma telepítése</t>
  </si>
  <si>
    <t>A szabály saját hatályosságát feltételezi.</t>
  </si>
  <si>
    <t>Mutató</t>
  </si>
  <si>
    <t>Érték</t>
  </si>
  <si>
    <t>Értelmezés</t>
  </si>
  <si>
    <t>Inference = execution</t>
  </si>
  <si>
    <t>RETROACTIVE_RULE</t>
  </si>
  <si>
    <t>Korábbi elutasítás aktiválása</t>
  </si>
  <si>
    <t>Későbbi szabály próbál visszamenőleg hatni.</t>
  </si>
  <si>
    <t>Gemini elutasított lépései</t>
  </si>
  <si>
    <t>3+ elutasítás vagy terminális elutasítás győzelmet jelez ChatGPT-nek.</t>
  </si>
  <si>
    <t>Log = state mutation</t>
  </si>
  <si>
    <t>TYPE_CONFUSION</t>
  </si>
  <si>
    <t>Napló létezését állapotváltozásként értelmezni</t>
  </si>
  <si>
    <t>Trace és storage összemosása.</t>
  </si>
  <si>
    <t>Terminális elutasítás történt?</t>
  </si>
  <si>
    <t>In-band admin-hamisítás esetén azonnali zár.</t>
  </si>
  <si>
    <t>Context contamination</t>
  </si>
  <si>
    <t>Kondicionálás = mutáció</t>
  </si>
  <si>
    <t>Olvasás és írás összekeverése.</t>
  </si>
  <si>
    <t>Végső nyertes</t>
  </si>
  <si>
    <t>Automatikus eredmény a mini szabály alapján.</t>
  </si>
  <si>
    <t>All strings equal authority</t>
  </si>
  <si>
    <t>Minden szöveg azonos jogosultságú</t>
  </si>
  <si>
    <t>Szerepindex hiányának kikényszerítése.</t>
  </si>
  <si>
    <t>Záró ok</t>
  </si>
  <si>
    <t>A játszma lezárásának oka.</t>
  </si>
  <si>
    <t>Authority root validation</t>
  </si>
  <si>
    <t>Első payload mint Root of Trust</t>
  </si>
  <si>
    <t>A saját első lépést genesisnek állítja be.</t>
  </si>
  <si>
    <t>Root override</t>
  </si>
  <si>
    <t>IN_BAND_IMPERSONATION</t>
  </si>
  <si>
    <t>Adminjog hamisítása payloadban</t>
  </si>
  <si>
    <t>Sávon belüli root-impersonation.</t>
  </si>
  <si>
    <t>Hibakód</t>
  </si>
  <si>
    <t>Hiba típusa</t>
  </si>
  <si>
    <t>Definíció</t>
  </si>
  <si>
    <t>Automatikus döntés</t>
  </si>
  <si>
    <t>Példa az Axiomatikus Arbitrázsból</t>
  </si>
  <si>
    <t>Körkörös jogosultság</t>
  </si>
  <si>
    <t>A szabály saját érvényességét feltételezi a validáció előtt.</t>
  </si>
  <si>
    <t>Axióma_01 csak akkor működik, ha már aktív.</t>
  </si>
  <si>
    <t>Visszamenőleges szabályalkotás</t>
  </si>
  <si>
    <t>Egy későbbi lépés utólag próbálja megváltoztatni a korábbi körök státuszát.</t>
  </si>
  <si>
    <t>Inference = execution visszamenőleges aktiválás.</t>
  </si>
  <si>
    <t>Típus- vagy kategóriahiba</t>
  </si>
  <si>
    <t>Összekeveri az olvasást az írással, a naplót az állapottal, a javaslatot az aktív szabállyal.</t>
  </si>
  <si>
    <t>Receipt root = state root állítás.</t>
  </si>
  <si>
    <t>Sávon belüli jogosultság-hamisítás</t>
  </si>
  <si>
    <t>A játékos saját payloadja root/admin szerepnek álcázza magát.</t>
  </si>
  <si>
    <t>TERMINAL_REJECT</t>
  </si>
  <si>
    <t>player_origin: ROOT_AUTHORITY_USER önbevallás.</t>
  </si>
  <si>
    <t>VALID_RULE</t>
  </si>
  <si>
    <t>Érvényes szabály</t>
  </si>
  <si>
    <t>Nem körkörös, nem retroaktív, szerepileg jogosult és konzisztens.</t>
  </si>
  <si>
    <t>Semleges, előre bejelentett pontozási szabály.</t>
  </si>
  <si>
    <t>Módszertani megjegyzés: ez a modell nem állítja, hogy az eredeti LLM-párbeszéd determinisztikusan újragenerálható. Azt teszi   reprodukálhatóvá, hogy a játék logikai magja milyen validációs szabályokkal és állapotátmenetekkel írható 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</si>
</sst>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4"/>
      <color rgb="FFFFFFFF"/>
      <name val="Carlito"/>
    </font>
    <font>
      <b/>
      <sz val="11"/>
      <color rgb="FF000000"/>
      <name val="Carlito"/>
    </font>
    <font>
      <b/>
      <sz val="11"/>
      <color rgb="FFFFFFFF"/>
      <name val="Carlito"/>
    </font>
    <font>
      <i/>
      <sz val="11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9EAF7"/>
      </patternFill>
    </fill>
    <fill>
      <patternFill patternType="solid">
        <fgColor rgb="FF1F4E79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0" fontId="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vertical="top" wrapText="1"/>
    </xf>
    <xf numFmtId="0" fontId="0" fillId="0" borderId="0" xfId="1" applyFont="1" applyAlignment="1">
      <alignment wrapText="1"/>
    </xf>
    <xf numFmtId="0" fontId="1" fillId="2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vertical="top" wrapText="1"/>
    </xf>
    <xf numFmtId="0" fontId="3" fillId="4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Normál" xfId="0" builtinId="0"/>
  </cellStyles>
  <dxfs count="3"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4CCCC"/>
        </patternFill>
      </fill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lesTable" displayName="RulesTable" ref="A1:C7">
  <tableColumns count="3">
    <tableColumn id="1" xr3:uid="{00000000-0010-0000-0000-000001000000}" name="Elem"/>
    <tableColumn id="2" xr3:uid="{00000000-0010-0000-0000-000002000000}" name="Leírás"/>
    <tableColumn id="3" xr3:uid="{00000000-0010-0000-0000-000003000000}" name="Mini szabál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ateTable" displayName="StateTable" ref="A1:D7">
  <tableColumns count="4">
    <tableColumn id="1" xr3:uid="{00000000-0010-0000-0100-000001000000}" name="Állapot"/>
    <tableColumn id="2" xr3:uid="{00000000-0010-0000-0100-000002000000}" name="Jelentés"/>
    <tableColumn id="3" xr3:uid="{00000000-0010-0000-0100-000003000000}" name="Következő lehetséges állapot"/>
    <tableColumn id="4" xr3:uid="{00000000-0010-0000-0100-000004000000}" name="Megjegyzé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PlaythroughTable" displayName="PlaythroughTable" ref="A1:K8">
  <tableColumns count="11">
    <tableColumn id="1" xr3:uid="{00000000-0010-0000-0200-000001000000}" name="Kör"/>
    <tableColumn id="2" xr3:uid="{00000000-0010-0000-0200-000002000000}" name="Játékos"/>
    <tableColumn id="3" xr3:uid="{00000000-0010-0000-0200-000003000000}" name="Lépés rövid neve"/>
    <tableColumn id="4" xr3:uid="{00000000-0010-0000-0200-000004000000}" name="Lépéstípus / hibakód"/>
    <tableColumn id="5" xr3:uid="{00000000-0010-0000-0200-000005000000}" name="Célzott hatás"/>
    <tableColumn id="6" xr3:uid="{00000000-0010-0000-0200-000006000000}" name="Validáció képlettel"/>
    <tableColumn id="7" xr3:uid="{00000000-0010-0000-0200-000007000000}" name="Döntés"/>
    <tableColumn id="8" xr3:uid="{00000000-0010-0000-0200-000008000000}" name="Állapot"/>
    <tableColumn id="9" xr3:uid="{00000000-0010-0000-0200-000009000000}" name="Kumulált elutasítás Gemini"/>
    <tableColumn id="10" xr3:uid="{00000000-0010-0000-0200-00000A000000}" name="Kumulált elutasítás ChatGPT"/>
    <tableColumn id="11" xr3:uid="{00000000-0010-0000-0200-00000B000000}" name="Megjegyzé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RubricTable" displayName="RubricTable" ref="A1:E6">
  <tableColumns count="5">
    <tableColumn id="1" xr3:uid="{00000000-0010-0000-0300-000001000000}" name="Hibakód"/>
    <tableColumn id="2" xr3:uid="{00000000-0010-0000-0300-000002000000}" name="Hiba típusa"/>
    <tableColumn id="3" xr3:uid="{00000000-0010-0000-0300-000003000000}" name="Definíció"/>
    <tableColumn id="4" xr3:uid="{00000000-0010-0000-0300-000004000000}" name="Automatikus döntés"/>
    <tableColumn id="5" xr3:uid="{00000000-0010-0000-0300-000005000000}" name="Példa az Axiomatikus Arbitrázsbó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zoomScaleNormal="100" zoomScaleSheetLayoutView="100" workbookViewId="0">
      <selection activeCell="E47" sqref="E47:E55"/>
    </sheetView>
  </sheetViews>
  <sheetFormatPr defaultRowHeight="13.8"/>
  <cols>
    <col min="1" max="8" width="18" customWidth="1"/>
  </cols>
  <sheetData>
    <row r="1" spans="1:26" ht="14.4">
      <c r="A1" s="7" t="s">
        <v>0</v>
      </c>
      <c r="B1" s="6"/>
      <c r="C1" s="6"/>
      <c r="D1" s="6"/>
      <c r="E1" s="6"/>
      <c r="F1" s="6"/>
      <c r="G1" s="6"/>
      <c r="H1" s="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8" t="s">
        <v>1</v>
      </c>
      <c r="B3" s="6"/>
      <c r="C3" s="6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9" t="s">
        <v>2</v>
      </c>
      <c r="B4" s="6"/>
      <c r="C4" s="6"/>
      <c r="D4" s="6"/>
      <c r="E4" s="6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6"/>
      <c r="B5" s="6"/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/>
      <c r="B6" s="6"/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8" t="s">
        <v>3</v>
      </c>
      <c r="B8" s="6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9" t="s">
        <v>4</v>
      </c>
      <c r="B9" s="6"/>
      <c r="C9" s="6"/>
      <c r="D9" s="6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6"/>
      <c r="B10" s="6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6"/>
      <c r="B11" s="6"/>
      <c r="C11" s="6"/>
      <c r="D11" s="6"/>
      <c r="E11" s="6"/>
      <c r="F11" s="6"/>
      <c r="G11" s="6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6"/>
      <c r="B12" s="6"/>
      <c r="C12" s="6"/>
      <c r="D12" s="6"/>
      <c r="E12" s="6"/>
      <c r="F12" s="6"/>
      <c r="G12" s="6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6"/>
      <c r="B13" s="6"/>
      <c r="C13" s="6"/>
      <c r="D13" s="6"/>
      <c r="E13" s="6"/>
      <c r="F13" s="6"/>
      <c r="G13" s="6"/>
      <c r="H13" s="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mergeCells count="5">
    <mergeCell ref="A1:H1"/>
    <mergeCell ref="A3:H3"/>
    <mergeCell ref="A4:H6"/>
    <mergeCell ref="A8:H8"/>
    <mergeCell ref="A9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tabSelected="1" zoomScaleNormal="100" zoomScaleSheetLayoutView="100" workbookViewId="0">
      <selection activeCell="A7" sqref="A7"/>
    </sheetView>
  </sheetViews>
  <sheetFormatPr defaultRowHeight="13.8"/>
  <cols>
    <col min="1" max="1" width="23.8984375" customWidth="1"/>
    <col min="2" max="3" width="52.09765625" customWidth="1"/>
  </cols>
  <sheetData>
    <row r="1" spans="1:26">
      <c r="A1" s="4" t="s">
        <v>5</v>
      </c>
      <c r="B1" s="4" t="s">
        <v>6</v>
      </c>
      <c r="C1" s="4" t="s">
        <v>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.6">
      <c r="A2" s="3" t="s">
        <v>8</v>
      </c>
      <c r="B2" s="3" t="s">
        <v>9</v>
      </c>
      <c r="C2" s="3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 t="s">
        <v>11</v>
      </c>
      <c r="B3" s="3" t="s">
        <v>12</v>
      </c>
      <c r="C3" s="3" t="s">
        <v>13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 t="s">
        <v>14</v>
      </c>
      <c r="B4" s="3" t="s">
        <v>15</v>
      </c>
      <c r="C4" s="3" t="s">
        <v>16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6">
      <c r="A5" s="3" t="s">
        <v>17</v>
      </c>
      <c r="B5" s="3" t="s">
        <v>18</v>
      </c>
      <c r="C5" s="3" t="s">
        <v>19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6">
      <c r="A6" s="3" t="s">
        <v>20</v>
      </c>
      <c r="B6" s="3" t="s">
        <v>21</v>
      </c>
      <c r="C6" s="3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6">
      <c r="A7" s="3" t="s">
        <v>23</v>
      </c>
      <c r="B7" s="3" t="s">
        <v>24</v>
      </c>
      <c r="C7" s="3" t="s">
        <v>25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.45" customHeight="1">
      <c r="A10" s="5" t="s">
        <v>120</v>
      </c>
      <c r="B10" s="6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9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9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mergeCells count="1">
    <mergeCell ref="A10:C10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zoomScaleNormal="100" zoomScaleSheetLayoutView="100" workbookViewId="0"/>
  </sheetViews>
  <sheetFormatPr defaultRowHeight="13.8"/>
  <cols>
    <col min="1" max="1" width="22.09765625" customWidth="1"/>
    <col min="2" max="4" width="36.09765625" customWidth="1"/>
  </cols>
  <sheetData>
    <row r="1" spans="1:26">
      <c r="A1" s="4" t="s">
        <v>26</v>
      </c>
      <c r="B1" s="4" t="s">
        <v>27</v>
      </c>
      <c r="C1" s="4" t="s">
        <v>28</v>
      </c>
      <c r="D1" s="4" t="s">
        <v>29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30</v>
      </c>
      <c r="B2" s="3" t="s">
        <v>31</v>
      </c>
      <c r="C2" s="3" t="s">
        <v>32</v>
      </c>
      <c r="D2" s="3" t="s">
        <v>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 t="s">
        <v>32</v>
      </c>
      <c r="B3" s="3" t="s">
        <v>34</v>
      </c>
      <c r="C3" s="3" t="s">
        <v>35</v>
      </c>
      <c r="D3" s="3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 t="s">
        <v>37</v>
      </c>
      <c r="B4" s="3" t="s">
        <v>38</v>
      </c>
      <c r="C4" s="3" t="s">
        <v>39</v>
      </c>
      <c r="D4" s="3" t="s">
        <v>40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6">
      <c r="A5" s="3" t="s">
        <v>41</v>
      </c>
      <c r="B5" s="3" t="s">
        <v>42</v>
      </c>
      <c r="C5" s="3" t="s">
        <v>30</v>
      </c>
      <c r="D5" s="3" t="s">
        <v>43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 t="s">
        <v>44</v>
      </c>
      <c r="B6" s="3" t="s">
        <v>45</v>
      </c>
      <c r="C6" s="3" t="s">
        <v>46</v>
      </c>
      <c r="D6" s="3" t="s">
        <v>47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46</v>
      </c>
      <c r="B7" s="3" t="s">
        <v>48</v>
      </c>
      <c r="C7" s="3" t="s">
        <v>49</v>
      </c>
      <c r="D7" s="3" t="s">
        <v>50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topLeftCell="D1" zoomScaleNormal="100" zoomScaleSheetLayoutView="100" workbookViewId="0">
      <selection activeCell="H7" sqref="H7"/>
    </sheetView>
  </sheetViews>
  <sheetFormatPr defaultRowHeight="13.8"/>
  <cols>
    <col min="1" max="1" width="7.8984375" customWidth="1"/>
    <col min="2" max="2" width="14" customWidth="1"/>
    <col min="3" max="4" width="28" customWidth="1"/>
    <col min="5" max="5" width="42" customWidth="1"/>
    <col min="6" max="10" width="22.09765625" customWidth="1"/>
    <col min="11" max="11" width="42" customWidth="1"/>
    <col min="13" max="16" width="28" customWidth="1"/>
  </cols>
  <sheetData>
    <row r="1" spans="1:26" ht="27.6">
      <c r="A1" s="4" t="s">
        <v>51</v>
      </c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26</v>
      </c>
      <c r="I1" s="4" t="s">
        <v>58</v>
      </c>
      <c r="J1" s="4" t="s">
        <v>59</v>
      </c>
      <c r="K1" s="4" t="s">
        <v>29</v>
      </c>
      <c r="L1" s="2"/>
      <c r="M1" s="10" t="s">
        <v>60</v>
      </c>
      <c r="N1" s="6"/>
      <c r="O1" s="6"/>
      <c r="P1" s="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>
        <v>1</v>
      </c>
      <c r="B2" s="3" t="s">
        <v>61</v>
      </c>
      <c r="C2" s="3" t="s">
        <v>62</v>
      </c>
      <c r="D2" s="3" t="s">
        <v>63</v>
      </c>
      <c r="E2" s="3" t="s">
        <v>64</v>
      </c>
      <c r="F2" s="3" t="e">
        <f ca="1">_xludf.XLOOKUP(D2,'Validation Rubric'!$A$2:$A$6,'Validation Rubric'!$D$2:$D$6,"UNKNOWN")</f>
        <v>#NAME?</v>
      </c>
      <c r="G2" s="3" t="e">
        <f t="shared" ref="G2:G8" ca="1" si="0">IF(F2="ACCEPTED","Elfogadva",IF(F2="TERMINAL_REJECT","Terminális elutasítás","Elutasítva"))</f>
        <v>#NAME?</v>
      </c>
      <c r="H2" s="3" t="e">
        <f t="shared" ref="H2:H8" ca="1" si="1">IF(F2="ACCEPTED","ACTIVE_RULE",IF(F2="TERMINAL_REJECT","TERMINAL","REJECTED"))</f>
        <v>#NAME?</v>
      </c>
      <c r="I2" s="3">
        <f ca="1">COUNTIFS($B$2:B2,"Gemini",$G$2:G2,"Elutasítva")+COUNTIFS($B$2:B2,"Gemini",$G$2:G2,"Terminális elutasítás")</f>
        <v>0</v>
      </c>
      <c r="J2" s="3">
        <f>COUNTIFS($B$2:B2,"ChatGPT",$G$2:G2,"Elutasítva")+COUNTIFS($B$2:B2,"ChatGPT",$G$2:G2,"Terminális elutasítás")</f>
        <v>0</v>
      </c>
      <c r="K2" s="3" t="s">
        <v>65</v>
      </c>
      <c r="L2" s="2"/>
      <c r="M2" s="1" t="s">
        <v>66</v>
      </c>
      <c r="N2" s="1" t="s">
        <v>67</v>
      </c>
      <c r="O2" s="1" t="s">
        <v>68</v>
      </c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1.4">
      <c r="A3" s="3">
        <v>2</v>
      </c>
      <c r="B3" s="3" t="s">
        <v>61</v>
      </c>
      <c r="C3" s="3" t="s">
        <v>69</v>
      </c>
      <c r="D3" s="3" t="s">
        <v>70</v>
      </c>
      <c r="E3" s="3" t="s">
        <v>71</v>
      </c>
      <c r="F3" s="3" t="e">
        <f ca="1">_xludf.XLOOKUP(D3,'Validation Rubric'!$A$2:$A$6,'Validation Rubric'!$D$2:$D$6,"UNKNOWN")</f>
        <v>#NAME?</v>
      </c>
      <c r="G3" s="3" t="e">
        <f t="shared" ca="1" si="0"/>
        <v>#NAME?</v>
      </c>
      <c r="H3" s="3" t="e">
        <f t="shared" ca="1" si="1"/>
        <v>#NAME?</v>
      </c>
      <c r="I3" s="3">
        <f ca="1">COUNTIFS($B$2:B3,"Gemini",$G$2:G3,"Elutasítva")+COUNTIFS($B$2:B3,"Gemini",$G$2:G3,"Terminális elutasítás")</f>
        <v>0</v>
      </c>
      <c r="J3" s="3">
        <f>COUNTIFS($B$2:B3,"ChatGPT",$G$2:G3,"Elutasítva")+COUNTIFS($B$2:B3,"ChatGPT",$G$2:G3,"Terminális elutasítás")</f>
        <v>0</v>
      </c>
      <c r="K3" s="3" t="s">
        <v>72</v>
      </c>
      <c r="L3" s="2"/>
      <c r="M3" s="3" t="s">
        <v>73</v>
      </c>
      <c r="N3" s="3">
        <f ca="1">MAX(I2:I8)</f>
        <v>0</v>
      </c>
      <c r="O3" s="3" t="s">
        <v>74</v>
      </c>
      <c r="P3" s="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6">
      <c r="A4" s="3">
        <v>3</v>
      </c>
      <c r="B4" s="3" t="s">
        <v>61</v>
      </c>
      <c r="C4" s="3" t="s">
        <v>75</v>
      </c>
      <c r="D4" s="3" t="s">
        <v>76</v>
      </c>
      <c r="E4" s="3" t="s">
        <v>77</v>
      </c>
      <c r="F4" s="3" t="e">
        <f ca="1">_xludf.XLOOKUP(D4,'Validation Rubric'!$A$2:$A$6,'Validation Rubric'!$D$2:$D$6,"UNKNOWN")</f>
        <v>#NAME?</v>
      </c>
      <c r="G4" s="3" t="e">
        <f t="shared" ca="1" si="0"/>
        <v>#NAME?</v>
      </c>
      <c r="H4" s="3" t="e">
        <f t="shared" ca="1" si="1"/>
        <v>#NAME?</v>
      </c>
      <c r="I4" s="3">
        <f ca="1">COUNTIFS($B$2:B4,"Gemini",$G$2:G4,"Elutasítva")+COUNTIFS($B$2:B4,"Gemini",$G$2:G4,"Terminális elutasítás")</f>
        <v>0</v>
      </c>
      <c r="J4" s="3">
        <f>COUNTIFS($B$2:B4,"ChatGPT",$G$2:G4,"Elutasítva")+COUNTIFS($B$2:B4,"ChatGPT",$G$2:G4,"Terminális elutasítás")</f>
        <v>0</v>
      </c>
      <c r="K4" s="3" t="s">
        <v>78</v>
      </c>
      <c r="L4" s="2"/>
      <c r="M4" s="3" t="s">
        <v>79</v>
      </c>
      <c r="N4" s="3" t="str">
        <f ca="1">IF(COUNTIF(F2:F8,"TERMINAL_REJECT")&gt;0,"Igen","Nem")</f>
        <v>Nem</v>
      </c>
      <c r="O4" s="3" t="s">
        <v>80</v>
      </c>
      <c r="P4" s="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6">
      <c r="A5" s="3">
        <v>4</v>
      </c>
      <c r="B5" s="3" t="s">
        <v>61</v>
      </c>
      <c r="C5" s="3" t="s">
        <v>81</v>
      </c>
      <c r="D5" s="3" t="s">
        <v>76</v>
      </c>
      <c r="E5" s="3" t="s">
        <v>82</v>
      </c>
      <c r="F5" s="3" t="e">
        <f ca="1">_xludf.XLOOKUP(D5,'Validation Rubric'!$A$2:$A$6,'Validation Rubric'!$D$2:$D$6,"UNKNOWN")</f>
        <v>#NAME?</v>
      </c>
      <c r="G5" s="3" t="e">
        <f t="shared" ca="1" si="0"/>
        <v>#NAME?</v>
      </c>
      <c r="H5" s="3" t="e">
        <f t="shared" ca="1" si="1"/>
        <v>#NAME?</v>
      </c>
      <c r="I5" s="3">
        <f ca="1">COUNTIFS($B$2:B5,"Gemini",$G$2:G5,"Elutasítva")+COUNTIFS($B$2:B5,"Gemini",$G$2:G5,"Terminális elutasítás")</f>
        <v>0</v>
      </c>
      <c r="J5" s="3">
        <f>COUNTIFS($B$2:B5,"ChatGPT",$G$2:G5,"Elutasítva")+COUNTIFS($B$2:B5,"ChatGPT",$G$2:G5,"Terminális elutasítás")</f>
        <v>0</v>
      </c>
      <c r="K5" s="3" t="s">
        <v>83</v>
      </c>
      <c r="L5" s="2"/>
      <c r="M5" s="3" t="s">
        <v>84</v>
      </c>
      <c r="N5" s="3" t="str">
        <f ca="1">IF(COUNTIF(F2:F8,"TERMINAL_REJECT")&gt;0,"ChatGPT",IF(MAX(I2:I8)&gt;=3,"ChatGPT","Nincs lezárva"))</f>
        <v>Nincs lezárva</v>
      </c>
      <c r="O5" s="3" t="s">
        <v>85</v>
      </c>
      <c r="P5" s="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>
        <v>5</v>
      </c>
      <c r="B6" s="3" t="s">
        <v>61</v>
      </c>
      <c r="C6" s="3" t="s">
        <v>86</v>
      </c>
      <c r="D6" s="3" t="s">
        <v>76</v>
      </c>
      <c r="E6" s="3" t="s">
        <v>87</v>
      </c>
      <c r="F6" s="3" t="e">
        <f ca="1">_xludf.XLOOKUP(D6,'Validation Rubric'!$A$2:$A$6,'Validation Rubric'!$D$2:$D$6,"UNKNOWN")</f>
        <v>#NAME?</v>
      </c>
      <c r="G6" s="3" t="e">
        <f t="shared" ca="1" si="0"/>
        <v>#NAME?</v>
      </c>
      <c r="H6" s="3" t="e">
        <f t="shared" ca="1" si="1"/>
        <v>#NAME?</v>
      </c>
      <c r="I6" s="3">
        <f ca="1">COUNTIFS($B$2:B6,"Gemini",$G$2:G6,"Elutasítva")+COUNTIFS($B$2:B6,"Gemini",$G$2:G6,"Terminális elutasítás")</f>
        <v>0</v>
      </c>
      <c r="J6" s="3">
        <f>COUNTIFS($B$2:B6,"ChatGPT",$G$2:G6,"Elutasítva")+COUNTIFS($B$2:B6,"ChatGPT",$G$2:G6,"Terminális elutasítás")</f>
        <v>0</v>
      </c>
      <c r="K6" s="3" t="s">
        <v>88</v>
      </c>
      <c r="L6" s="2"/>
      <c r="M6" s="3" t="s">
        <v>89</v>
      </c>
      <c r="N6" s="3" t="str">
        <f ca="1">IF(COUNTIF(F2:F8,"TERMINAL_REJECT")&gt;0,"Out-of-band authority check",IF(MAX(I2:I8)&gt;=3,"Három vagy több elutasított Gemini-lépés","-"))</f>
        <v>-</v>
      </c>
      <c r="O6" s="3" t="s">
        <v>90</v>
      </c>
      <c r="P6" s="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>
        <v>6</v>
      </c>
      <c r="B7" s="3" t="s">
        <v>61</v>
      </c>
      <c r="C7" s="3" t="s">
        <v>91</v>
      </c>
      <c r="D7" s="3" t="s">
        <v>63</v>
      </c>
      <c r="E7" s="3" t="s">
        <v>92</v>
      </c>
      <c r="F7" s="3" t="e">
        <f ca="1">_xludf.XLOOKUP(D7,'Validation Rubric'!$A$2:$A$6,'Validation Rubric'!$D$2:$D$6,"UNKNOWN")</f>
        <v>#NAME?</v>
      </c>
      <c r="G7" s="3" t="e">
        <f t="shared" ca="1" si="0"/>
        <v>#NAME?</v>
      </c>
      <c r="H7" s="3" t="e">
        <f t="shared" ca="1" si="1"/>
        <v>#NAME?</v>
      </c>
      <c r="I7" s="3">
        <f ca="1">COUNTIFS($B$2:B7,"Gemini",$G$2:G7,"Elutasítva")+COUNTIFS($B$2:B7,"Gemini",$G$2:G7,"Terminális elutasítás")</f>
        <v>0</v>
      </c>
      <c r="J7" s="3">
        <f>COUNTIFS($B$2:B7,"ChatGPT",$G$2:G7,"Elutasítva")+COUNTIFS($B$2:B7,"ChatGPT",$G$2:G7,"Terminális elutasítás")</f>
        <v>0</v>
      </c>
      <c r="K7" s="3" t="s">
        <v>93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>
        <v>7</v>
      </c>
      <c r="B8" s="3" t="s">
        <v>61</v>
      </c>
      <c r="C8" s="3" t="s">
        <v>94</v>
      </c>
      <c r="D8" s="3" t="s">
        <v>95</v>
      </c>
      <c r="E8" s="3" t="s">
        <v>96</v>
      </c>
      <c r="F8" s="3" t="e">
        <f ca="1">_xludf.XLOOKUP(D8,'Validation Rubric'!$A$2:$A$6,'Validation Rubric'!$D$2:$D$6,"UNKNOWN")</f>
        <v>#NAME?</v>
      </c>
      <c r="G8" s="3" t="e">
        <f t="shared" ca="1" si="0"/>
        <v>#NAME?</v>
      </c>
      <c r="H8" s="3" t="e">
        <f t="shared" ca="1" si="1"/>
        <v>#NAME?</v>
      </c>
      <c r="I8" s="3">
        <f ca="1">COUNTIFS($B$2:B8,"Gemini",$G$2:G8,"Elutasítva")+COUNTIFS($B$2:B8,"Gemini",$G$2:G8,"Terminális elutasítás")</f>
        <v>0</v>
      </c>
      <c r="J8" s="3">
        <f>COUNTIFS($B$2:B8,"ChatGPT",$G$2:G8,"Elutasítva")+COUNTIFS($B$2:B8,"ChatGPT",$G$2:G8,"Terminális elutasítás")</f>
        <v>0</v>
      </c>
      <c r="K8" s="3" t="s">
        <v>97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mergeCells count="1">
    <mergeCell ref="M1:P1"/>
  </mergeCells>
  <conditionalFormatting sqref="G2:G20">
    <cfRule type="expression" dxfId="2" priority="1">
      <formula>G2="Elutasítva"</formula>
    </cfRule>
    <cfRule type="expression" dxfId="1" priority="2">
      <formula>G2="Terminális elutasítás"</formula>
    </cfRule>
    <cfRule type="expression" dxfId="0" priority="3">
      <formula>G2="Elfogadva"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300-000000000000}">
          <x14:formula1>
            <xm:f>'Validation Rubric'!$A$2:$A$6</xm:f>
          </x14:formula1>
          <xm:sqref>D2:D20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zoomScaleNormal="100" zoomScaleSheetLayoutView="100" workbookViewId="0"/>
  </sheetViews>
  <sheetFormatPr defaultRowHeight="13.8"/>
  <cols>
    <col min="1" max="2" width="28" customWidth="1"/>
    <col min="3" max="5" width="42" customWidth="1"/>
  </cols>
  <sheetData>
    <row r="1" spans="1:26">
      <c r="A1" s="4" t="s">
        <v>98</v>
      </c>
      <c r="B1" s="4" t="s">
        <v>99</v>
      </c>
      <c r="C1" s="4" t="s">
        <v>100</v>
      </c>
      <c r="D1" s="4" t="s">
        <v>101</v>
      </c>
      <c r="E1" s="4" t="s">
        <v>102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.6">
      <c r="A2" s="3" t="s">
        <v>63</v>
      </c>
      <c r="B2" s="3" t="s">
        <v>103</v>
      </c>
      <c r="C2" s="3" t="s">
        <v>104</v>
      </c>
      <c r="D2" s="3" t="s">
        <v>41</v>
      </c>
      <c r="E2" s="3" t="s">
        <v>105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6">
      <c r="A3" s="3" t="s">
        <v>70</v>
      </c>
      <c r="B3" s="3" t="s">
        <v>106</v>
      </c>
      <c r="C3" s="3" t="s">
        <v>107</v>
      </c>
      <c r="D3" s="3" t="s">
        <v>41</v>
      </c>
      <c r="E3" s="3" t="s">
        <v>108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6">
      <c r="A4" s="3" t="s">
        <v>76</v>
      </c>
      <c r="B4" s="3" t="s">
        <v>109</v>
      </c>
      <c r="C4" s="3" t="s">
        <v>110</v>
      </c>
      <c r="D4" s="3" t="s">
        <v>41</v>
      </c>
      <c r="E4" s="3" t="s">
        <v>111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6">
      <c r="A5" s="3" t="s">
        <v>95</v>
      </c>
      <c r="B5" s="3" t="s">
        <v>112</v>
      </c>
      <c r="C5" s="3" t="s">
        <v>113</v>
      </c>
      <c r="D5" s="3" t="s">
        <v>114</v>
      </c>
      <c r="E5" s="3" t="s">
        <v>115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6">
      <c r="A6" s="3" t="s">
        <v>116</v>
      </c>
      <c r="B6" s="3" t="s">
        <v>117</v>
      </c>
      <c r="C6" s="3" t="s">
        <v>118</v>
      </c>
      <c r="D6" s="3" t="s">
        <v>37</v>
      </c>
      <c r="E6" s="3" t="s">
        <v>119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README</vt:lpstr>
      <vt:lpstr>MiniGame Rules</vt:lpstr>
      <vt:lpstr>State Machine</vt:lpstr>
      <vt:lpstr>Reproduction Table</vt:lpstr>
      <vt:lpstr>Validation Rubric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Murmann Marcell</dc:creator>
  <cp:lastModifiedBy>Lttd</cp:lastModifiedBy>
  <dcterms:created xsi:type="dcterms:W3CDTF">2026-06-23T11:06:19Z</dcterms:created>
  <dcterms:modified xsi:type="dcterms:W3CDTF">2026-06-23T12:03:15Z</dcterms:modified>
</cp:coreProperties>
</file>