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91135251-454C-4446-B7C5-72D111FAFB07}" xr6:coauthVersionLast="45" xr6:coauthVersionMax="45" xr10:uidLastSave="{00000000-0000-0000-0000-000000000000}"/>
  <bookViews>
    <workbookView xWindow="-110" yWindow="-110" windowWidth="19420" windowHeight="10560" activeTab="7" xr2:uid="{A3A7C7BF-F811-4CA1-83E1-F1B9EDE03CEC}"/>
  </bookViews>
  <sheets>
    <sheet name="OAM" sheetId="1" r:id="rId1"/>
    <sheet name="oam3 (3)" sheetId="7" r:id="rId2"/>
    <sheet name="oam3 (2)" sheetId="6" r:id="rId3"/>
    <sheet name="oam3" sheetId="5" r:id="rId4"/>
    <sheet name="oam2" sheetId="4" r:id="rId5"/>
    <sheet name="web" sheetId="2" r:id="rId6"/>
    <sheet name="transzponált" sheetId="3" r:id="rId7"/>
    <sheet name="naiv" sheetId="9" r:id="rId8"/>
    <sheet name="step2" sheetId="10" r:id="rId9"/>
  </sheets>
  <definedNames>
    <definedName name="solver_adj" localSheetId="7" hidden="1">naiv!$B$40:$L$49</definedName>
    <definedName name="solver_cvg" localSheetId="7" hidden="1">"""""""0,0001"""""""</definedName>
    <definedName name="solver_drv" localSheetId="7" hidden="1">1</definedName>
    <definedName name="solver_eng" localSheetId="7" hidden="1">1</definedName>
    <definedName name="solver_est" localSheetId="7" hidden="1">1</definedName>
    <definedName name="solver_itr" localSheetId="7" hidden="1">2147483647</definedName>
    <definedName name="solver_lhs1" localSheetId="7" hidden="1">naiv!$B$52:$L$60</definedName>
    <definedName name="solver_mip" localSheetId="7" hidden="1">2147483647</definedName>
    <definedName name="solver_mni" localSheetId="7" hidden="1">30</definedName>
    <definedName name="solver_mrt" localSheetId="7" hidden="1">"""""""0,075"""""""</definedName>
    <definedName name="solver_msl" localSheetId="7" hidden="1">2</definedName>
    <definedName name="solver_neg" localSheetId="7" hidden="1">1</definedName>
    <definedName name="solver_nod" localSheetId="7" hidden="1">2147483647</definedName>
    <definedName name="solver_num" localSheetId="7" hidden="1">1</definedName>
    <definedName name="solver_nwt" localSheetId="7" hidden="1">1</definedName>
    <definedName name="solver_opt" localSheetId="7" hidden="1">naiv!$O$76</definedName>
    <definedName name="solver_pre" localSheetId="7" hidden="1">"""""""0,000001"""""""</definedName>
    <definedName name="solver_rbv" localSheetId="7" hidden="1">1</definedName>
    <definedName name="solver_rel1" localSheetId="7" hidden="1">3</definedName>
    <definedName name="solver_rhs1" localSheetId="7" hidden="1">0</definedName>
    <definedName name="solver_rlx" localSheetId="7" hidden="1">2</definedName>
    <definedName name="solver_rsd" localSheetId="7" hidden="1">0</definedName>
    <definedName name="solver_scl" localSheetId="7" hidden="1">1</definedName>
    <definedName name="solver_sho" localSheetId="7" hidden="1">2</definedName>
    <definedName name="solver_ssz" localSheetId="7" hidden="1">100</definedName>
    <definedName name="solver_tim" localSheetId="7" hidden="1">2147483647</definedName>
    <definedName name="solver_tol" localSheetId="7" hidden="1">0.01</definedName>
    <definedName name="solver_typ" localSheetId="7" hidden="1">2</definedName>
    <definedName name="solver_val" localSheetId="7" hidden="1">0</definedName>
    <definedName name="solver_ver" localSheetId="7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6" i="9" l="1"/>
  <c r="M77" i="9" s="1"/>
  <c r="L77" i="9"/>
  <c r="K77" i="9"/>
  <c r="J77" i="9"/>
  <c r="I77" i="9"/>
  <c r="H77" i="9"/>
  <c r="G77" i="9"/>
  <c r="F77" i="9"/>
  <c r="E77" i="9"/>
  <c r="D77" i="9"/>
  <c r="C77" i="9"/>
  <c r="B77" i="9"/>
  <c r="L76" i="9"/>
  <c r="K76" i="9"/>
  <c r="J76" i="9"/>
  <c r="I76" i="9"/>
  <c r="H76" i="9"/>
  <c r="G76" i="9"/>
  <c r="F76" i="9"/>
  <c r="E76" i="9"/>
  <c r="D76" i="9"/>
  <c r="C76" i="9"/>
  <c r="B76" i="9"/>
  <c r="M63" i="9"/>
  <c r="M65" i="9"/>
  <c r="M66" i="9"/>
  <c r="M67" i="9"/>
  <c r="M68" i="9"/>
  <c r="M69" i="9"/>
  <c r="M70" i="9"/>
  <c r="M71" i="9"/>
  <c r="M72" i="9"/>
  <c r="M73" i="9"/>
  <c r="M74" i="9"/>
  <c r="M64" i="9"/>
  <c r="B65" i="9"/>
  <c r="L74" i="9"/>
  <c r="K74" i="9"/>
  <c r="J74" i="9"/>
  <c r="I74" i="9"/>
  <c r="H74" i="9"/>
  <c r="G74" i="9"/>
  <c r="F74" i="9"/>
  <c r="E74" i="9"/>
  <c r="D74" i="9"/>
  <c r="C74" i="9"/>
  <c r="B74" i="9"/>
  <c r="L73" i="9"/>
  <c r="K73" i="9"/>
  <c r="J73" i="9"/>
  <c r="I73" i="9"/>
  <c r="H73" i="9"/>
  <c r="G73" i="9"/>
  <c r="F73" i="9"/>
  <c r="E73" i="9"/>
  <c r="D73" i="9"/>
  <c r="C73" i="9"/>
  <c r="B73" i="9"/>
  <c r="L72" i="9"/>
  <c r="K72" i="9"/>
  <c r="J72" i="9"/>
  <c r="I72" i="9"/>
  <c r="H72" i="9"/>
  <c r="G72" i="9"/>
  <c r="F72" i="9"/>
  <c r="E72" i="9"/>
  <c r="D72" i="9"/>
  <c r="C72" i="9"/>
  <c r="B72" i="9"/>
  <c r="L71" i="9"/>
  <c r="K71" i="9"/>
  <c r="J71" i="9"/>
  <c r="I71" i="9"/>
  <c r="H71" i="9"/>
  <c r="G71" i="9"/>
  <c r="F71" i="9"/>
  <c r="E71" i="9"/>
  <c r="D71" i="9"/>
  <c r="C71" i="9"/>
  <c r="B71" i="9"/>
  <c r="L70" i="9"/>
  <c r="K70" i="9"/>
  <c r="J70" i="9"/>
  <c r="I70" i="9"/>
  <c r="H70" i="9"/>
  <c r="G70" i="9"/>
  <c r="F70" i="9"/>
  <c r="E70" i="9"/>
  <c r="D70" i="9"/>
  <c r="C70" i="9"/>
  <c r="B70" i="9"/>
  <c r="L69" i="9"/>
  <c r="K69" i="9"/>
  <c r="J69" i="9"/>
  <c r="I69" i="9"/>
  <c r="H69" i="9"/>
  <c r="G69" i="9"/>
  <c r="F69" i="9"/>
  <c r="E69" i="9"/>
  <c r="D69" i="9"/>
  <c r="C69" i="9"/>
  <c r="B69" i="9"/>
  <c r="L68" i="9"/>
  <c r="K68" i="9"/>
  <c r="J68" i="9"/>
  <c r="I68" i="9"/>
  <c r="H68" i="9"/>
  <c r="G68" i="9"/>
  <c r="F68" i="9"/>
  <c r="E68" i="9"/>
  <c r="D68" i="9"/>
  <c r="C68" i="9"/>
  <c r="B68" i="9"/>
  <c r="L67" i="9"/>
  <c r="K67" i="9"/>
  <c r="J67" i="9"/>
  <c r="I67" i="9"/>
  <c r="H67" i="9"/>
  <c r="G67" i="9"/>
  <c r="F67" i="9"/>
  <c r="E67" i="9"/>
  <c r="D67" i="9"/>
  <c r="C67" i="9"/>
  <c r="B67" i="9"/>
  <c r="L66" i="9"/>
  <c r="K66" i="9"/>
  <c r="J66" i="9"/>
  <c r="I66" i="9"/>
  <c r="H66" i="9"/>
  <c r="G66" i="9"/>
  <c r="F66" i="9"/>
  <c r="E66" i="9"/>
  <c r="D66" i="9"/>
  <c r="C66" i="9"/>
  <c r="B66" i="9"/>
  <c r="L65" i="9"/>
  <c r="K65" i="9"/>
  <c r="J65" i="9"/>
  <c r="I65" i="9"/>
  <c r="H65" i="9"/>
  <c r="G65" i="9"/>
  <c r="F65" i="9"/>
  <c r="E65" i="9"/>
  <c r="D65" i="9"/>
  <c r="C65" i="9"/>
  <c r="A74" i="9"/>
  <c r="A73" i="9"/>
  <c r="A72" i="9"/>
  <c r="A71" i="9"/>
  <c r="A70" i="9"/>
  <c r="A69" i="9"/>
  <c r="A68" i="9"/>
  <c r="A67" i="9"/>
  <c r="A66" i="9"/>
  <c r="A65" i="9"/>
  <c r="L64" i="9"/>
  <c r="K64" i="9"/>
  <c r="J64" i="9"/>
  <c r="I64" i="9"/>
  <c r="H64" i="9"/>
  <c r="G64" i="9"/>
  <c r="F64" i="9"/>
  <c r="E64" i="9"/>
  <c r="D64" i="9"/>
  <c r="C64" i="9"/>
  <c r="B64" i="9"/>
  <c r="A64" i="9"/>
  <c r="L60" i="9"/>
  <c r="K60" i="9"/>
  <c r="J60" i="9"/>
  <c r="I60" i="9"/>
  <c r="H60" i="9"/>
  <c r="G60" i="9"/>
  <c r="F60" i="9"/>
  <c r="E60" i="9"/>
  <c r="D60" i="9"/>
  <c r="C60" i="9"/>
  <c r="B60" i="9"/>
  <c r="L59" i="9"/>
  <c r="K59" i="9"/>
  <c r="J59" i="9"/>
  <c r="I59" i="9"/>
  <c r="H59" i="9"/>
  <c r="G59" i="9"/>
  <c r="F59" i="9"/>
  <c r="E59" i="9"/>
  <c r="D59" i="9"/>
  <c r="C59" i="9"/>
  <c r="B59" i="9"/>
  <c r="L58" i="9"/>
  <c r="K58" i="9"/>
  <c r="J58" i="9"/>
  <c r="I58" i="9"/>
  <c r="H58" i="9"/>
  <c r="G58" i="9"/>
  <c r="F58" i="9"/>
  <c r="E58" i="9"/>
  <c r="D58" i="9"/>
  <c r="C58" i="9"/>
  <c r="B58" i="9"/>
  <c r="L57" i="9"/>
  <c r="K57" i="9"/>
  <c r="J57" i="9"/>
  <c r="I57" i="9"/>
  <c r="H57" i="9"/>
  <c r="G57" i="9"/>
  <c r="F57" i="9"/>
  <c r="E57" i="9"/>
  <c r="D57" i="9"/>
  <c r="C57" i="9"/>
  <c r="B57" i="9"/>
  <c r="L56" i="9"/>
  <c r="K56" i="9"/>
  <c r="J56" i="9"/>
  <c r="I56" i="9"/>
  <c r="H56" i="9"/>
  <c r="G56" i="9"/>
  <c r="F56" i="9"/>
  <c r="E56" i="9"/>
  <c r="D56" i="9"/>
  <c r="C56" i="9"/>
  <c r="B56" i="9"/>
  <c r="L55" i="9"/>
  <c r="K55" i="9"/>
  <c r="J55" i="9"/>
  <c r="I55" i="9"/>
  <c r="H55" i="9"/>
  <c r="G55" i="9"/>
  <c r="F55" i="9"/>
  <c r="E55" i="9"/>
  <c r="D55" i="9"/>
  <c r="C55" i="9"/>
  <c r="B55" i="9"/>
  <c r="L54" i="9"/>
  <c r="K54" i="9"/>
  <c r="J54" i="9"/>
  <c r="I54" i="9"/>
  <c r="H54" i="9"/>
  <c r="G54" i="9"/>
  <c r="F54" i="9"/>
  <c r="E54" i="9"/>
  <c r="D54" i="9"/>
  <c r="C54" i="9"/>
  <c r="B54" i="9"/>
  <c r="L53" i="9"/>
  <c r="K53" i="9"/>
  <c r="J53" i="9"/>
  <c r="I53" i="9"/>
  <c r="H53" i="9"/>
  <c r="G53" i="9"/>
  <c r="F53" i="9"/>
  <c r="E53" i="9"/>
  <c r="D53" i="9"/>
  <c r="C53" i="9"/>
  <c r="B53" i="9"/>
  <c r="L52" i="9"/>
  <c r="K52" i="9"/>
  <c r="J52" i="9"/>
  <c r="I52" i="9"/>
  <c r="H52" i="9"/>
  <c r="G52" i="9"/>
  <c r="F52" i="9"/>
  <c r="E52" i="9"/>
  <c r="D52" i="9"/>
  <c r="C52" i="9"/>
  <c r="B52" i="9"/>
  <c r="L39" i="9"/>
  <c r="K39" i="9"/>
  <c r="J39" i="9"/>
  <c r="I39" i="9"/>
  <c r="H39" i="9"/>
  <c r="G39" i="9"/>
  <c r="F39" i="9"/>
  <c r="E39" i="9"/>
  <c r="D39" i="9"/>
  <c r="C39" i="9"/>
  <c r="B39" i="9"/>
  <c r="T29" i="9"/>
  <c r="T30" i="9"/>
  <c r="T31" i="9"/>
  <c r="T32" i="9"/>
  <c r="T33" i="9"/>
  <c r="T34" i="9"/>
  <c r="T35" i="9"/>
  <c r="T36" i="9"/>
  <c r="T37" i="9"/>
  <c r="T28" i="9"/>
  <c r="S29" i="9"/>
  <c r="S30" i="9"/>
  <c r="S31" i="9"/>
  <c r="S32" i="9"/>
  <c r="S33" i="9"/>
  <c r="S34" i="9"/>
  <c r="S35" i="9"/>
  <c r="S36" i="9"/>
  <c r="S37" i="9"/>
  <c r="S28" i="9"/>
  <c r="R29" i="9"/>
  <c r="R30" i="9"/>
  <c r="R31" i="9"/>
  <c r="R32" i="9"/>
  <c r="R33" i="9"/>
  <c r="R34" i="9"/>
  <c r="R35" i="9"/>
  <c r="R36" i="9"/>
  <c r="R37" i="9"/>
  <c r="R28" i="9"/>
  <c r="P26" i="9"/>
  <c r="Q29" i="9"/>
  <c r="Q30" i="9"/>
  <c r="Q31" i="9"/>
  <c r="Q32" i="9"/>
  <c r="Q33" i="9"/>
  <c r="Q34" i="9"/>
  <c r="Q35" i="9"/>
  <c r="Q36" i="9"/>
  <c r="Q37" i="9"/>
  <c r="Q28" i="9"/>
  <c r="AK9" i="10"/>
  <c r="AK10" i="10"/>
  <c r="AK11" i="10"/>
  <c r="AK12" i="10"/>
  <c r="AK13" i="10"/>
  <c r="AK14" i="10"/>
  <c r="AK15" i="10"/>
  <c r="AK16" i="10"/>
  <c r="AK17" i="10"/>
  <c r="AK8" i="10"/>
  <c r="AJ9" i="10"/>
  <c r="AJ10" i="10"/>
  <c r="AJ11" i="10"/>
  <c r="AJ12" i="10"/>
  <c r="AJ13" i="10"/>
  <c r="AJ14" i="10"/>
  <c r="AJ15" i="10"/>
  <c r="AJ16" i="10"/>
  <c r="AJ17" i="10"/>
  <c r="AJ8" i="10"/>
  <c r="AI17" i="10"/>
  <c r="AI16" i="10"/>
  <c r="AI15" i="10"/>
  <c r="AI14" i="10"/>
  <c r="AI13" i="10"/>
  <c r="AI12" i="10"/>
  <c r="AI11" i="10"/>
  <c r="AI10" i="10"/>
  <c r="AI9" i="10"/>
  <c r="AI8" i="10"/>
  <c r="AH17" i="10"/>
  <c r="AG17" i="10"/>
  <c r="AF17" i="10"/>
  <c r="AH16" i="10"/>
  <c r="AG16" i="10"/>
  <c r="AF16" i="10"/>
  <c r="AH15" i="10"/>
  <c r="AG15" i="10"/>
  <c r="AF15" i="10"/>
  <c r="AH14" i="10"/>
  <c r="AG14" i="10"/>
  <c r="AF14" i="10"/>
  <c r="AH13" i="10"/>
  <c r="AG13" i="10"/>
  <c r="AF13" i="10"/>
  <c r="AH12" i="10"/>
  <c r="AG12" i="10"/>
  <c r="AF12" i="10"/>
  <c r="AH11" i="10"/>
  <c r="AG11" i="10"/>
  <c r="AF11" i="10"/>
  <c r="AH10" i="10"/>
  <c r="AG10" i="10"/>
  <c r="AF10" i="10"/>
  <c r="AH9" i="10"/>
  <c r="AG9" i="10"/>
  <c r="AF9" i="10"/>
  <c r="AH8" i="10"/>
  <c r="AG8" i="10"/>
  <c r="AF8" i="10"/>
  <c r="L31" i="10"/>
  <c r="K31" i="10"/>
  <c r="J31" i="10"/>
  <c r="I31" i="10"/>
  <c r="H31" i="10"/>
  <c r="G31" i="10"/>
  <c r="F31" i="10"/>
  <c r="E31" i="10"/>
  <c r="D31" i="10"/>
  <c r="C31" i="10"/>
  <c r="B31" i="10"/>
  <c r="P29" i="9"/>
  <c r="P30" i="9"/>
  <c r="P31" i="9"/>
  <c r="P32" i="9"/>
  <c r="P33" i="9"/>
  <c r="P34" i="9"/>
  <c r="P35" i="9"/>
  <c r="P36" i="9"/>
  <c r="P37" i="9"/>
  <c r="P28" i="9"/>
  <c r="O29" i="9"/>
  <c r="O30" i="9"/>
  <c r="O31" i="9"/>
  <c r="O32" i="9"/>
  <c r="O33" i="9"/>
  <c r="O34" i="9"/>
  <c r="O35" i="9"/>
  <c r="O36" i="9"/>
  <c r="O37" i="9"/>
  <c r="O28" i="9"/>
  <c r="N29" i="9"/>
  <c r="N30" i="9"/>
  <c r="N31" i="9"/>
  <c r="N32" i="9"/>
  <c r="N33" i="9"/>
  <c r="N34" i="9"/>
  <c r="N35" i="9"/>
  <c r="N36" i="9"/>
  <c r="N37" i="9"/>
  <c r="N28" i="9"/>
  <c r="M28" i="9"/>
  <c r="M29" i="9"/>
  <c r="M30" i="9"/>
  <c r="M31" i="9"/>
  <c r="M32" i="9"/>
  <c r="M33" i="9"/>
  <c r="M34" i="9"/>
  <c r="M35" i="9"/>
  <c r="M36" i="9"/>
  <c r="M37" i="9"/>
  <c r="D29" i="9"/>
  <c r="D30" i="9"/>
  <c r="D31" i="9"/>
  <c r="D32" i="9"/>
  <c r="D33" i="9"/>
  <c r="D34" i="9"/>
  <c r="D35" i="9"/>
  <c r="D36" i="9"/>
  <c r="D37" i="9"/>
  <c r="D28" i="9"/>
  <c r="L37" i="9"/>
  <c r="K37" i="9"/>
  <c r="J37" i="9"/>
  <c r="I37" i="9"/>
  <c r="H37" i="9"/>
  <c r="G37" i="9"/>
  <c r="F37" i="9"/>
  <c r="E37" i="9"/>
  <c r="C37" i="9"/>
  <c r="L36" i="9"/>
  <c r="K36" i="9"/>
  <c r="J36" i="9"/>
  <c r="I36" i="9"/>
  <c r="H36" i="9"/>
  <c r="G36" i="9"/>
  <c r="F36" i="9"/>
  <c r="E36" i="9"/>
  <c r="C36" i="9"/>
  <c r="L35" i="9"/>
  <c r="K35" i="9"/>
  <c r="J35" i="9"/>
  <c r="I35" i="9"/>
  <c r="H35" i="9"/>
  <c r="G35" i="9"/>
  <c r="F35" i="9"/>
  <c r="E35" i="9"/>
  <c r="C35" i="9"/>
  <c r="L34" i="9"/>
  <c r="K34" i="9"/>
  <c r="J34" i="9"/>
  <c r="I34" i="9"/>
  <c r="H34" i="9"/>
  <c r="G34" i="9"/>
  <c r="F34" i="9"/>
  <c r="E34" i="9"/>
  <c r="C34" i="9"/>
  <c r="L33" i="9"/>
  <c r="K33" i="9"/>
  <c r="J33" i="9"/>
  <c r="I33" i="9"/>
  <c r="H33" i="9"/>
  <c r="G33" i="9"/>
  <c r="F33" i="9"/>
  <c r="E33" i="9"/>
  <c r="C33" i="9"/>
  <c r="L32" i="9"/>
  <c r="K32" i="9"/>
  <c r="J32" i="9"/>
  <c r="I32" i="9"/>
  <c r="H32" i="9"/>
  <c r="G32" i="9"/>
  <c r="F32" i="9"/>
  <c r="E32" i="9"/>
  <c r="C32" i="9"/>
  <c r="L31" i="9"/>
  <c r="K31" i="9"/>
  <c r="J31" i="9"/>
  <c r="I31" i="9"/>
  <c r="H31" i="9"/>
  <c r="G31" i="9"/>
  <c r="F31" i="9"/>
  <c r="E31" i="9"/>
  <c r="C31" i="9"/>
  <c r="L30" i="9"/>
  <c r="K30" i="9"/>
  <c r="J30" i="9"/>
  <c r="I30" i="9"/>
  <c r="H30" i="9"/>
  <c r="G30" i="9"/>
  <c r="F30" i="9"/>
  <c r="E30" i="9"/>
  <c r="C30" i="9"/>
  <c r="L29" i="9"/>
  <c r="K29" i="9"/>
  <c r="J29" i="9"/>
  <c r="I29" i="9"/>
  <c r="H29" i="9"/>
  <c r="G29" i="9"/>
  <c r="F29" i="9"/>
  <c r="E29" i="9"/>
  <c r="C29" i="9"/>
  <c r="L28" i="9"/>
  <c r="K28" i="9"/>
  <c r="J28" i="9"/>
  <c r="I28" i="9"/>
  <c r="H28" i="9"/>
  <c r="G28" i="9"/>
  <c r="F28" i="9"/>
  <c r="E28" i="9"/>
  <c r="C28" i="9"/>
  <c r="B29" i="9"/>
  <c r="B30" i="9"/>
  <c r="B31" i="9"/>
  <c r="B32" i="9"/>
  <c r="B33" i="9"/>
  <c r="B34" i="9"/>
  <c r="B35" i="9"/>
  <c r="B36" i="9"/>
  <c r="B37" i="9"/>
  <c r="B28" i="9"/>
  <c r="A37" i="9"/>
  <c r="A36" i="9"/>
  <c r="A35" i="9"/>
  <c r="A34" i="9"/>
  <c r="A33" i="9"/>
  <c r="A32" i="9"/>
  <c r="A31" i="9"/>
  <c r="A30" i="9"/>
  <c r="A29" i="9"/>
  <c r="A28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A15" i="9"/>
  <c r="A16" i="9"/>
  <c r="A17" i="9"/>
  <c r="A18" i="9"/>
  <c r="A19" i="9"/>
  <c r="A20" i="9"/>
  <c r="A21" i="9"/>
  <c r="A22" i="9"/>
  <c r="A23" i="9"/>
  <c r="A24" i="9"/>
  <c r="A14" i="9"/>
  <c r="M15" i="9"/>
  <c r="M16" i="9"/>
  <c r="M17" i="9"/>
  <c r="M18" i="9"/>
  <c r="M19" i="9"/>
  <c r="M20" i="9"/>
  <c r="M21" i="9"/>
  <c r="M22" i="9"/>
  <c r="M23" i="9"/>
  <c r="M24" i="9"/>
  <c r="M14" i="9"/>
  <c r="L14" i="9"/>
  <c r="K14" i="9"/>
  <c r="J14" i="9"/>
  <c r="I14" i="9"/>
  <c r="H14" i="9"/>
  <c r="G14" i="9"/>
  <c r="F14" i="9"/>
  <c r="E14" i="9"/>
  <c r="D14" i="9"/>
  <c r="C14" i="9"/>
  <c r="B14" i="9"/>
  <c r="L23" i="9"/>
  <c r="L24" i="9"/>
  <c r="L22" i="9"/>
  <c r="L21" i="9"/>
  <c r="L20" i="9"/>
  <c r="L19" i="9"/>
  <c r="L18" i="9"/>
  <c r="L17" i="9"/>
  <c r="L16" i="9"/>
  <c r="L15" i="9"/>
  <c r="K24" i="9"/>
  <c r="K23" i="9"/>
  <c r="K22" i="9"/>
  <c r="K21" i="9"/>
  <c r="K20" i="9"/>
  <c r="K19" i="9"/>
  <c r="K18" i="9"/>
  <c r="K17" i="9"/>
  <c r="K16" i="9"/>
  <c r="K15" i="9"/>
  <c r="J16" i="9"/>
  <c r="J17" i="9"/>
  <c r="J18" i="9"/>
  <c r="J19" i="9"/>
  <c r="J20" i="9"/>
  <c r="J21" i="9"/>
  <c r="J22" i="9"/>
  <c r="J24" i="9"/>
  <c r="J15" i="9"/>
  <c r="G16" i="9"/>
  <c r="G17" i="9"/>
  <c r="G18" i="9"/>
  <c r="G19" i="9"/>
  <c r="G20" i="9"/>
  <c r="G21" i="9"/>
  <c r="G22" i="9"/>
  <c r="G23" i="9"/>
  <c r="G24" i="9"/>
  <c r="G15" i="9"/>
  <c r="F16" i="9"/>
  <c r="F17" i="9"/>
  <c r="F18" i="9"/>
  <c r="F19" i="9"/>
  <c r="F20" i="9"/>
  <c r="F21" i="9"/>
  <c r="F22" i="9"/>
  <c r="F23" i="9"/>
  <c r="F24" i="9"/>
  <c r="F15" i="9"/>
  <c r="D15" i="9"/>
  <c r="E24" i="9"/>
  <c r="E23" i="9"/>
  <c r="E22" i="9"/>
  <c r="E21" i="9"/>
  <c r="E20" i="9"/>
  <c r="E19" i="9"/>
  <c r="E18" i="9"/>
  <c r="E17" i="9"/>
  <c r="E16" i="9"/>
  <c r="E15" i="9"/>
  <c r="D16" i="9"/>
  <c r="D17" i="9"/>
  <c r="D18" i="9"/>
  <c r="D19" i="9"/>
  <c r="D20" i="9"/>
  <c r="D21" i="9"/>
  <c r="D22" i="9"/>
  <c r="D23" i="9"/>
  <c r="D24" i="9"/>
  <c r="C16" i="9"/>
  <c r="C17" i="9"/>
  <c r="C18" i="9"/>
  <c r="C19" i="9"/>
  <c r="C20" i="9"/>
  <c r="C21" i="9"/>
  <c r="C22" i="9"/>
  <c r="C23" i="9"/>
  <c r="C24" i="9"/>
  <c r="C15" i="9"/>
  <c r="B15" i="9"/>
  <c r="B16" i="9"/>
  <c r="B17" i="9"/>
  <c r="B18" i="9"/>
  <c r="B19" i="9"/>
  <c r="B20" i="9"/>
  <c r="B21" i="9"/>
  <c r="B22" i="9"/>
  <c r="B23" i="9"/>
  <c r="B24" i="9"/>
  <c r="A3" i="9"/>
  <c r="L21" i="3"/>
  <c r="L20" i="3"/>
  <c r="L19" i="3"/>
  <c r="L18" i="3"/>
  <c r="L17" i="3"/>
  <c r="L16" i="3"/>
  <c r="L15" i="3"/>
  <c r="L14" i="3"/>
  <c r="L13" i="3"/>
  <c r="J12" i="3"/>
  <c r="K12" i="3"/>
  <c r="L12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44" i="7"/>
  <c r="K44" i="7"/>
  <c r="J44" i="7"/>
  <c r="I44" i="7"/>
  <c r="H44" i="7"/>
  <c r="L43" i="7"/>
  <c r="K43" i="7"/>
  <c r="J43" i="7"/>
  <c r="I43" i="7"/>
  <c r="H43" i="7"/>
  <c r="L42" i="7"/>
  <c r="K42" i="7"/>
  <c r="J42" i="7"/>
  <c r="I42" i="7"/>
  <c r="H42" i="7"/>
  <c r="L41" i="7"/>
  <c r="K41" i="7"/>
  <c r="J41" i="7"/>
  <c r="I41" i="7"/>
  <c r="H41" i="7"/>
  <c r="L40" i="7"/>
  <c r="K40" i="7"/>
  <c r="J40" i="7"/>
  <c r="I40" i="7"/>
  <c r="H40" i="7"/>
  <c r="L39" i="7"/>
  <c r="K39" i="7"/>
  <c r="J39" i="7"/>
  <c r="I39" i="7"/>
  <c r="H39" i="7"/>
  <c r="L38" i="7"/>
  <c r="K38" i="7"/>
  <c r="J38" i="7"/>
  <c r="I38" i="7"/>
  <c r="H38" i="7"/>
  <c r="L37" i="7"/>
  <c r="K37" i="7"/>
  <c r="J37" i="7"/>
  <c r="I37" i="7"/>
  <c r="H37" i="7"/>
  <c r="H8" i="7"/>
  <c r="H7" i="7"/>
  <c r="H6" i="7"/>
  <c r="H5" i="7"/>
  <c r="H4" i="7"/>
  <c r="H3" i="7"/>
  <c r="H2" i="7"/>
  <c r="J9" i="6"/>
  <c r="J8" i="6"/>
  <c r="J7" i="6"/>
  <c r="J6" i="6"/>
  <c r="J5" i="6"/>
  <c r="J4" i="6"/>
  <c r="J3" i="6"/>
  <c r="J2" i="6"/>
  <c r="J1" i="6"/>
  <c r="I2" i="6"/>
  <c r="I3" i="6"/>
  <c r="I4" i="6"/>
  <c r="I5" i="6"/>
  <c r="I6" i="6"/>
  <c r="I7" i="6"/>
  <c r="I8" i="6"/>
  <c r="I9" i="6"/>
  <c r="I1" i="6"/>
  <c r="H9" i="6"/>
  <c r="H8" i="6"/>
  <c r="H7" i="6"/>
  <c r="H6" i="6"/>
  <c r="H5" i="6"/>
  <c r="H4" i="6"/>
  <c r="H3" i="6"/>
  <c r="H2" i="6"/>
  <c r="L24" i="1"/>
  <c r="O24" i="1" s="1"/>
  <c r="L23" i="1"/>
  <c r="L22" i="1"/>
  <c r="L21" i="1"/>
  <c r="L20" i="1"/>
  <c r="L19" i="1"/>
  <c r="L18" i="1"/>
  <c r="L17" i="1"/>
  <c r="O17" i="1" s="1"/>
  <c r="G24" i="1"/>
  <c r="G23" i="1"/>
  <c r="G22" i="1"/>
  <c r="G21" i="1"/>
  <c r="G20" i="1"/>
  <c r="O20" i="1" s="1"/>
  <c r="G19" i="1"/>
  <c r="G18" i="1"/>
  <c r="O18" i="1" s="1"/>
  <c r="G17" i="1"/>
  <c r="G38" i="4"/>
  <c r="F38" i="4"/>
  <c r="E38" i="4"/>
  <c r="D38" i="4"/>
  <c r="C38" i="4"/>
  <c r="B38" i="4"/>
  <c r="C2" i="4"/>
  <c r="O21" i="1"/>
  <c r="O22" i="1"/>
  <c r="O23" i="1"/>
  <c r="N16" i="1"/>
  <c r="M16" i="1"/>
  <c r="L16" i="1"/>
  <c r="I16" i="1"/>
  <c r="H16" i="1"/>
  <c r="G16" i="1"/>
  <c r="F16" i="1"/>
  <c r="E16" i="1"/>
  <c r="C16" i="1"/>
  <c r="N24" i="1"/>
  <c r="I24" i="1"/>
  <c r="H24" i="1"/>
  <c r="F24" i="1"/>
  <c r="E24" i="1"/>
  <c r="C24" i="1"/>
  <c r="N23" i="1"/>
  <c r="I23" i="1"/>
  <c r="H23" i="1"/>
  <c r="F23" i="1"/>
  <c r="E23" i="1"/>
  <c r="C23" i="1"/>
  <c r="N22" i="1"/>
  <c r="I22" i="1"/>
  <c r="H22" i="1"/>
  <c r="F22" i="1"/>
  <c r="E22" i="1"/>
  <c r="C22" i="1"/>
  <c r="N21" i="1"/>
  <c r="I21" i="1"/>
  <c r="H21" i="1"/>
  <c r="F21" i="1"/>
  <c r="E21" i="1"/>
  <c r="C21" i="1"/>
  <c r="N20" i="1"/>
  <c r="I20" i="1"/>
  <c r="H20" i="1"/>
  <c r="F20" i="1"/>
  <c r="E20" i="1"/>
  <c r="C20" i="1"/>
  <c r="N19" i="1"/>
  <c r="I19" i="1"/>
  <c r="H19" i="1"/>
  <c r="F19" i="1"/>
  <c r="E19" i="1"/>
  <c r="C19" i="1"/>
  <c r="N18" i="1"/>
  <c r="I18" i="1"/>
  <c r="H18" i="1"/>
  <c r="F18" i="1"/>
  <c r="E18" i="1"/>
  <c r="C18" i="1"/>
  <c r="N17" i="1"/>
  <c r="I17" i="1"/>
  <c r="H17" i="1"/>
  <c r="F17" i="1"/>
  <c r="E17" i="1"/>
  <c r="C17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A17" i="1"/>
  <c r="B17" i="1"/>
  <c r="N67" i="9" l="1"/>
  <c r="O67" i="9" s="1"/>
  <c r="N71" i="9"/>
  <c r="O71" i="9" s="1"/>
  <c r="N66" i="9"/>
  <c r="O66" i="9" s="1"/>
  <c r="N74" i="9"/>
  <c r="O74" i="9" s="1"/>
  <c r="N69" i="9"/>
  <c r="O69" i="9" s="1"/>
  <c r="N72" i="9"/>
  <c r="O72" i="9" s="1"/>
  <c r="N65" i="9"/>
  <c r="N70" i="9"/>
  <c r="O70" i="9" s="1"/>
  <c r="N73" i="9"/>
  <c r="O73" i="9" s="1"/>
  <c r="N68" i="9"/>
  <c r="O68" i="9" s="1"/>
  <c r="O19" i="1"/>
  <c r="G13" i="1"/>
  <c r="G12" i="1"/>
  <c r="G11" i="1"/>
  <c r="G10" i="1"/>
  <c r="G9" i="1"/>
  <c r="G8" i="1"/>
  <c r="G7" i="1"/>
  <c r="G6" i="1"/>
  <c r="N13" i="1"/>
  <c r="N12" i="1"/>
  <c r="N11" i="1"/>
  <c r="N10" i="1"/>
  <c r="N9" i="1"/>
  <c r="N8" i="1"/>
  <c r="N7" i="1"/>
  <c r="N6" i="1"/>
  <c r="L6" i="1"/>
  <c r="O78" i="9" l="1"/>
  <c r="O65" i="9"/>
  <c r="O76" i="9" s="1"/>
  <c r="N63" i="9"/>
</calcChain>
</file>

<file path=xl/sharedStrings.xml><?xml version="1.0" encoding="utf-8"?>
<sst xmlns="http://schemas.openxmlformats.org/spreadsheetml/2006/main" count="2018" uniqueCount="449">
  <si>
    <t>p1</t>
  </si>
  <si>
    <t>p2</t>
  </si>
  <si>
    <t>p3</t>
  </si>
  <si>
    <t>p4</t>
  </si>
  <si>
    <t>p5</t>
  </si>
  <si>
    <t>p6</t>
  </si>
  <si>
    <t>p7</t>
  </si>
  <si>
    <t>p8</t>
  </si>
  <si>
    <t>(p9)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</si>
  <si>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</si>
  <si>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</si>
  <si>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</si>
  <si>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</si>
  <si>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</si>
  <si>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</si>
  <si>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</si>
  <si>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</si>
  <si>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</si>
  <si>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költség</t>
  </si>
  <si>
    <t>eFt</t>
  </si>
  <si>
    <t>x1</t>
  </si>
  <si>
    <t>x2</t>
  </si>
  <si>
    <t>x3</t>
  </si>
  <si>
    <t>x4</t>
  </si>
  <si>
    <t>x5</t>
  </si>
  <si>
    <t>x6</t>
  </si>
  <si>
    <t>x7</t>
  </si>
  <si>
    <t>x8</t>
  </si>
  <si>
    <t>???</t>
  </si>
  <si>
    <t>Y=x9</t>
  </si>
  <si>
    <t>kor</t>
  </si>
  <si>
    <t>év</t>
  </si>
  <si>
    <t>0vs1</t>
  </si>
  <si>
    <t>nem</t>
  </si>
  <si>
    <t>f/n</t>
  </si>
  <si>
    <t>sürgősség</t>
  </si>
  <si>
    <t>1&lt;5</t>
  </si>
  <si>
    <t>fő</t>
  </si>
  <si>
    <t>Y2=x10</t>
  </si>
  <si>
    <t>költség/fő</t>
  </si>
  <si>
    <t>eFt/fő</t>
  </si>
  <si>
    <t>élettöbblet</t>
  </si>
  <si>
    <t>total többlet</t>
  </si>
  <si>
    <t>év/fő</t>
  </si>
  <si>
    <t>X4b</t>
  </si>
  <si>
    <t>***</t>
  </si>
  <si>
    <t>###</t>
  </si>
  <si>
    <t>  </t>
  </si>
  <si>
    <t>Termékek összehasonlítása</t>
  </si>
  <si>
    <t>Név</t>
  </si>
  <si>
    <t>Zanussi ZRB33103WA</t>
  </si>
  <si>
    <t>Gorenje RK4172ANX</t>
  </si>
  <si>
    <t>Beko RCSA-330K31 W</t>
  </si>
  <si>
    <t>Gorenje RK4172ANW</t>
  </si>
  <si>
    <t>Indesit LR7S2W</t>
  </si>
  <si>
    <t>Indesit LR6 S2 X</t>
  </si>
  <si>
    <t>Indesit LR6 S2 W</t>
  </si>
  <si>
    <t>Beko CSA270M30W</t>
  </si>
  <si>
    <t>Candy CM 3354 X</t>
  </si>
  <si>
    <t>Candy CM 3354 W</t>
  </si>
  <si>
    <t>Árak</t>
  </si>
  <si>
    <t>89 993 Ft - 106 500 Ft</t>
  </si>
  <si>
    <t>89 900 Ft - 99 400 Ft</t>
  </si>
  <si>
    <t>94 900 Ft - 110 690 Ft</t>
  </si>
  <si>
    <t>82 998 Ft - 93 900 Ft</t>
  </si>
  <si>
    <t>89 500 Ft - 122 000 Ft</t>
  </si>
  <si>
    <t>91 900 Ft - 120 000 Ft</t>
  </si>
  <si>
    <t>86 900 Ft - 122 490 Ft</t>
  </si>
  <si>
    <t>89 893 Ft - 102 290 Ft</t>
  </si>
  <si>
    <t>95 390 Ft - 101 900 Ft</t>
  </si>
  <si>
    <t>99 990 Ft - 99 990 Ft</t>
  </si>
  <si>
    <t>Boltok és árak</t>
  </si>
  <si>
    <t>Termék</t>
  </si>
  <si>
    <t>Vélemények</t>
  </si>
  <si>
    <t>Paraméterek</t>
  </si>
  <si>
    <t>Kialakítás</t>
  </si>
  <si>
    <t>Szabadonálló</t>
  </si>
  <si>
    <t>Kivitel </t>
  </si>
  <si>
    <t>Alulfagyasztós</t>
  </si>
  <si>
    <t>Fagyasztó nélküli hűtőszekrény</t>
  </si>
  <si>
    <t>Nem</t>
  </si>
  <si>
    <t>Ipari hűtőgép</t>
  </si>
  <si>
    <t>Energia</t>
  </si>
  <si>
    <t>Energiaosztály </t>
  </si>
  <si>
    <t>A++</t>
  </si>
  <si>
    <t>Éves energiafogyasztás</t>
  </si>
  <si>
    <t>231 kWh/év</t>
  </si>
  <si>
    <t>193 kWh/év</t>
  </si>
  <si>
    <t>229 kWh/év</t>
  </si>
  <si>
    <t>248 kWh/év</t>
  </si>
  <si>
    <t>232 kWh/év</t>
  </si>
  <si>
    <t>209 kWh/év</t>
  </si>
  <si>
    <t>219 kWh/év</t>
  </si>
  <si>
    <t>190 kWh/év</t>
  </si>
  <si>
    <t>204 kWh/év</t>
  </si>
  <si>
    <t>Klíma osztály </t>
  </si>
  <si>
    <t>SN-N-ST-T</t>
  </si>
  <si>
    <t>N-ST</t>
  </si>
  <si>
    <t>SN-ST</t>
  </si>
  <si>
    <t>SN-T</t>
  </si>
  <si>
    <t>N-T</t>
  </si>
  <si>
    <t>ST</t>
  </si>
  <si>
    <t>Funkciók</t>
  </si>
  <si>
    <t>No frost </t>
  </si>
  <si>
    <t>Antibakteriális védelem </t>
  </si>
  <si>
    <t>Nincs</t>
  </si>
  <si>
    <t>Van</t>
  </si>
  <si>
    <t>Rekeszek</t>
  </si>
  <si>
    <t>Fagyasztó rekeszek száma</t>
  </si>
  <si>
    <t>Polcok</t>
  </si>
  <si>
    <t>Hűtő polcok száma</t>
  </si>
  <si>
    <t>3 db</t>
  </si>
  <si>
    <t>4 db</t>
  </si>
  <si>
    <t>Frissentartó hűtőrekesz</t>
  </si>
  <si>
    <t>Méretek</t>
  </si>
  <si>
    <t>Szélesség</t>
  </si>
  <si>
    <t>60 cm</t>
  </si>
  <si>
    <t>55 cm</t>
  </si>
  <si>
    <t>59.5 cm</t>
  </si>
  <si>
    <t>54 cm</t>
  </si>
  <si>
    <t>Magasság</t>
  </si>
  <si>
    <t>175 cm</t>
  </si>
  <si>
    <t>176 cm</t>
  </si>
  <si>
    <t>185.3 cm</t>
  </si>
  <si>
    <t>158.7 cm</t>
  </si>
  <si>
    <t>154 cm</t>
  </si>
  <si>
    <t>171 cm</t>
  </si>
  <si>
    <t>181 cm</t>
  </si>
  <si>
    <t>Mélység</t>
  </si>
  <si>
    <t>65.8 cm</t>
  </si>
  <si>
    <t>58 cm</t>
  </si>
  <si>
    <t>65.5 cm</t>
  </si>
  <si>
    <t>64,5 cm</t>
  </si>
  <si>
    <t>54,5 cm</t>
  </si>
  <si>
    <t>54.5 cm</t>
  </si>
  <si>
    <t>Tömeg</t>
  </si>
  <si>
    <t>65 kg</t>
  </si>
  <si>
    <t>48 kg</t>
  </si>
  <si>
    <t>61.0 kg</t>
  </si>
  <si>
    <t>50 kg</t>
  </si>
  <si>
    <t>63 kg</t>
  </si>
  <si>
    <t>60.5 kg</t>
  </si>
  <si>
    <t>55 kg</t>
  </si>
  <si>
    <t>53 kg</t>
  </si>
  <si>
    <t>57 kg</t>
  </si>
  <si>
    <t>52 kg</t>
  </si>
  <si>
    <t>További tulajdonságok</t>
  </si>
  <si>
    <t>Nettó hűtőtér</t>
  </si>
  <si>
    <t>198 liter</t>
  </si>
  <si>
    <t>208 liter</t>
  </si>
  <si>
    <t>197 liter</t>
  </si>
  <si>
    <t>205 liter</t>
  </si>
  <si>
    <t>196 liter</t>
  </si>
  <si>
    <t>175 liter</t>
  </si>
  <si>
    <t>188 liter</t>
  </si>
  <si>
    <t>Nettó fagyasztótér</t>
  </si>
  <si>
    <t>111 liter</t>
  </si>
  <si>
    <t>74 liter</t>
  </si>
  <si>
    <t>95 liter</t>
  </si>
  <si>
    <t>68 liter</t>
  </si>
  <si>
    <t>75 liter</t>
  </si>
  <si>
    <t>87 liter</t>
  </si>
  <si>
    <t>64 liter</t>
  </si>
  <si>
    <t>Fagyasztó teljesítmény</t>
  </si>
  <si>
    <t>4 kg/nap</t>
  </si>
  <si>
    <t>3 kg/nap</t>
  </si>
  <si>
    <t>5 kg/nap</t>
  </si>
  <si>
    <t>3.5 kg/nap</t>
  </si>
  <si>
    <t>Visszamelegedési idő </t>
  </si>
  <si>
    <t>20 óra</t>
  </si>
  <si>
    <t>15 óra</t>
  </si>
  <si>
    <t>18 óra</t>
  </si>
  <si>
    <t>24 óra</t>
  </si>
  <si>
    <t>28 óra</t>
  </si>
  <si>
    <t>16 óra</t>
  </si>
  <si>
    <t>19 óra</t>
  </si>
  <si>
    <t>Cserélhető oldalú ajtónyitó</t>
  </si>
  <si>
    <t>Kijelző</t>
  </si>
  <si>
    <t>Vízadagoló</t>
  </si>
  <si>
    <t>Jégadagoló</t>
  </si>
  <si>
    <t>Ajtórekeszek száma</t>
  </si>
  <si>
    <t>Kompresszorok száma</t>
  </si>
  <si>
    <t>Ventilátor</t>
  </si>
  <si>
    <t>Zajszint</t>
  </si>
  <si>
    <t>40 dB</t>
  </si>
  <si>
    <t>42 dB</t>
  </si>
  <si>
    <t>38 dB</t>
  </si>
  <si>
    <t>Rólunk</t>
  </si>
  <si>
    <t>Bemutatkozás</t>
  </si>
  <si>
    <t>Elérhetőségeink</t>
  </si>
  <si>
    <t>Díjaink és elismeréseink</t>
  </si>
  <si>
    <t>Állások</t>
  </si>
  <si>
    <t>Árukereső blog</t>
  </si>
  <si>
    <t>Sajtószoba</t>
  </si>
  <si>
    <t>Segítség</t>
  </si>
  <si>
    <t>Szolgáltatások és vásárlást segítő funkciók</t>
  </si>
  <si>
    <t>Hírlevél feliratkozás</t>
  </si>
  <si>
    <t>Hibajelzés, visszajelzés</t>
  </si>
  <si>
    <t>Partnereknek</t>
  </si>
  <si>
    <t>Partner Portál</t>
  </si>
  <si>
    <t>Megbízható Bolt Program</t>
  </si>
  <si>
    <t>Kosár Program</t>
  </si>
  <si>
    <t>Product Ads</t>
  </si>
  <si>
    <t>Médiaajánlat</t>
  </si>
  <si>
    <t>Csatlakozzon!</t>
  </si>
  <si>
    <r>
      <t>Az Árukereső más országokban: </t>
    </r>
    <r>
      <rPr>
        <sz val="11"/>
        <color rgb="FF4F5E6F"/>
        <rFont val="Calibri"/>
        <family val="2"/>
        <charset val="238"/>
        <scheme val="minor"/>
      </rPr>
      <t>Bulgária</t>
    </r>
    <r>
      <rPr>
        <sz val="11"/>
        <color theme="1"/>
        <rFont val="Calibri"/>
        <family val="2"/>
        <charset val="238"/>
        <scheme val="minor"/>
      </rPr>
      <t> </t>
    </r>
    <r>
      <rPr>
        <sz val="11"/>
        <color rgb="FF4F5E6F"/>
        <rFont val="Calibri"/>
        <family val="2"/>
        <charset val="238"/>
        <scheme val="minor"/>
      </rPr>
      <t>Románia</t>
    </r>
  </si>
  <si>
    <r>
      <t>Adatkezelési tájékoztató</t>
    </r>
    <r>
      <rPr>
        <sz val="11"/>
        <color theme="1"/>
        <rFont val="Calibri"/>
        <family val="2"/>
        <charset val="238"/>
        <scheme val="minor"/>
      </rPr>
      <t> | </t>
    </r>
    <r>
      <rPr>
        <sz val="11"/>
        <color rgb="FF4F5E6F"/>
        <rFont val="Calibri"/>
        <family val="2"/>
        <charset val="238"/>
        <scheme val="minor"/>
      </rPr>
      <t>Felhasználási feltételek</t>
    </r>
    <r>
      <rPr>
        <sz val="11"/>
        <color theme="1"/>
        <rFont val="Calibri"/>
        <family val="2"/>
        <charset val="238"/>
        <scheme val="minor"/>
      </rPr>
      <t> | </t>
    </r>
    <r>
      <rPr>
        <sz val="11"/>
        <color rgb="FF4F5E6F"/>
        <rFont val="Calibri"/>
        <family val="2"/>
        <charset val="238"/>
        <scheme val="minor"/>
      </rPr>
      <t>Terméklista</t>
    </r>
  </si>
  <si>
    <t>© 2004-2020 www.arukereso.hu Minden jog fenntartva.</t>
  </si>
  <si>
    <t>Az Árukereső más országokban: Bulgária Románia</t>
  </si>
  <si>
    <t>Adatkezelési tájékoztató | Felhasználási feltételek | Terméklista</t>
  </si>
  <si>
    <t>https://www.arukereso.hu/hutoszekreny-fagyaszto-c3168/fn:termekek-osszehasonlitasa:zanussi-zrb33103wa-p272930431,gorenje-rk4172anx-p408880113,beko-rcsa-330k31-w-p359309879,gorenje-rk4172anw-p408615135,indesit-lr7s2w-p341919636,indesit-lr6-s2-x-p347571984,indesit-lr6-s2-w-p347571982,beko-csa270m30w-p383036065,candy-cm-3354-x-p421328934,candy-cm-3354-w-p421328928/</t>
  </si>
  <si>
    <t>sikeresség</t>
  </si>
  <si>
    <t>%</t>
  </si>
  <si>
    <t>életminőség</t>
  </si>
  <si>
    <t>Y0</t>
  </si>
  <si>
    <t>naive</t>
  </si>
  <si>
    <t>sorszámozott OAM</t>
  </si>
  <si>
    <t>Azonos�t�:</t>
  </si>
  <si>
    <t>Objektumok:</t>
  </si>
  <si>
    <t>Attrib�tumok:</t>
  </si>
  <si>
    <t>Lepcs�k:</t>
  </si>
  <si>
    <t>Eltol�s:</t>
  </si>
  <si>
    <t>Le�r�s:</t>
  </si>
  <si>
    <t>COCO Y0: 8292740</t>
  </si>
  <si>
    <t>Rangsor</t>
  </si>
  <si>
    <t>X(A1)</t>
  </si>
  <si>
    <t>X(A2)</t>
  </si>
  <si>
    <t>X(A3)</t>
  </si>
  <si>
    <t>X(A4)</t>
  </si>
  <si>
    <t>X(A5)</t>
  </si>
  <si>
    <t>X(A6)</t>
  </si>
  <si>
    <t>Y(A7)</t>
  </si>
  <si>
    <t>O1</t>
  </si>
  <si>
    <t>O2</t>
  </si>
  <si>
    <t>O3</t>
  </si>
  <si>
    <t>O4</t>
  </si>
  <si>
    <t>O5</t>
  </si>
  <si>
    <t>O6</t>
  </si>
  <si>
    <t>O7</t>
  </si>
  <si>
    <t>O8</t>
  </si>
  <si>
    <t>L�pcs�k(1)</t>
  </si>
  <si>
    <t>S1</t>
  </si>
  <si>
    <t>(0+19)/(1)=19</t>
  </si>
  <si>
    <t>(0+966)/(1)=966</t>
  </si>
  <si>
    <t>(0+14)/(1)=14</t>
  </si>
  <si>
    <t>(0+15)/(1)=15</t>
  </si>
  <si>
    <t>(0+973)/(1)=973</t>
  </si>
  <si>
    <t>(0+978)/(1)=978</t>
  </si>
  <si>
    <t>S2</t>
  </si>
  <si>
    <t>(0+6)/(1)=6</t>
  </si>
  <si>
    <t>(0+965)/(1)=965</t>
  </si>
  <si>
    <t>(0+13)/(1)=13</t>
  </si>
  <si>
    <t>(0+972)/(1)=972</t>
  </si>
  <si>
    <t>(0+977)/(1)=977</t>
  </si>
  <si>
    <t>S3</t>
  </si>
  <si>
    <t>(0+5)/(1)=5</t>
  </si>
  <si>
    <t>(0+9)/(1)=9</t>
  </si>
  <si>
    <t>(0+12)/(1)=12</t>
  </si>
  <si>
    <t>(0+976)/(1)=976</t>
  </si>
  <si>
    <t>S4</t>
  </si>
  <si>
    <t>(0+4)/(1)=4</t>
  </si>
  <si>
    <t>(0+8)/(1)=8</t>
  </si>
  <si>
    <t>(0+11)/(1)=11</t>
  </si>
  <si>
    <t>(0+975)/(1)=975</t>
  </si>
  <si>
    <t>S5</t>
  </si>
  <si>
    <t>(0+3)/(1)=3</t>
  </si>
  <si>
    <t>(0+7)/(1)=7</t>
  </si>
  <si>
    <t>(0+10)/(1)=10</t>
  </si>
  <si>
    <t>S6</t>
  </si>
  <si>
    <t>(0+2)/(1)=2</t>
  </si>
  <si>
    <t>S7</t>
  </si>
  <si>
    <t>(0+1)/(1)=1</t>
  </si>
  <si>
    <t>S8</t>
  </si>
  <si>
    <t>(0+0)/(1)=0</t>
  </si>
  <si>
    <t>L�pcs�k(2)</t>
  </si>
  <si>
    <t>COCO:Y0</t>
  </si>
  <si>
    <t>Becsl�s</t>
  </si>
  <si>
    <t>T�ny+0</t>
  </si>
  <si>
    <t>Delta</t>
  </si>
  <si>
    <t>Delta/T�ny</t>
  </si>
  <si>
    <t>S1 �sszeg:</t>
  </si>
  <si>
    <t>S8 �sszeg:</t>
  </si>
  <si>
    <t>Becsl�s �sszeg:</t>
  </si>
  <si>
    <t>T�ny �sszeg:</t>
  </si>
  <si>
    <t>T�ny-becsl�s elt�r�s:</t>
  </si>
  <si>
    <t>T�ny n�gyzet�sszeg:</t>
  </si>
  <si>
    <t>Becsl�s n�gyzet�sszeg:</t>
  </si>
  <si>
    <t>N�gyzet�sszeg hiba:</t>
  </si>
  <si>
    <t>Open url</t>
  </si>
  <si>
    <r>
      <t>Maxim�lis mem�ria haszn�lat: </t>
    </r>
    <r>
      <rPr>
        <b/>
        <sz val="6"/>
        <color rgb="FF333333"/>
        <rFont val="Verdana"/>
        <family val="2"/>
        <charset val="238"/>
      </rPr>
      <t>1.35 Mb</t>
    </r>
  </si>
  <si>
    <r>
      <t>A futtat�s id�tartama: </t>
    </r>
    <r>
      <rPr>
        <b/>
        <sz val="6"/>
        <color rgb="FF333333"/>
        <rFont val="Verdana"/>
        <family val="2"/>
        <charset val="238"/>
      </rPr>
      <t>0.08 mp (0 p)</t>
    </r>
  </si>
  <si>
    <t>COCO Y0: 1556026</t>
  </si>
  <si>
    <t>(0+497)/(1)=497</t>
  </si>
  <si>
    <t>(0+495)/(1)=495</t>
  </si>
  <si>
    <t>(0+979)/(1)=979</t>
  </si>
  <si>
    <t>(0+491)/(1)=491</t>
  </si>
  <si>
    <t>(0+494)/(1)=494</t>
  </si>
  <si>
    <t>(0+496)/(1)=496</t>
  </si>
  <si>
    <t>(0+490)/(1)=490</t>
  </si>
  <si>
    <t>(0+498)/(1)=498</t>
  </si>
  <si>
    <t>(0+489)/(1)=489</t>
  </si>
  <si>
    <t>(0+488)/(1)=488</t>
  </si>
  <si>
    <r>
      <t>A futtat�s id�tartama: </t>
    </r>
    <r>
      <rPr>
        <b/>
        <sz val="6"/>
        <color rgb="FF333333"/>
        <rFont val="Verdana"/>
        <family val="2"/>
        <charset val="238"/>
      </rPr>
      <t>0.07 mp (0 p)</t>
    </r>
  </si>
  <si>
    <t>COCO STD: 2248616</t>
  </si>
  <si>
    <t>Y(A6)</t>
  </si>
  <si>
    <t>(3000+1300)/(2)=2150</t>
  </si>
  <si>
    <t>(3500+5200)/(2)=4350</t>
  </si>
  <si>
    <t>(3700+5400)/(2)=4550</t>
  </si>
  <si>
    <t>(1700+0)/(2)=850</t>
  </si>
  <si>
    <t>(2400+8300)/(2)=5350</t>
  </si>
  <si>
    <t>(0+0)/(2)=0</t>
  </si>
  <si>
    <t>(2600+4300)/(2)=3450</t>
  </si>
  <si>
    <t>(3500+1800)/(2)=2650</t>
  </si>
  <si>
    <t>(1300+1300)/(2)=1300</t>
  </si>
  <si>
    <t>COCO:STD</t>
  </si>
  <si>
    <r>
      <t>A futtat�s id�tartama: </t>
    </r>
    <r>
      <rPr>
        <b/>
        <sz val="6"/>
        <color rgb="FF333333"/>
        <rFont val="Verdana"/>
        <family val="2"/>
        <charset val="238"/>
      </rPr>
      <t>0.12 mp (0 p)</t>
    </r>
  </si>
  <si>
    <t>COCO STD: 7622086</t>
  </si>
  <si>
    <t>(3000+3000)/(2)=3000</t>
  </si>
  <si>
    <t>(3500+3500)/(2)=3500</t>
  </si>
  <si>
    <t>(2600+3700)/(2)=3150</t>
  </si>
  <si>
    <t>(1700+1700)/(2)=1700</t>
  </si>
  <si>
    <t>(2600+2600)/(2)=2600</t>
  </si>
  <si>
    <t>(1100+0)/(2)=550</t>
  </si>
  <si>
    <r>
      <t>A futtat�s id�tartama: </t>
    </r>
    <r>
      <rPr>
        <b/>
        <sz val="6"/>
        <color rgb="FF333333"/>
        <rFont val="Verdana"/>
        <family val="2"/>
        <charset val="238"/>
      </rPr>
      <t>0.06 mp (0 p)</t>
    </r>
  </si>
  <si>
    <t>ár</t>
  </si>
  <si>
    <t>objektum</t>
  </si>
  <si>
    <t>xxx</t>
  </si>
  <si>
    <t>xxxx</t>
  </si>
  <si>
    <t>Y</t>
  </si>
  <si>
    <t>rel</t>
  </si>
  <si>
    <t>naive (110-szum_srszm)</t>
  </si>
  <si>
    <t>1. helyek</t>
  </si>
  <si>
    <t>COCO STD: 8046833</t>
  </si>
  <si>
    <t>X(A7)</t>
  </si>
  <si>
    <t>X(A8)</t>
  </si>
  <si>
    <t>X(A9)</t>
  </si>
  <si>
    <t>X(A10)</t>
  </si>
  <si>
    <t>X(A11)</t>
  </si>
  <si>
    <t>Y(A12)</t>
  </si>
  <si>
    <t>O9</t>
  </si>
  <si>
    <t>O10</t>
  </si>
  <si>
    <t>(64925+83068)/(2)=73996.5</t>
  </si>
  <si>
    <t>(0+1000)/(2)=500</t>
  </si>
  <si>
    <t>(13811+0)/(2)=6905.5</t>
  </si>
  <si>
    <t>(4900+0)/(2)=2450</t>
  </si>
  <si>
    <t>(0+6902)/(2)=3451</t>
  </si>
  <si>
    <t>(66098+1331)/(2)=33714.5</t>
  </si>
  <si>
    <t>(0+4578)/(2)=2289</t>
  </si>
  <si>
    <t>(20180+25260)/(2)=22720</t>
  </si>
  <si>
    <t>(11754+12322)/(2)=12038</t>
  </si>
  <si>
    <t>(2756+0)/(2)=1378</t>
  </si>
  <si>
    <t>(6902+70676)/(2)=38789</t>
  </si>
  <si>
    <t>(7334+17314)/(2)=12324</t>
  </si>
  <si>
    <t>(7334+16992)/(2)=12163</t>
  </si>
  <si>
    <t>(66098+0)/(2)=33049</t>
  </si>
  <si>
    <t>(52533+0)/(2)=26266.5</t>
  </si>
  <si>
    <t>(0+16992)/(2)=8496</t>
  </si>
  <si>
    <t>(0+70676)/(2)=35338</t>
  </si>
  <si>
    <t>S9</t>
  </si>
  <si>
    <t>S10</t>
  </si>
  <si>
    <t>S10 �sszeg:</t>
  </si>
  <si>
    <r>
      <t>Maxim�lis mem�ria haszn�lat: </t>
    </r>
    <r>
      <rPr>
        <b/>
        <sz val="6"/>
        <color rgb="FF333333"/>
        <rFont val="Verdana"/>
        <family val="2"/>
        <charset val="238"/>
      </rPr>
      <t>1.37 Mb</t>
    </r>
  </si>
  <si>
    <r>
      <t>A futtat�s id�tartama: </t>
    </r>
    <r>
      <rPr>
        <b/>
        <sz val="6"/>
        <color rgb="FF333333"/>
        <rFont val="Verdana"/>
        <family val="2"/>
        <charset val="238"/>
      </rPr>
      <t>0.29 mp (0 p)</t>
    </r>
  </si>
  <si>
    <t>COCO Y0: 1134664</t>
  </si>
  <si>
    <t>(83343+83022)/(2)=83182.5</t>
  </si>
  <si>
    <t>(9+1006)/(2)=507.5</t>
  </si>
  <si>
    <t>(9+9)/(2)=9</t>
  </si>
  <si>
    <t>(9+6900)/(2)=3454.5</t>
  </si>
  <si>
    <t>(8911+1344)/(2)=5127.5</t>
  </si>
  <si>
    <t>(4892+4571)/(2)=4731.5</t>
  </si>
  <si>
    <t>(17739+25272)/(2)=21505.5</t>
  </si>
  <si>
    <t>(12017+12338)/(2)=12177.5</t>
  </si>
  <si>
    <t>(330+9)/(2)=169.5</t>
  </si>
  <si>
    <t>(77830+70618)/(2)=74224</t>
  </si>
  <si>
    <t>(8+8)/(2)=8</t>
  </si>
  <si>
    <t>(8910+1343)/(2)=5126.5</t>
  </si>
  <si>
    <t>(9790+17323)/(2)=13556.5</t>
  </si>
  <si>
    <t>(12016+8)/(2)=6012</t>
  </si>
  <si>
    <t>(329+8)/(2)=168.5</t>
  </si>
  <si>
    <t>(77829+70617)/(2)=74223</t>
  </si>
  <si>
    <t>(7+7)/(2)=7</t>
  </si>
  <si>
    <t>(8909+1342)/(2)=5125.5</t>
  </si>
  <si>
    <t>(9789+17322)/(2)=13555.5</t>
  </si>
  <si>
    <t>(12015+7)/(2)=6011</t>
  </si>
  <si>
    <t>(328+7)/(2)=167.5</t>
  </si>
  <si>
    <t>(77828+70616)/(2)=74222</t>
  </si>
  <si>
    <t>(6+6)/(2)=6</t>
  </si>
  <si>
    <t>(8908+1341)/(2)=5124.5</t>
  </si>
  <si>
    <t>(9788+17000)/(2)=13394</t>
  </si>
  <si>
    <t>(327+6)/(2)=166.5</t>
  </si>
  <si>
    <t>(77827+70615)/(2)=74221</t>
  </si>
  <si>
    <t>(5+5)/(2)=5</t>
  </si>
  <si>
    <t>(9787+16999)/(2)=13393</t>
  </si>
  <si>
    <t>(77826+70614)/(2)=74220</t>
  </si>
  <si>
    <t>(4+4)/(2)=4</t>
  </si>
  <si>
    <t>(2219+16998)/(2)=9608.5</t>
  </si>
  <si>
    <t>(77825+70613)/(2)=74219</t>
  </si>
  <si>
    <t>(3+3)/(2)=3</t>
  </si>
  <si>
    <t>(2218+16997)/(2)=9607.5</t>
  </si>
  <si>
    <t>(70933+70612)/(2)=70772.5</t>
  </si>
  <si>
    <t>(2+2)/(2)=2</t>
  </si>
  <si>
    <t>(70932+70611)/(2)=70771.5</t>
  </si>
  <si>
    <t>(1+1)/(2)=1</t>
  </si>
  <si>
    <t>(70931+70610)/(2)=70770.5</t>
  </si>
  <si>
    <r>
      <t>A futtat�s id�tartama: </t>
    </r>
    <r>
      <rPr>
        <b/>
        <sz val="6"/>
        <color rgb="FF333333"/>
        <rFont val="Verdana"/>
        <family val="2"/>
        <charset val="238"/>
      </rPr>
      <t>0.04 mp (0 p)</t>
    </r>
  </si>
  <si>
    <t>COCO Y0: 8288129</t>
  </si>
  <si>
    <t>Y(A4)</t>
  </si>
  <si>
    <t>(9.2+97868.5)/(2)=48938.85</t>
  </si>
  <si>
    <t>(84655+10165.1)/(2)=47410.1</t>
  </si>
  <si>
    <t>(9.2+9.2)/(2)=9.2</t>
  </si>
  <si>
    <t>(8.2+91840.2)/(2)=45924.2</t>
  </si>
  <si>
    <t>(84654+8.2)/(2)=42331.1</t>
  </si>
  <si>
    <t>(8.2+8.2)/(2)=8.15</t>
  </si>
  <si>
    <t>(7.1+91839.2)/(2)=45923.15</t>
  </si>
  <si>
    <t>(84653+7.1)/(2)=42330.05</t>
  </si>
  <si>
    <t>(7.1+7.1)/(2)=7.15</t>
  </si>
  <si>
    <t>(6.1+91838.2)/(2)=45922.15</t>
  </si>
  <si>
    <t>(84652+6.1)/(2)=42329.05</t>
  </si>
  <si>
    <t>(6.1+6.1)/(2)=6.1</t>
  </si>
  <si>
    <t>(5.1+91837.2)/(2)=45921.15</t>
  </si>
  <si>
    <t>(84651+5.1)/(2)=42328.05</t>
  </si>
  <si>
    <t>(5.1+5.1)/(2)=5.1</t>
  </si>
  <si>
    <t>(4.1+91836.1)/(2)=45920.1</t>
  </si>
  <si>
    <t>(84649.9+4.1)/(2)=42327</t>
  </si>
  <si>
    <t>(4.1+4.1)/(2)=4.1</t>
  </si>
  <si>
    <t>(3.1+91835.1)/(2)=45919.1</t>
  </si>
  <si>
    <t>(84648.9+3.1)/(2)=42326</t>
  </si>
  <si>
    <t>(3.1+3.1)/(2)=3.05</t>
  </si>
  <si>
    <t>(2+91834.1)/(2)=45918.05</t>
  </si>
  <si>
    <t>(84647.9+2)/(2)=42324.95</t>
  </si>
  <si>
    <t>(2+2)/(2)=2.05</t>
  </si>
  <si>
    <t>(84646.9+1)/(2)=42323.95</t>
  </si>
  <si>
    <r>
      <t>A futtat�s id�tartama: </t>
    </r>
    <r>
      <rPr>
        <b/>
        <sz val="6"/>
        <color rgb="FF333333"/>
        <rFont val="Verdana"/>
        <family val="2"/>
        <charset val="238"/>
      </rPr>
      <t>0.05 mp (0 p)</t>
    </r>
  </si>
  <si>
    <t>tény</t>
  </si>
  <si>
    <t>becslés</t>
  </si>
  <si>
    <t>árelőny</t>
  </si>
  <si>
    <t>id</t>
  </si>
  <si>
    <t>step2</t>
  </si>
  <si>
    <t>rel(ssz)</t>
  </si>
  <si>
    <t>step2 (sszz)</t>
  </si>
  <si>
    <t>eltérés (ssz)</t>
  </si>
  <si>
    <t>Ft</t>
  </si>
  <si>
    <t>L1-L2</t>
  </si>
  <si>
    <t>…</t>
  </si>
  <si>
    <t>L9-L10</t>
  </si>
  <si>
    <t>eltérés</t>
  </si>
  <si>
    <t>hiba</t>
  </si>
  <si>
    <t>korrel</t>
  </si>
  <si>
    <t>osszeg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</si>
</sst>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Ft&quot;;[Red]\-#,##0\ &quot;Ft&quot;"/>
  </numFmts>
  <fonts count="23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rgb="FF333333"/>
      <name val="Arial"/>
      <family val="2"/>
      <charset val="238"/>
    </font>
    <font>
      <b/>
      <sz val="11"/>
      <color rgb="FF333333"/>
      <name val="Inherit"/>
    </font>
    <font>
      <sz val="6"/>
      <color theme="1"/>
      <name val="Arial"/>
      <family val="2"/>
      <charset val="238"/>
    </font>
    <font>
      <sz val="11"/>
      <color rgb="FF4F5E6F"/>
      <name val="Calibri"/>
      <family val="2"/>
      <charset val="238"/>
      <scheme val="minor"/>
    </font>
    <font>
      <b/>
      <sz val="6"/>
      <color theme="1"/>
      <name val="Arial"/>
      <family val="2"/>
      <charset val="238"/>
    </font>
    <font>
      <sz val="6"/>
      <color rgb="FFAEAEAE"/>
      <name val="Arial"/>
      <family val="2"/>
      <charset val="238"/>
    </font>
    <font>
      <sz val="9"/>
      <color theme="1"/>
      <name val="Inherit"/>
    </font>
    <font>
      <sz val="7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6"/>
      <color rgb="FF000000"/>
      <name val="Verdana"/>
      <family val="2"/>
      <charset val="238"/>
    </font>
    <font>
      <b/>
      <sz val="6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6"/>
      <color rgb="FF333333"/>
      <name val="Verdana"/>
      <family val="2"/>
      <charset val="238"/>
    </font>
    <font>
      <b/>
      <sz val="6"/>
      <color rgb="FF333333"/>
      <name val="Verdana"/>
      <family val="2"/>
      <charset val="238"/>
    </font>
    <font>
      <b/>
      <sz val="5"/>
      <color rgb="FFFF0000"/>
      <name val="Verdana"/>
      <family val="2"/>
      <charset val="238"/>
    </font>
    <font>
      <sz val="5"/>
      <color rgb="FFFF0000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E5E5E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6" fontId="13" fillId="0" borderId="8" xfId="2" applyNumberFormat="1" applyBorder="1" applyAlignment="1">
      <alignment horizontal="center" vertical="top"/>
    </xf>
    <xf numFmtId="0" fontId="13" fillId="0" borderId="5" xfId="2" applyBorder="1" applyAlignment="1">
      <alignment horizontal="center" vertical="top" wrapText="1"/>
    </xf>
    <xf numFmtId="0" fontId="13" fillId="0" borderId="6" xfId="2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9" xfId="2" applyBorder="1" applyAlignment="1">
      <alignment horizontal="center" vertical="top" wrapText="1"/>
    </xf>
    <xf numFmtId="0" fontId="13" fillId="0" borderId="10" xfId="2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10" xfId="0" applyFont="1" applyBorder="1" applyAlignment="1">
      <alignment horizontal="left" vertical="top" wrapText="1" inden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 indent="1"/>
    </xf>
    <xf numFmtId="0" fontId="13" fillId="0" borderId="12" xfId="2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 indent="1"/>
    </xf>
    <xf numFmtId="6" fontId="13" fillId="0" borderId="0" xfId="2" applyNumberForma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0" fillId="0" borderId="10" xfId="0" applyBorder="1" applyAlignment="1">
      <alignment horizontal="left" vertical="top" wrapText="1" indent="1"/>
    </xf>
    <xf numFmtId="0" fontId="13" fillId="0" borderId="11" xfId="2" applyBorder="1" applyAlignment="1">
      <alignment horizontal="center" vertical="top" wrapText="1"/>
    </xf>
    <xf numFmtId="0" fontId="0" fillId="0" borderId="12" xfId="0" applyBorder="1" applyAlignment="1">
      <alignment horizontal="center" vertical="center" wrapText="1"/>
    </xf>
    <xf numFmtId="0" fontId="4" fillId="0" borderId="10" xfId="0" applyFont="1" applyBorder="1" applyAlignment="1">
      <alignment horizontal="left" vertical="top" wrapText="1" inden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left" vertical="top" wrapText="1" indent="1"/>
    </xf>
    <xf numFmtId="0" fontId="10" fillId="0" borderId="2" xfId="0" applyFont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3" fillId="0" borderId="2" xfId="2" applyBorder="1" applyAlignment="1">
      <alignment horizontal="center" vertical="top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top" wrapText="1" indent="1"/>
    </xf>
    <xf numFmtId="0" fontId="10" fillId="0" borderId="13" xfId="0" applyFont="1" applyBorder="1" applyAlignment="1">
      <alignment horizontal="left" vertical="top" wrapText="1" indent="1"/>
    </xf>
    <xf numFmtId="0" fontId="10" fillId="0" borderId="4" xfId="0" applyFont="1" applyBorder="1" applyAlignment="1">
      <alignment horizontal="left" vertical="top" wrapText="1" indent="1"/>
    </xf>
    <xf numFmtId="0" fontId="10" fillId="4" borderId="3" xfId="0" applyFont="1" applyFill="1" applyBorder="1" applyAlignment="1">
      <alignment horizontal="left" vertical="top" wrapText="1" indent="1"/>
    </xf>
    <xf numFmtId="0" fontId="10" fillId="4" borderId="13" xfId="0" applyFont="1" applyFill="1" applyBorder="1" applyAlignment="1">
      <alignment horizontal="left" vertical="top" wrapText="1" indent="1"/>
    </xf>
    <xf numFmtId="0" fontId="10" fillId="4" borderId="4" xfId="0" applyFont="1" applyFill="1" applyBorder="1" applyAlignment="1">
      <alignment horizontal="left" vertical="top" wrapText="1" indent="1"/>
    </xf>
    <xf numFmtId="0" fontId="9" fillId="4" borderId="3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top" wrapText="1" indent="1"/>
    </xf>
    <xf numFmtId="0" fontId="7" fillId="4" borderId="13" xfId="0" applyFont="1" applyFill="1" applyBorder="1" applyAlignment="1">
      <alignment horizontal="left" vertical="top" wrapText="1" indent="1"/>
    </xf>
    <xf numFmtId="0" fontId="7" fillId="4" borderId="4" xfId="0" applyFont="1" applyFill="1" applyBorder="1" applyAlignment="1">
      <alignment horizontal="left" vertical="top" wrapText="1" indent="1"/>
    </xf>
    <xf numFmtId="0" fontId="7" fillId="0" borderId="3" xfId="0" applyFont="1" applyBorder="1" applyAlignment="1">
      <alignment horizontal="left" vertical="top" wrapText="1" indent="1"/>
    </xf>
    <xf numFmtId="0" fontId="7" fillId="0" borderId="13" xfId="0" applyFont="1" applyBorder="1" applyAlignment="1">
      <alignment horizontal="left" vertical="top" wrapText="1" indent="1"/>
    </xf>
    <xf numFmtId="0" fontId="7" fillId="0" borderId="4" xfId="0" applyFont="1" applyBorder="1" applyAlignment="1">
      <alignment horizontal="left" vertical="top" wrapText="1" indent="1"/>
    </xf>
    <xf numFmtId="0" fontId="5" fillId="0" borderId="0" xfId="0" applyFont="1"/>
    <xf numFmtId="0" fontId="0" fillId="0" borderId="14" xfId="0" applyBorder="1" applyAlignment="1">
      <alignment horizontal="left" vertical="center" indent="1"/>
    </xf>
    <xf numFmtId="0" fontId="11" fillId="0" borderId="14" xfId="0" applyFont="1" applyBorder="1" applyAlignment="1">
      <alignment horizontal="left" vertical="center" indent="1"/>
    </xf>
    <xf numFmtId="0" fontId="13" fillId="0" borderId="0" xfId="2" applyAlignment="1">
      <alignment horizontal="left" vertical="center" indent="2"/>
    </xf>
    <xf numFmtId="0" fontId="8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2"/>
    <xf numFmtId="0" fontId="3" fillId="3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18" fillId="7" borderId="16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left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0" borderId="0" xfId="0" applyFont="1"/>
    <xf numFmtId="0" fontId="0" fillId="8" borderId="0" xfId="0" applyFill="1"/>
    <xf numFmtId="0" fontId="0" fillId="0" borderId="0" xfId="0" applyAlignment="1">
      <alignment wrapText="1"/>
    </xf>
    <xf numFmtId="0" fontId="0" fillId="8" borderId="0" xfId="0" applyFill="1" applyAlignment="1">
      <alignment wrapText="1"/>
    </xf>
    <xf numFmtId="0" fontId="0" fillId="0" borderId="0" xfId="0" applyNumberFormat="1"/>
    <xf numFmtId="1" fontId="0" fillId="0" borderId="0" xfId="0" applyNumberFormat="1"/>
    <xf numFmtId="0" fontId="15" fillId="8" borderId="0" xfId="0" applyFont="1" applyFill="1" applyAlignment="1">
      <alignment vertical="center" wrapText="1"/>
    </xf>
    <xf numFmtId="0" fontId="17" fillId="8" borderId="15" xfId="0" applyFont="1" applyFill="1" applyBorder="1" applyAlignment="1">
      <alignment horizontal="center" vertical="center" wrapText="1"/>
    </xf>
    <xf numFmtId="0" fontId="18" fillId="8" borderId="16" xfId="0" applyFont="1" applyFill="1" applyBorder="1" applyAlignment="1">
      <alignment horizontal="center" vertical="center" wrapText="1"/>
    </xf>
    <xf numFmtId="0" fontId="16" fillId="8" borderId="0" xfId="0" applyFont="1" applyFill="1" applyAlignment="1">
      <alignment horizontal="right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2" fillId="7" borderId="16" xfId="0" applyFont="1" applyFill="1" applyBorder="1" applyAlignment="1">
      <alignment horizontal="center" vertical="center" wrapText="1"/>
    </xf>
    <xf numFmtId="0" fontId="22" fillId="8" borderId="16" xfId="0" applyFont="1" applyFill="1" applyBorder="1" applyAlignment="1">
      <alignment horizontal="center" vertical="center" wrapText="1"/>
    </xf>
    <xf numFmtId="0" fontId="21" fillId="8" borderId="15" xfId="0" applyFont="1" applyFill="1" applyBorder="1" applyAlignment="1">
      <alignment horizontal="center" vertical="center" wrapText="1"/>
    </xf>
    <xf numFmtId="1" fontId="0" fillId="0" borderId="1" xfId="0" applyNumberFormat="1" applyBorder="1"/>
    <xf numFmtId="9" fontId="0" fillId="0" borderId="0" xfId="1" applyFont="1"/>
    <xf numFmtId="1" fontId="0" fillId="0" borderId="0" xfId="0" applyNumberFormat="1" applyAlignment="1">
      <alignment wrapText="1"/>
    </xf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image" Target="../media/image7.jpeg"/><Relationship Id="rId18" Type="http://schemas.openxmlformats.org/officeDocument/2006/relationships/hyperlink" Target="https://www.arukereso.hu/Jump.php?ProductAttributeId=615474316&amp;ProductType=p&amp;dat=W%2BULalSTo%2BOeRaaeNWtpQZD8YhRfvSAsp1FaXjzO5OR5lqOpW3payYEAl6zAbHLk%2FVWiDpcmUe7ahMG%2Fww18LRQNt17V7T9XFfgcns7AhwBPecSRecznnA%2B75q9aVwEsO8c1gebtJ6fDF%2F0MKNMauvGu%2FJIY%2FjeIjI5I%2FTMhKN2pz0wsekSaYQg2RCAVp%2FdiTtyDs9eNsSBErCCzUSBSEH0Rqm%2BF0WJsXBZhfHOtPZpn1rYp6V1S8MgoiRcKZlwVwH2hMGJkwhphWEtm1w2cFMtJUnCd6IFNyqnZRveZyfh%2FWy%2FJ2AnBtxaIDyk4w0J5&amp;pp=c00e66549673564a533620fbdaab1404&amp;ptp=5&amp;ct=header&amp;cp=StoreLogo&amp;pt=compare" TargetMode="External"/><Relationship Id="rId26" Type="http://schemas.openxmlformats.org/officeDocument/2006/relationships/hyperlink" Target="https://www.arukereso.hu/Jump.php?ProductAttributeId=466650515&amp;ProductType=p&amp;dat=SJWRXGvKJCK%2FapodCicnXZm6CssHyLvMU%2FVBQC%2Bc3Gm30nnIrHCKCTGtsbfK5ss2Z5ydvTRIRSEJ%2FUR9D%2BUHPCsN1vvxL567pVIAlhVLiJZSmnCCmt4DEBPBhRuH8scw3PCxoIXE6sT7YGIs3Sjn%2BU8P4FZJ3aEiIETZfH%2BKQnyLNCKf1uEdVHAIIazavFTrmfh4X%2F1vkfhwVeria1RfhN7Ed0qqta3cZIuOnz5PXSvtCyk8Tyb7REUd9ttOGthmB89Oa7vAcs%2BamtSlBG0s4qo9HkvW1RMfF%2BNuWAFBCpeLEp0UEntNzct1wJnsiI6F&amp;pp=ccd53029f964ceba08240825f6350239&amp;ptp=5&amp;ct=header&amp;cp=StoreLogo&amp;pt=compare" TargetMode="External"/><Relationship Id="rId39" Type="http://schemas.openxmlformats.org/officeDocument/2006/relationships/image" Target="../media/image14.jpeg"/><Relationship Id="rId21" Type="http://schemas.openxmlformats.org/officeDocument/2006/relationships/image" Target="../media/image10.jpeg"/><Relationship Id="rId34" Type="http://schemas.openxmlformats.org/officeDocument/2006/relationships/hyperlink" Target="https://www.arukereso.hu/Jump.php?ProductAttributeId=519523710&amp;ProductType=p&amp;dat=k2n%2BYUpi1tQ6UC1v1QH3%2FuLmkmjUrG4ZP0TDAmoy8aZrnjgIGMt0cwZboWxOM24w7PDgdKJ7zkPsZDQEpi2Kec1GXzWqfJ3H262d%2Bx%2B%2FJqHAUY6qDgNeqSg5ivZFNgNY9l4RwsbY%2BM9A0vIBx4SwrDHt9apyxqw06%2B7GDhiE1pBV7qyLSbuFOQaFVso5FHqkDjMdNsIREngweLJFtOPgVBXnjGLbMz8zWFOiP7Q8T6rGLionDOLf78kzZYk6gF3IAjwU2qFbRh7k%2F9eXVHPKXTiA430avAryVO15l3xy3njPu3xfwGrndig1r9DemdRS&amp;pp=94df623e0da4fa16e97779669d9772e4&amp;ptp=5&amp;ct=header&amp;cp=StoreLogo&amp;pt=compare" TargetMode="External"/><Relationship Id="rId42" Type="http://schemas.openxmlformats.org/officeDocument/2006/relationships/image" Target="../media/image17.jpeg"/><Relationship Id="rId47" Type="http://schemas.openxmlformats.org/officeDocument/2006/relationships/image" Target="../media/image22.jpeg"/><Relationship Id="rId50" Type="http://schemas.openxmlformats.org/officeDocument/2006/relationships/image" Target="../media/image25.gif"/><Relationship Id="rId7" Type="http://schemas.openxmlformats.org/officeDocument/2006/relationships/hyperlink" Target="https://www.arukereso.hu/Jump.php?ProductAttributeId=615627325&amp;ProductType=p&amp;dat=zS%2FZ5n%2FAHaAfmAmO9%2BOJyN8oOnlWC9uXrSbefxbhlCxCxvdMhlFhCZBcrHbt1sDfUacF9dTw77yjFgWcTxLFcoatkW7pDpsNyWotu5pp5EUBrJ%2B9xbfnfcLyTa8VFKswHUZMz21AJUgRP7bL2VzcX7Glkd7f%2BfisH7Y9j6s6E%2ForW%2Bl3fonIHc0R68t2VBmXJoQYck4OivHYWdepnCk440G4THCZI0%2BEngmTPJ3lT3qGRhjxWKAb2GXYcFQzn0TYm7dOmgUOQLU2hemPrN%2BlVFMJKxRL%2FVK7XHu%2BJg8J0TzfthmYOAdPVCUFEc3UR6DQ&amp;pp=f5c4b77a6cb8d95cf1429716fffd8263&amp;ptp=5&amp;ct=header&amp;cp=StoreLogo&amp;pt=compare" TargetMode="External"/><Relationship Id="rId2" Type="http://schemas.openxmlformats.org/officeDocument/2006/relationships/image" Target="../media/image2.jpeg"/><Relationship Id="rId16" Type="http://schemas.openxmlformats.org/officeDocument/2006/relationships/hyperlink" Target="https://www.arukereso.hu/Jump.php?ProductAttributeId=441606371&amp;ProductType=p&amp;dat=0CrP%2BvLX1AGtpfy8y6e1opGul7ouLdPT9qhjPfCOMFHOL58o6WXNeva7PxtaMsXsivxaFNw6%2FpjmiVzfxVNgA3Dtnmf5UQjYogCZTpkl4oqjdouEMS4Wcp8hh9x3A5qTI4hEb9cof4yOn%2B39Jxo9qRD9zcG8At04OMS4Fc7aAmCtnod6%2FsYXYdp%2F5rqCTO%2BXWK04fs3VkbrI%2FPvVN4cIImjkn6Fjbm5PT0AxXx1VUSMKSUS8J%2BREKuJH%2Bp7ofBvzDwPuyhsqDxGKWULzFpJJ%2F3TQgculJFNepS6jYtP3gNRCQe1UTOs6odcTgNBVU3Fr&amp;pp=3cbd798cc66ad5a74f813ca9456c8585&amp;ptp=5&amp;ct=header&amp;cp=StoreLogo&amp;pt=compare" TargetMode="External"/><Relationship Id="rId29" Type="http://schemas.openxmlformats.org/officeDocument/2006/relationships/hyperlink" Target="https://www.arukereso.hu/Jump.php?ProductAttributeId=466565823&amp;ProductType=p&amp;dat=2TQ0R1l9bwGEdXTzgIs7bnPHaErW54zi9g3Kkik0Rgeqpi8ZE%2BNjoe81PBMqJPQlt16g27mOD92cMML3tnvFYr4XRPSpWEgX4XCwytHuyal4NjEkP9li%2BEF6XAW4Z0UDMvD256ACrijx%2BpY3qI95o7cWGNo0WNOxZ5IDoF3nEI2LDHXbRIexofwNF4H9nhmvtxu4CswJsiXu66bD7BMmU%2FeVQl0Sz6mAf22OgLae08K2U76jR5aeKyZjwOyTgnMOmfElPLzvAa8CuHUSLX5onDQioD%2FHQ8uvy1oUc313ZMLyc7l6z4t%2BWYDnQPXgn3IF&amp;pp=96675e7068958fed9d8dc7ab27fbaa9a&amp;ptp=5&amp;ct=header&amp;cp=StoreLogo&amp;pt=compare" TargetMode="External"/><Relationship Id="rId11" Type="http://schemas.openxmlformats.org/officeDocument/2006/relationships/image" Target="../media/image6.jpeg"/><Relationship Id="rId24" Type="http://schemas.openxmlformats.org/officeDocument/2006/relationships/hyperlink" Target="https://www.arukereso.hu/Jump.php?ProductAttributeId=467221811&amp;ProductType=p&amp;dat=fJap%2F8AUHrWMjf43IatfmsNBiLgWYsxnPGQR9lTIBTu1fWkl4Y0PS9ks2aiHWhuw8Tj%2FZdeYmWlxTfTr0FXpeDqy7BnMjaYiqCy63%2F6VEnOWaOAbMKLH5eY1zsisG5K4AqU5wgJheh%2FyTy%2F3uUHnUvLVLfKWWKL35jVyOVbgfwHr8o%2BGP3RL0hz%2BI9KACHE6CzJcuGmTVSKuyyLCNSaIWQZ8qkDx%2FRIC1Ygm%2FyxUaY%2BYjhjcmKDZggqm7cFcm9FKOZDasGyKBbUnffB8Yw7MrTHQS2c2sEejWkmiqCRd7rAq%2FryGed8DLDeiaGmM9AIL&amp;pp=ddb26d733c49e5ec610345154b3701e1&amp;ptp=5&amp;ct=header&amp;cp=StoreLogo&amp;pt=compare" TargetMode="External"/><Relationship Id="rId32" Type="http://schemas.openxmlformats.org/officeDocument/2006/relationships/image" Target="../media/image12.jpeg"/><Relationship Id="rId37" Type="http://schemas.openxmlformats.org/officeDocument/2006/relationships/image" Target="../media/image13.jpeg"/><Relationship Id="rId40" Type="http://schemas.openxmlformats.org/officeDocument/2006/relationships/image" Target="../media/image15.jpeg"/><Relationship Id="rId45" Type="http://schemas.openxmlformats.org/officeDocument/2006/relationships/image" Target="../media/image20.jpeg"/><Relationship Id="rId5" Type="http://schemas.openxmlformats.org/officeDocument/2006/relationships/hyperlink" Target="https://www.arukereso.hu/Jump.php?ProductAttributeId=578145000&amp;ProductType=p&amp;dat=8fHCxh09U%2FoS3fIUGvxaBN%2FWupaeDkg52%2BOTAiOE8sQvbyAxyjbq49OLG1PcYlu%2BV47H1GzKS6odq9FGqPrUZw8Cwz12HJKu52R41hnHlbZvT8UjkiVybpPqh%2F7UIb5ieMFSAf35989QTltiFzXwlqN08bPew1O55j5kyFvvciDIX3qtoLngRACSRD%2Bfzuy%2B9%2F0rvd0NYz7E9QUOBd%2F4rWUI2mp9FfPL1f%2Fa%2BYmvKurDS1Y9fyJxzmeTjHWtcARd4RMPTsRcIelY4Siwoqnm%2FkYwIdy9HtQ%2FTMOlNuonv8ChNoCcSgefFEAnW7R9riDI&amp;pp=951a390d182f508b78e4af8485ffa565&amp;ptp=5&amp;ct=header&amp;cp=StoreLogo&amp;pt=compare" TargetMode="External"/><Relationship Id="rId15" Type="http://schemas.openxmlformats.org/officeDocument/2006/relationships/image" Target="../media/image8.jpeg"/><Relationship Id="rId23" Type="http://schemas.openxmlformats.org/officeDocument/2006/relationships/hyperlink" Target="https://www.arukereso.hu/Jump.php?ProductAttributeId=466115229&amp;ProductType=p&amp;dat=Bj7nTXPuFQpHx7pyfntzSaq8oRGESdyDP0fDSWEO%2BEdcPgNV8UHS%2FQm%2B9hbIBZHWoDdoyLEklDLoUyASJG%2FUTMXMJdRgAxS7Sr%2FEMS7ugEG1tc463LR0UOoj9TihsJeOvCL917C0ZAnM%2BcC%2BwLvyz4ZPs3g3r8j6B327yHkPSeeP5aevI%2FaQnpgJID5pwJATOuwLduaEwWKgWbhgh6%2BnntKcO09xN3qDqJFMhV3B2pcYLei0mn2hpqtZ%2FcdnCdEPaJt066r0QFpmJpX7xecfNKPx5LBJ7VzAdYrBtcynvvSOw4J6zrgnI6b0h1SiTJCd&amp;pp=70398d7da7d4b8d453dc07e81c92eb3d&amp;ptp=5&amp;ct=header&amp;cp=StoreLogo&amp;pt=compare" TargetMode="External"/><Relationship Id="rId28" Type="http://schemas.openxmlformats.org/officeDocument/2006/relationships/hyperlink" Target="https://www.arukereso.hu/Jump.php?ProductAttributeId=467221819&amp;ProductType=p&amp;dat=fbTJz5qtQNFP15%2BQCaEVPfHazFWy4Ftl3bm%2FjO6mqavDXZQxgWUcZIQwoaMTizVu82TmJspqzUBKBn2NZHlwG6BhDbzYHMR9v9RzZYm0NvE0lKzeuPbwwWys14zGdkKPiTbYbhe0l9cGc9smlHwgm5vW5NiZU9iURGREWoLbLgEykXkcTBmnb8UcJj%2FxIOWa%2BNWOhFk553rpd3Mpn0PqRB%2FsnYiOiN7Qn29pRD0Wa3VyJAF1ZawCmr%2FNWdhaMTVK%2B%2Bnb9uXKHNtBUi75gRfUB9PcNXzYfN99Enuo1gUX%2BqJq7wHSj201e0qFnrhjzEV0&amp;pp=0a9142846dfce1c81c16249d09e142b2&amp;ptp=5&amp;ct=header&amp;cp=StoreLogo&amp;pt=compare" TargetMode="External"/><Relationship Id="rId36" Type="http://schemas.openxmlformats.org/officeDocument/2006/relationships/hyperlink" Target="https://www.arukereso.hu/Jump.php?ProductAttributeId=627346299&amp;ProductType=p&amp;dat=m%2Bb2ZHI1a%2Bw6ounK8lDadCG6jtYK7meuDnXlgAHwj1kLsGDzdZw5F08QOQDgOLKwg%2Fj9%2BOxyl0AUM9qat4WL1YI0bSWJrPe1QEb5E%2F4%2FFlEIizWR1rFjJM78jFtRBe4%2B%2FQmmdGDa2R8w6lrsytx%2FHt9n5wYSTh7JOysQtdFxTYeQGDtfRd4u57qgH9i997SRsryZh0nGu%2FQUOrt%2BtEcoHQn%2BWQWn1%2Bagqj99%2BRIpQngFyn322GxWHmpoNCQ2YXr3SFLmBRoBWDPbXuUScxPNgnvJzaKQZD6N3koIO%2BJSfEQN8SEn6Owvofd%2FkaJjIXPR&amp;pp=11a99ed44a3db1b9036d96e1b075c410&amp;ptp=5&amp;ct=header&amp;cp=StoreLogo&amp;pt=compare" TargetMode="External"/><Relationship Id="rId49" Type="http://schemas.openxmlformats.org/officeDocument/2006/relationships/image" Target="../media/image24.jpeg"/><Relationship Id="rId10" Type="http://schemas.openxmlformats.org/officeDocument/2006/relationships/hyperlink" Target="https://www.arukereso.hu/Jump.php?ProductAttributeId=498104269&amp;ProductType=p&amp;dat=wXzUN7%2FY8Amj2lmV1agZ9n1gPq2Aj3Ut9%2Fo2%2BBLGj18FNiw6U%2FmBT5V2RlbyAhs%2BcTxU8tyYLoMCPvv3X0AYmA%2FWjOk9%2FVMjLMxgx5Sz2nWhaVec17A7hDKN55%2FFBuSVFvdTiEFlB4kMJi80fQCfWq1bbYsVWF4y1XKd2A%2FmrLXJjjf8Irxssj5LQkljedXCguUF7eM06MISdz%2FYDsVdxaMR4cQQ851lOWHwLYHbzAl%2BK6xKwmbFelt8V09UcZ8zyry9fq4Kvq31yhPdDk%2FZXY9rnz0U%2BqI3QeQ9nzalkNR75mbVbPXvIppcSjvT73dL&amp;pp=fd60cb936073d1864e6576e48bc9b126&amp;ptp=5&amp;ct=header&amp;cp=StoreLogo&amp;pt=compare" TargetMode="External"/><Relationship Id="rId19" Type="http://schemas.openxmlformats.org/officeDocument/2006/relationships/hyperlink" Target="https://www.arukereso.hu/Jump.php?ProductAttributeId=549941586&amp;ProductType=p&amp;dat=p6ThMRxSNwOhHkJqeio2VJYAZJTY%2BwYQ%2BulEllDeUI2xgjaGnI14EpihbNTOU66WJp2KJvie8Toce%2Blc7E9ME3C0YZhMOhAojz22mNYoN%2B88uWvYTqGLAnEIZP4FK4gL633M5cDR%2FtkKqKVACrTfYHFiuBanyIyhsBWP42Rrko1Z4Ug44LrvZHVay%2F41SfhB7Mz%2BY9yyuIFu9gjPxDwE6g0NOwtnWHVGRIwBvS7siE4OwW0wTMUhvemfqsYgaHmtlfLa20olIollI68EdrvppLLbh9pk9ALobC%2BYRftaPEm%2Fi4xoxQF4l2EvVUjPs9AF&amp;pp=41bb766a3ace961b9019a6e4a0afcd9d&amp;ptp=5&amp;ct=header&amp;cp=StoreLogo&amp;pt=compare" TargetMode="External"/><Relationship Id="rId31" Type="http://schemas.openxmlformats.org/officeDocument/2006/relationships/hyperlink" Target="https://www.arukereso.hu/Jump.php?ProductAttributeId=537116385&amp;ProductType=p&amp;dat=y2lFz6QR6s6x1Qyl%2Fel4IKrSshoFD81jQSiZZnHo5pw3Tiy0xkct8Uhw5QpMxKMKHdA4IBTySolgHrzADUonqSu4ZacuVNO0oh91P1N3yZOLI9x1p9y6PfJnKfCCUfEQU2N%2BnpVZ70bzS7T4YGbUpqjedvyEcQ7aFna5URhBZsrIPVAYK9c3dqoxyQmdFB4KFsbCl3UqpxTZN6PcVejjJgl%2BZjYin0BWYZrisefV1TUnuW0%2FtY5qadV192jrXGra6zHtiXxBl0AJUfxhGVhYADG7q2x5XPCSM%2BH%2FLH%2BzQ9T%2BrlCA2Uo8rjdq4A7Rt2tL&amp;pp=3b0d024d3ba2fda8cb1db3f3da97d974&amp;ptp=5&amp;ct=header&amp;cp=StoreLogo&amp;pt=compare" TargetMode="External"/><Relationship Id="rId44" Type="http://schemas.openxmlformats.org/officeDocument/2006/relationships/image" Target="../media/image19.jpeg"/><Relationship Id="rId4" Type="http://schemas.openxmlformats.org/officeDocument/2006/relationships/image" Target="../media/image3.jpeg"/><Relationship Id="rId9" Type="http://schemas.openxmlformats.org/officeDocument/2006/relationships/image" Target="../media/image5.jpeg"/><Relationship Id="rId14" Type="http://schemas.openxmlformats.org/officeDocument/2006/relationships/hyperlink" Target="https://www.arukereso.hu/Jump.php?ProductAttributeId=441606377&amp;ProductType=p&amp;dat=Rg%2FPp3I0hxKNhZXy4zDblOf3u7uIan1yG5VLq6v3zcOMzcXKLejWyQEj5xJjfZeKfkpxye1J1G%2BRl5lHUphfHnvU66WnpPOw2c1rloL5uSBFWX%2B3gHqnbMMc3vh95gqgy5NDWfVt4Uywp%2FvqerG8hZv345rpt4uoCI5dBUK7P%2BEKd9RfZfMwz%2BncEcMPynljaCuhJiuIKR5594hxDb1u5GIVioeW%2BLa1Y%2B0XMrvNpicgeY94%2B4Y6jhFD4wn6TFzgh1FK%2BBzOHByyNOgGycib93hhb3YNMEik9tzITeuni45XQ5SOlMtdBx5GHN1lx0eW&amp;pp=21e9a060c994b541dcbdfac482dc3734&amp;ptp=5&amp;ct=header&amp;cp=StoreLogo&amp;pt=compare" TargetMode="External"/><Relationship Id="rId22" Type="http://schemas.openxmlformats.org/officeDocument/2006/relationships/hyperlink" Target="https://www.arukereso.hu/Jump.php?ProductAttributeId=441496619&amp;ProductType=p&amp;dat=eZF%2BTp6KNncd%2Bta7DAnG5cuB%2FHnvj1MoHBhhQWCVLNDQC6auSsjkbrAJE%2BnrjL0bBjbqrJieXBDDxqNltriRuK%2FbTyFH2%2BMtAom7z%2BUoOmDOa6n6VD9DmNIkxsJbGqNlqfTuuXeqOwwOTcjAdnX2uQad7W2FrcFcui1167ISNVsaXCMtOZgA7u4gk2tmgF6fFYsOmXwxLEjcpewM2zej3dpwQHQUZTpyvkhbBBYKhLZEX4EZpnL8q1e80aR2UNQ7KOV7FIJP2VYiCjSZw0u0e5jh%2BItpEouLCgAgF2avsrpMywbjpfwZS%2FQ%2FlXGQI%2FDX&amp;pp=dc17fcfa830633c2b4e871108a8df533&amp;ptp=5&amp;ct=header&amp;cp=StoreLogo&amp;pt=compare" TargetMode="External"/><Relationship Id="rId27" Type="http://schemas.openxmlformats.org/officeDocument/2006/relationships/hyperlink" Target="https://www.arukereso.hu/Jump.php?ProductAttributeId=466494159&amp;ProductType=p&amp;dat=da05uQS1ZJ7fPJTHit6wgTvbGeOmdFPHqx2aMUSCdxmW1gpb33FbwotjKSgP82KtDuCwY1EBBDqgd2PuLqJnDVby6pzqQ%2BrXRcD95rgBeG4QNuRrJXd92df7EOApvyfioECeqAbFcbzpKNEM8lkpuoD93liUCy2oY1O1DFbDv1uCatOc4r9zkjhmnKgbuxdb3GNJsTplWSfJtoyHxqmm4kz0suz8KhhH9zAStSO8sZm%2BWnTh7z6V59rCAh6cInoLuBoWxKjyj9y77%2FP5hQ%2F5e%2BHKgVBDrw9w%2FvTvZ3pyH1Wpn3%2BWy3hXNlhWipWtXU8D&amp;pp=3949e24ee36db2ddddf15ec6ee88a8b3&amp;ptp=5&amp;ct=header&amp;cp=StoreLogo&amp;pt=compare" TargetMode="External"/><Relationship Id="rId30" Type="http://schemas.openxmlformats.org/officeDocument/2006/relationships/hyperlink" Target="https://www.arukereso.hu/Jump.php?ProductAttributeId=568019793&amp;ProductType=p&amp;dat=TAuzKKqEd6JzO9Y%2BVGW1BWGrFRVy5k7J4jMP%2BtsQJ2O4lte0CNRR2GMyPVZV%2FvX7h9Ghg%2BgUCkldPMjMJGSWehQrEZTcDB40G275hTn%2BiV7Y73E5K5p5eWtmIIevu9fI5VBeLjJlcX6JANhZIx6wRi5MN%2Bk93U9U%2FHVnU%2BQ4g7JL2aBz42nIudVfhLCKriTmHDIm%2FygMVCygCg8oVtgQmAS13evXOTKcHufdvBts6GYwNBo%2Fvj7Y259Dp3ZWD75bwuLyEzGc%2Fo7KEBCRADT8HVFEEA00StMFvZStmSaPDO4TcX4bWXnWqj7QCcOCAmUk&amp;pp=6e8fdb897a2182e5667599e081cef233&amp;ptp=5&amp;ct=header&amp;cp=StoreLogo&amp;pt=compare" TargetMode="External"/><Relationship Id="rId35" Type="http://schemas.openxmlformats.org/officeDocument/2006/relationships/hyperlink" Target="https://www.arukereso.hu/Jump.php?ProductAttributeId=467680221&amp;ProductType=p&amp;dat=es%2FYKPumQ1s2CibKcW%2BM7sfqv4NgIlPOQrlYvwd2SWyPhrSXY7TpoUo7KSPS6LTZNterv2OJ0g9LqPRz9VLBN4pQenl5Kzd7FO0DJy2q60V6BTxHQmWJYzMmZZRjRV4gCFDBrEUZJy%2FopuFrgj0GtoA3%2Fuz%2FuQrctRAEUSOOKfvGQD%2FfRRT8CN28iE16aO%2FuqeWYum%2F0JRXIFZwPiXExB%2FhPLcnZC%2BMI%2F%2FPLPCHA4Wz%2Fq1%2B7nwbD6kcg%2BWTm26ZSOhNw9wfAhncsdsv7Jju0i6wRqUf2lrt7DlMwdY%2FKyQfMq3BI9JA9sh0n9%2FdhtNu3&amp;pp=2f002cd04beae6b6482352149f28c5ca&amp;ptp=5&amp;ct=header&amp;cp=StoreLogo&amp;pt=compare" TargetMode="External"/><Relationship Id="rId43" Type="http://schemas.openxmlformats.org/officeDocument/2006/relationships/image" Target="../media/image18.jpeg"/><Relationship Id="rId48" Type="http://schemas.openxmlformats.org/officeDocument/2006/relationships/image" Target="../media/image23.jpeg"/><Relationship Id="rId8" Type="http://schemas.openxmlformats.org/officeDocument/2006/relationships/hyperlink" Target="https://www.arukereso.hu/Jump.php?ProductAttributeId=502070147&amp;ProductType=p&amp;dat=jJsxVtBcdkyl85p2a9qOl%2F%2F0oUF7B3GtPiIBXjy3g3Tdd1RWooUmG3FTGIwL6K2QwVHfAbFttF8XxxOGTG9yymbbcrVJ9y%2BHLhh3EYzMGUYGEdaj0WzR2w1XoJRc3ziDORz7vAKhtyTbj6uHO8Jt4ZWEQ0GY8G8g4HZuLZ4JAz6TAKuqacEp3UrlGRi%2BfcSSsnn97zHWWlHW7DIIlSkmzSGJ8j4mSTMHqrfd3KJUBGo18ZWvmS2eurkMT4ieaGgUpf%2BYNRVYyWdoCtP0NFEBozg1WZOKy1NLiB4RYkI%2BimhvGV0tTbxKN806lCzVYzDO&amp;pp=d6a72c78be8ef4562102e984bc2f9849&amp;ptp=5&amp;ct=header&amp;cp=StoreLogo&amp;pt=compare" TargetMode="External"/><Relationship Id="rId3" Type="http://schemas.openxmlformats.org/officeDocument/2006/relationships/hyperlink" Target="https://www.arukereso.hu/Jump.php?ProductAttributeId=456778367&amp;ProductType=p&amp;dat=tFJ54VESizzftiHNeEIVm3H7q31S0kh3lm6n7zmk9n%2F8GGsI4AIudO90WnYMajfz%2FFMEtBvqMSCGXOf2KTfkBZZLZcGBN6n010EXicB1C1Vj7QCAbhP7mea38K5hut9QGsSLiWAMZXs7quYXYs6GzhxLdd14hyETLfIjq%2FA1zIoLxQieFqYTO6sUhUVIzw5gNm14nRX%2FTUwAmMZgUBlpM5JmnqneEyG5YHm2757CkvVRN0dxC5R1Z%2Fb43Rdi4%2BA8pBWKGdGk3tkYZJwGX9HoxoTytHXM%2FrIAQLbFKSizi2%2FaLg6732enqAHGKK4%2BGowy&amp;pp=a8eccdb569784847f5f54c731df3ee04&amp;ptp=5&amp;ct=header&amp;cp=StoreLogo&amp;pt=compare" TargetMode="External"/><Relationship Id="rId12" Type="http://schemas.openxmlformats.org/officeDocument/2006/relationships/hyperlink" Target="https://www.arukereso.hu/Jump.php?ProductAttributeId=664047870&amp;ProductType=p&amp;dat=LejDM21pbfnt%2B%2Fz1AgbYDie4j%2F9QNdFun9IDbRQiRV6AuSztGj0vXJV6mkMLUMrGRHYiuv4kddxDmt8RBjXjgpZqct41lMZyIEf8qQCJEt6A20ns%2FRVrPtxWLMVcLflSO48jUhyKQcYPj6trrado%2BbtB1uvHKci9U3YIrM5ytT5hqLRYg4i25CfMaK9%2FeMEHMWGhbprDoTbUmt6syyX8aByw1J1MLHgBvTXkNCH6BQgRz7WpUpdjgGiwW3rskhnickgkn%2BREmrRKvtLy0tvIQGvBOohP%2FvaFHSR0W6%2B5WryYlnIXn3xH2O%2FSN5H1oCFG&amp;pp=b793c7c1b003c42cb2ea81be0d111ea3&amp;ptp=5&amp;ct=header&amp;cp=StoreLogo&amp;pt=compare" TargetMode="External"/><Relationship Id="rId17" Type="http://schemas.openxmlformats.org/officeDocument/2006/relationships/image" Target="../media/image9.jpeg"/><Relationship Id="rId25" Type="http://schemas.openxmlformats.org/officeDocument/2006/relationships/image" Target="../media/image11.jpeg"/><Relationship Id="rId33" Type="http://schemas.openxmlformats.org/officeDocument/2006/relationships/hyperlink" Target="https://www.arukereso.hu/Jump.php?ProductAttributeId=467488787&amp;ProductType=p&amp;dat=uhbuQkP30SjONRJCmUDTp22%2BIQHPWoFpKiPG763xCBpSah99k3JC3WBPhN7pn%2FxuS34chZnSHuE1XSCXhiE6KFVScoHmf9lmO9NVmozWlfKYUX4P%2BTt25%2FI5T8yMGsNKECGq2UUK6jPWDDTWWkzLOHEqk7NlqOiKvpz8UC8laMnpemZcL5fc72jucmp4DBE90tuZqd7PhYjF%2Fj2agoBk6ZcvvQd52%2F%2FZlK%2FskPyb0FGRTDHP7lG8EU99%2B1apF6mTzY4xLT5KCMemMRjeYKTkab6NKAmkYyGGcdKJupJgbmLCAmRi7j4KiD9icsYQV3mf&amp;pp=d8f7e4c755b3e7c14c56ce7728014d82&amp;ptp=5&amp;ct=header&amp;cp=StoreLogo&amp;pt=compare" TargetMode="External"/><Relationship Id="rId38" Type="http://schemas.openxmlformats.org/officeDocument/2006/relationships/hyperlink" Target="https://www.arukereso.hu/Jump.php?ProductAttributeId=522615198&amp;ProductType=p&amp;dat=K0xDkw64Ok5LR%2BbfrzOYhpF2Iib8HaknqZ97%2Bq5wc6165OE3G5vWgNSMu83tFUZ4bYc3AuZNBTx8xNq6hTQkIM7mf8LpT09VbYRg1s0grDh8Kgy4MNra7TK1w%2Fip0O4v7qaSbV%2F%2BPWklRj2PYquHTv5yjFpW72Vcu3mZ3Wn%2BCvJMnTLCyWNLQrvKuivQDpT%2B5OTGQnR%2FZfwO6t%2Blz38kK5gA1iis%2BbqFIIzCl9uxGaSnXnAsX%2BoaIYSzoSF27VCy%2Fnx7pjAYPdTyubRntzuMnNuDCYLUHVFEAYUy33OBfvZk2fohGegatOusrGY9O7WK&amp;pp=a1656dffa8420efa6f080441fe1a95c4&amp;ptp=5&amp;ct=header&amp;cp=StoreLogo&amp;pt=compare" TargetMode="External"/><Relationship Id="rId46" Type="http://schemas.openxmlformats.org/officeDocument/2006/relationships/image" Target="../media/image21.jpeg"/><Relationship Id="rId20" Type="http://schemas.openxmlformats.org/officeDocument/2006/relationships/hyperlink" Target="https://www.arukereso.hu/Jump.php?ProductAttributeId=501891669&amp;ProductType=p&amp;dat=LZjlzPBmCyiOV2eZKs1nhuKZwDUCJnQzFjOFpqjQyGIHwJrLO7cLB0s2RaBkB%2BUgXvzULjc7a3PktHTPj24gix%2BBFYLzF8n%2FBitZ5Z0r0c5G3hWWtMYYQes1FGSh4Q%2FHajFwLtQD5DVNyB7kizWDMGVVBrmx1oQO%2BYt09bRV1cGeYMieUyKOWaOEy7YMU4y%2F4CULX9EWcg0kcQFqA5frdjM9Pwb1z8RkFnIf5G9yF0slL2ZRnxaTm8BW3PaAkNf%2FkqPy5zXQM6tiDvVuc%2Fpwo89EUh9dVvDvWqIvvyelAqZuczuVKcO66JIV6ywVhrPM&amp;pp=ace738d22cd206e5760842421f76efd1&amp;ptp=5&amp;ct=header&amp;cp=StoreLogo&amp;pt=compare" TargetMode="External"/><Relationship Id="rId41" Type="http://schemas.openxmlformats.org/officeDocument/2006/relationships/image" Target="../media/image16.jpeg"/><Relationship Id="rId1" Type="http://schemas.openxmlformats.org/officeDocument/2006/relationships/hyperlink" Target="https://www.arukereso.hu/Jump.php?ProductAttributeId=419725811&amp;ProductType=p&amp;dat=f2aimPxT1JAL3xMoZkqWlaCGK5CxA4gwc1VPZjwiRO1DS%2BKDEWzmdEAU%2FXhS4PLYuE8UmiALrhUALSlTftWT8jTM7txjjs0lULKSNWoCDMrDMqmjlMKIWnNMCtLwHZ%2FTjVFgt2nlHf1o1o4z27XxJ5xHLDHY63J2ivjyHAJ%2BjmT4zYI3ZtIGy%2FC7RKIqt8RY66YggU5P3aUAFGBOmI2NMcsFyKB2g1R8ezZfFikkG%2Fb8IZuLe%2Bd3C3we1Ao6jjvQAoswuphAvh7I5yNtQJbddFK%2Br9MJzvaeoBKdCWMLObfQHy3Q7HCN%2F1b2QgLkUj6t&amp;pp=16ebd10333dcd19a0d0717919e450249&amp;ptp=5&amp;ct=header&amp;cp=StoreLogo&amp;pt=compare" TargetMode="External"/><Relationship Id="rId6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3</xdr:col>
      <xdr:colOff>76200</xdr:colOff>
      <xdr:row>13</xdr:row>
      <xdr:rowOff>25400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9D10BB70-17BF-4FC5-8717-8A89BEA1E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3</xdr:col>
      <xdr:colOff>76200</xdr:colOff>
      <xdr:row>14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7DDC7D2-ED63-4AF2-8CAF-3CD96F1F8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565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3</xdr:col>
      <xdr:colOff>76200</xdr:colOff>
      <xdr:row>14</xdr:row>
      <xdr:rowOff>25400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6C4B2B6A-1B72-42E4-AD31-A667A23F5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565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3</xdr:col>
      <xdr:colOff>76200</xdr:colOff>
      <xdr:row>14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BC05EA09-6D83-4064-B30E-5780BCDB7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565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2</xdr:col>
      <xdr:colOff>120650</xdr:colOff>
      <xdr:row>14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6CBC8DA1-CBD3-4EE5-BD82-AF2FD4C1C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565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</xdr:col>
      <xdr:colOff>38100</xdr:colOff>
      <xdr:row>4</xdr:row>
      <xdr:rowOff>165100</xdr:rowOff>
    </xdr:to>
    <xdr:pic>
      <xdr:nvPicPr>
        <xdr:cNvPr id="2" name="Kép 1" descr="AEG, Electrolux, Zanussi márkabolt Zanussi ZRB33103WA ajánlata">
          <a:hlinkClick xmlns:r="http://schemas.openxmlformats.org/officeDocument/2006/relationships" r:id="rId1" tgtFrame="_blank" tooltip="irány a bolt: Zanussi kombinált hűtőgép ZRB33103WA"/>
          <a:extLst>
            <a:ext uri="{FF2B5EF4-FFF2-40B4-BE49-F238E27FC236}">
              <a16:creationId xmlns:a16="http://schemas.microsoft.com/office/drawing/2014/main" id="{787AFC23-DE33-4609-9A66-98339AEDC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9750"/>
          <a:ext cx="6477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38100</xdr:colOff>
      <xdr:row>5</xdr:row>
      <xdr:rowOff>165100</xdr:rowOff>
    </xdr:to>
    <xdr:pic>
      <xdr:nvPicPr>
        <xdr:cNvPr id="3" name="Kép 2" descr="Hűtőszekrények, hűtőgépek termékek euronics.hu webáruháztól">
          <a:hlinkClick xmlns:r="http://schemas.openxmlformats.org/officeDocument/2006/relationships" r:id="rId3" tgtFrame="_blank" tooltip="irány a bolt: Zanussi ZRB33103WA Kombinált hűtőszekrény, 175 cm, A++"/>
          <a:extLst>
            <a:ext uri="{FF2B5EF4-FFF2-40B4-BE49-F238E27FC236}">
              <a16:creationId xmlns:a16="http://schemas.microsoft.com/office/drawing/2014/main" id="{5B9FD6C2-B845-4AEB-B32E-8D04B7840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93900"/>
          <a:ext cx="6477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2</xdr:col>
      <xdr:colOff>19050</xdr:colOff>
      <xdr:row>6</xdr:row>
      <xdr:rowOff>165100</xdr:rowOff>
    </xdr:to>
    <xdr:pic>
      <xdr:nvPicPr>
        <xdr:cNvPr id="4" name="Kép 3" descr="Alaszka Bt. árak">
          <a:hlinkClick xmlns:r="http://schemas.openxmlformats.org/officeDocument/2006/relationships" r:id="rId5" tgtFrame="_blank" tooltip="irány a bolt: Zanussi ZRB33103WA Szabadonálló alulfagyasztós hűtő, 174, 5 cm magas, A++ energiaosztály"/>
          <a:extLst>
            <a:ext uri="{FF2B5EF4-FFF2-40B4-BE49-F238E27FC236}">
              <a16:creationId xmlns:a16="http://schemas.microsoft.com/office/drawing/2014/main" id="{89FDBD7B-AA55-4A0E-A8F9-0E16411A4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78050"/>
          <a:ext cx="62865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4</xdr:col>
      <xdr:colOff>19050</xdr:colOff>
      <xdr:row>4</xdr:row>
      <xdr:rowOff>165100</xdr:rowOff>
    </xdr:to>
    <xdr:pic>
      <xdr:nvPicPr>
        <xdr:cNvPr id="5" name="Kép 4" descr="Alaszka Bt. ajánlatok">
          <a:hlinkClick xmlns:r="http://schemas.openxmlformats.org/officeDocument/2006/relationships" r:id="rId7" tgtFrame="_blank" tooltip="irány a bolt: Gorenje RK4172ANX Szabadonálló alulfagyasztós hűtőszekrény, 176 cm magas, A++ energiaosztály"/>
          <a:extLst>
            <a:ext uri="{FF2B5EF4-FFF2-40B4-BE49-F238E27FC236}">
              <a16:creationId xmlns:a16="http://schemas.microsoft.com/office/drawing/2014/main" id="{42B9F2FB-9494-40E7-8C17-7828A5A61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"/>
          <a:ext cx="62865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4</xdr:col>
      <xdr:colOff>38100</xdr:colOff>
      <xdr:row>5</xdr:row>
      <xdr:rowOff>165100</xdr:rowOff>
    </xdr:to>
    <xdr:pic>
      <xdr:nvPicPr>
        <xdr:cNvPr id="6" name="Kép 5" descr="Hűtőszekrények, hűtőgépek termékek Cserebirodalom webáruháztól">
          <a:hlinkClick xmlns:r="http://schemas.openxmlformats.org/officeDocument/2006/relationships" r:id="rId8" tgtFrame="_blank" tooltip="irány a bolt: Gorenje RK4172ANX"/>
          <a:extLst>
            <a:ext uri="{FF2B5EF4-FFF2-40B4-BE49-F238E27FC236}">
              <a16:creationId xmlns:a16="http://schemas.microsoft.com/office/drawing/2014/main" id="{AA816B4E-6388-4AC5-AD65-FD4C6A824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93900"/>
          <a:ext cx="6477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4</xdr:col>
      <xdr:colOff>38100</xdr:colOff>
      <xdr:row>6</xdr:row>
      <xdr:rowOff>165100</xdr:rowOff>
    </xdr:to>
    <xdr:pic>
      <xdr:nvPicPr>
        <xdr:cNvPr id="7" name="Kép 6" descr="KONYHALUXNET Hűtőszekrény, hűtőgép kínálata">
          <a:hlinkClick xmlns:r="http://schemas.openxmlformats.org/officeDocument/2006/relationships" r:id="rId10" tgtFrame="_blank" tooltip="irány a bolt: GORENJE RK4172ANX Szabadonálló Hűtőszekrény"/>
          <a:extLst>
            <a:ext uri="{FF2B5EF4-FFF2-40B4-BE49-F238E27FC236}">
              <a16:creationId xmlns:a16="http://schemas.microsoft.com/office/drawing/2014/main" id="{C95F8B69-8BC3-4118-82FB-7CE06936F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78050"/>
          <a:ext cx="6477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584200</xdr:colOff>
      <xdr:row>4</xdr:row>
      <xdr:rowOff>165100</xdr:rowOff>
    </xdr:to>
    <xdr:pic>
      <xdr:nvPicPr>
        <xdr:cNvPr id="8" name="Kép 7" descr="eMAG kínálata">
          <a:hlinkClick xmlns:r="http://schemas.openxmlformats.org/officeDocument/2006/relationships" r:id="rId12" tgtFrame="_blank" tooltip="irány a bolt: BEKO RCSA-330K31 W Kombinált hűtőszekrény, 292L, M: 185, 3cm, A++ energiaosztály, Fehér (RCSA-330K31 W)"/>
          <a:extLst>
            <a:ext uri="{FF2B5EF4-FFF2-40B4-BE49-F238E27FC236}">
              <a16:creationId xmlns:a16="http://schemas.microsoft.com/office/drawing/2014/main" id="{0F1A7199-7F49-4CD9-9B4C-8ED0E94F7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809750"/>
          <a:ext cx="5842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6</xdr:col>
      <xdr:colOff>38100</xdr:colOff>
      <xdr:row>5</xdr:row>
      <xdr:rowOff>165100</xdr:rowOff>
    </xdr:to>
    <xdr:pic>
      <xdr:nvPicPr>
        <xdr:cNvPr id="9" name="Kép 8" descr="MarketWorld Beko RCSA-330K31 W ajánlata">
          <a:hlinkClick xmlns:r="http://schemas.openxmlformats.org/officeDocument/2006/relationships" r:id="rId14" tgtFrame="_blank" tooltip="irány a bolt: Beko RCSA330K31W alulfagyasztós hűtőszekrény (RCSA330K31W)"/>
          <a:extLst>
            <a:ext uri="{FF2B5EF4-FFF2-40B4-BE49-F238E27FC236}">
              <a16:creationId xmlns:a16="http://schemas.microsoft.com/office/drawing/2014/main" id="{E6A88B26-5554-4AFD-879C-2007BABDF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993900"/>
          <a:ext cx="6477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38100</xdr:colOff>
      <xdr:row>6</xdr:row>
      <xdr:rowOff>165100</xdr:rowOff>
    </xdr:to>
    <xdr:pic>
      <xdr:nvPicPr>
        <xdr:cNvPr id="10" name="Kép 9" descr="Pcland Beko RCSA-330K31 W árak">
          <a:hlinkClick xmlns:r="http://schemas.openxmlformats.org/officeDocument/2006/relationships" r:id="rId16" tgtFrame="_blank" tooltip="irány a bolt: BEKO Hűtő Rcsa330k31w (rcsa330k31w)"/>
          <a:extLst>
            <a:ext uri="{FF2B5EF4-FFF2-40B4-BE49-F238E27FC236}">
              <a16:creationId xmlns:a16="http://schemas.microsoft.com/office/drawing/2014/main" id="{F180DF7B-7C5F-430A-862A-AE4688554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178050"/>
          <a:ext cx="6477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8</xdr:col>
      <xdr:colOff>19050</xdr:colOff>
      <xdr:row>4</xdr:row>
      <xdr:rowOff>165100</xdr:rowOff>
    </xdr:to>
    <xdr:pic>
      <xdr:nvPicPr>
        <xdr:cNvPr id="11" name="Kép 10" descr="Alaszka Bt. ajánlatok">
          <a:hlinkClick xmlns:r="http://schemas.openxmlformats.org/officeDocument/2006/relationships" r:id="rId18" tgtFrame="_blank" tooltip="irány a bolt: Gorenje RK4172ANW Szabadonálló alulfagyasztós hűtőszekrény, 178 cm magas, A++ energiaosztály"/>
          <a:extLst>
            <a:ext uri="{FF2B5EF4-FFF2-40B4-BE49-F238E27FC236}">
              <a16:creationId xmlns:a16="http://schemas.microsoft.com/office/drawing/2014/main" id="{B1DD6D40-82CB-4146-A97D-8910F4669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809750"/>
          <a:ext cx="62865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8</xdr:col>
      <xdr:colOff>38100</xdr:colOff>
      <xdr:row>5</xdr:row>
      <xdr:rowOff>165100</xdr:rowOff>
    </xdr:to>
    <xdr:pic>
      <xdr:nvPicPr>
        <xdr:cNvPr id="12" name="Kép 11" descr="euronics.hu kínálata">
          <a:hlinkClick xmlns:r="http://schemas.openxmlformats.org/officeDocument/2006/relationships" r:id="rId19" tgtFrame="_blank" tooltip="irány a bolt: Gorenje RK4172ANW Alulfagyasztós kombinált hűtőszekrény"/>
          <a:extLst>
            <a:ext uri="{FF2B5EF4-FFF2-40B4-BE49-F238E27FC236}">
              <a16:creationId xmlns:a16="http://schemas.microsoft.com/office/drawing/2014/main" id="{4AAF2D13-890B-447C-B149-49141B88F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993900"/>
          <a:ext cx="6477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8</xdr:col>
      <xdr:colOff>38100</xdr:colOff>
      <xdr:row>6</xdr:row>
      <xdr:rowOff>165100</xdr:rowOff>
    </xdr:to>
    <xdr:pic>
      <xdr:nvPicPr>
        <xdr:cNvPr id="13" name="Kép 12" descr="Extreme Digital webáruház árak">
          <a:hlinkClick xmlns:r="http://schemas.openxmlformats.org/officeDocument/2006/relationships" r:id="rId20" tgtFrame="_blank" tooltip="irány a bolt: GORENJE RK4172ANW alulfagyasztós hűtőszekrény, A++"/>
          <a:extLst>
            <a:ext uri="{FF2B5EF4-FFF2-40B4-BE49-F238E27FC236}">
              <a16:creationId xmlns:a16="http://schemas.microsoft.com/office/drawing/2014/main" id="{0B911A89-B1A2-425C-82FD-93E58E57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178050"/>
          <a:ext cx="6477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38100</xdr:colOff>
      <xdr:row>4</xdr:row>
      <xdr:rowOff>165100</xdr:rowOff>
    </xdr:to>
    <xdr:pic>
      <xdr:nvPicPr>
        <xdr:cNvPr id="14" name="Kép 13" descr="Hűtőszekrények, hűtőgépek termékek euronics.hu webáruháztól">
          <a:hlinkClick xmlns:r="http://schemas.openxmlformats.org/officeDocument/2006/relationships" r:id="rId22" tgtFrame="_blank" tooltip="irány a bolt: Indesit LR7S2W Alulfagyasztós kombinált hűtőszekrény"/>
          <a:extLst>
            <a:ext uri="{FF2B5EF4-FFF2-40B4-BE49-F238E27FC236}">
              <a16:creationId xmlns:a16="http://schemas.microsoft.com/office/drawing/2014/main" id="{74B8B03C-191B-40F2-BB3D-0578A68C2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809750"/>
          <a:ext cx="6477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38100</xdr:colOff>
      <xdr:row>5</xdr:row>
      <xdr:rowOff>165100</xdr:rowOff>
    </xdr:to>
    <xdr:pic>
      <xdr:nvPicPr>
        <xdr:cNvPr id="15" name="Kép 14" descr="MarketWorld webáruház árak">
          <a:hlinkClick xmlns:r="http://schemas.openxmlformats.org/officeDocument/2006/relationships" r:id="rId23" tgtFrame="_blank" tooltip="irány a bolt: Indesit LR7S2W alulfagyasztós hűtőszekrény (LR7S2W)"/>
          <a:extLst>
            <a:ext uri="{FF2B5EF4-FFF2-40B4-BE49-F238E27FC236}">
              <a16:creationId xmlns:a16="http://schemas.microsoft.com/office/drawing/2014/main" id="{8A6C8700-0A0C-4BFA-B25B-20D10B456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993900"/>
          <a:ext cx="6477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10</xdr:col>
      <xdr:colOff>38100</xdr:colOff>
      <xdr:row>6</xdr:row>
      <xdr:rowOff>165100</xdr:rowOff>
    </xdr:to>
    <xdr:pic>
      <xdr:nvPicPr>
        <xdr:cNvPr id="16" name="Kép 15" descr="eBolt.hu Internetes Áruház Indesit LR7S2W árak">
          <a:hlinkClick xmlns:r="http://schemas.openxmlformats.org/officeDocument/2006/relationships" r:id="rId24" tgtFrame="_blank" tooltip="irány a bolt: Indesit LR7 S2 W alulfagyasztós hűtõszekrény, fehér (LR7S2W)"/>
          <a:extLst>
            <a:ext uri="{FF2B5EF4-FFF2-40B4-BE49-F238E27FC236}">
              <a16:creationId xmlns:a16="http://schemas.microsoft.com/office/drawing/2014/main" id="{262BCF1C-CA7D-4E5E-A0F2-D846DC855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178050"/>
          <a:ext cx="6477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4</xdr:row>
      <xdr:rowOff>0</xdr:rowOff>
    </xdr:from>
    <xdr:to>
      <xdr:col>12</xdr:col>
      <xdr:colOff>38100</xdr:colOff>
      <xdr:row>4</xdr:row>
      <xdr:rowOff>165100</xdr:rowOff>
    </xdr:to>
    <xdr:pic>
      <xdr:nvPicPr>
        <xdr:cNvPr id="17" name="Kép 16" descr="MarketWorld Indesit LR6 S2 X ajánlata">
          <a:hlinkClick xmlns:r="http://schemas.openxmlformats.org/officeDocument/2006/relationships" r:id="rId26" tgtFrame="_blank" tooltip="irány a bolt: Indesit LR6S2X Alulfagyasztós hűtőszekrény (LR6S2X)"/>
          <a:extLst>
            <a:ext uri="{FF2B5EF4-FFF2-40B4-BE49-F238E27FC236}">
              <a16:creationId xmlns:a16="http://schemas.microsoft.com/office/drawing/2014/main" id="{DD6DA692-1FD0-4FFC-BC11-C12A0F432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809750"/>
          <a:ext cx="6477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38100</xdr:colOff>
      <xdr:row>5</xdr:row>
      <xdr:rowOff>165100</xdr:rowOff>
    </xdr:to>
    <xdr:pic>
      <xdr:nvPicPr>
        <xdr:cNvPr id="18" name="Kép 17" descr="Pcland árak">
          <a:hlinkClick xmlns:r="http://schemas.openxmlformats.org/officeDocument/2006/relationships" r:id="rId27" tgtFrame="_blank" tooltip="irány a bolt: Indesit HŰTŐ LR6S2X (LR6S2X)"/>
          <a:extLst>
            <a:ext uri="{FF2B5EF4-FFF2-40B4-BE49-F238E27FC236}">
              <a16:creationId xmlns:a16="http://schemas.microsoft.com/office/drawing/2014/main" id="{79164918-50C0-41E0-82DE-A92293596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993900"/>
          <a:ext cx="6477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38100</xdr:colOff>
      <xdr:row>6</xdr:row>
      <xdr:rowOff>165100</xdr:rowOff>
    </xdr:to>
    <xdr:pic>
      <xdr:nvPicPr>
        <xdr:cNvPr id="19" name="Kép 18" descr="eBolt.hu Internetes Áruház webáruház">
          <a:hlinkClick xmlns:r="http://schemas.openxmlformats.org/officeDocument/2006/relationships" r:id="rId28" tgtFrame="_blank" tooltip="irány a bolt: Indesit LR6 S2 X alulfagyasztós hűtõszekrény, inox (LR6S2X)"/>
          <a:extLst>
            <a:ext uri="{FF2B5EF4-FFF2-40B4-BE49-F238E27FC236}">
              <a16:creationId xmlns:a16="http://schemas.microsoft.com/office/drawing/2014/main" id="{1CE97A35-417F-4F42-8B1A-EE5D61463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178050"/>
          <a:ext cx="6477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38100</xdr:colOff>
      <xdr:row>4</xdr:row>
      <xdr:rowOff>165100</xdr:rowOff>
    </xdr:to>
    <xdr:pic>
      <xdr:nvPicPr>
        <xdr:cNvPr id="20" name="Kép 19" descr="MarketWorld webáruház árak">
          <a:hlinkClick xmlns:r="http://schemas.openxmlformats.org/officeDocument/2006/relationships" r:id="rId29" tgtFrame="_blank" tooltip="irány a bolt: Indesit LR6S2W Alulfagyasztós hűtőszekrény (LR6S2W)"/>
          <a:extLst>
            <a:ext uri="{FF2B5EF4-FFF2-40B4-BE49-F238E27FC236}">
              <a16:creationId xmlns:a16="http://schemas.microsoft.com/office/drawing/2014/main" id="{A4409684-24BC-4E4F-82B0-DB9A006EB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809750"/>
          <a:ext cx="6477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14</xdr:col>
      <xdr:colOff>38100</xdr:colOff>
      <xdr:row>5</xdr:row>
      <xdr:rowOff>165100</xdr:rowOff>
    </xdr:to>
    <xdr:pic>
      <xdr:nvPicPr>
        <xdr:cNvPr id="21" name="Kép 20" descr="eBolt.hu Internetes Áruház árak">
          <a:hlinkClick xmlns:r="http://schemas.openxmlformats.org/officeDocument/2006/relationships" r:id="rId30" tgtFrame="_blank" tooltip="irány a bolt: Indesit LR6 S2 W alulfagyasztós hűtõszekrény, fehér (LR6S2W)"/>
          <a:extLst>
            <a:ext uri="{FF2B5EF4-FFF2-40B4-BE49-F238E27FC236}">
              <a16:creationId xmlns:a16="http://schemas.microsoft.com/office/drawing/2014/main" id="{58024709-1B7E-4178-A302-F9506B996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993900"/>
          <a:ext cx="6477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38100</xdr:colOff>
      <xdr:row>6</xdr:row>
      <xdr:rowOff>165100</xdr:rowOff>
    </xdr:to>
    <xdr:pic>
      <xdr:nvPicPr>
        <xdr:cNvPr id="22" name="Kép 21" descr="AQUA Webáruház árak">
          <a:hlinkClick xmlns:r="http://schemas.openxmlformats.org/officeDocument/2006/relationships" r:id="rId31" tgtFrame="_blank" tooltip="irány a bolt: Indesit LR6S2W alulfagyasztós hűtőszekrény"/>
          <a:extLst>
            <a:ext uri="{FF2B5EF4-FFF2-40B4-BE49-F238E27FC236}">
              <a16:creationId xmlns:a16="http://schemas.microsoft.com/office/drawing/2014/main" id="{039DA917-BB8D-4B4E-9E3A-B407EC229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178050"/>
          <a:ext cx="6477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4</xdr:row>
      <xdr:rowOff>0</xdr:rowOff>
    </xdr:from>
    <xdr:to>
      <xdr:col>16</xdr:col>
      <xdr:colOff>38100</xdr:colOff>
      <xdr:row>4</xdr:row>
      <xdr:rowOff>165100</xdr:rowOff>
    </xdr:to>
    <xdr:pic>
      <xdr:nvPicPr>
        <xdr:cNvPr id="23" name="Kép 22" descr="MarketWorld Beko CSA270M30W árak">
          <a:hlinkClick xmlns:r="http://schemas.openxmlformats.org/officeDocument/2006/relationships" r:id="rId33" tgtFrame="_blank" tooltip="irány a bolt: Beko CSA270M30W kombinált hűtőszekrény (CSA270M30W)"/>
          <a:extLst>
            <a:ext uri="{FF2B5EF4-FFF2-40B4-BE49-F238E27FC236}">
              <a16:creationId xmlns:a16="http://schemas.microsoft.com/office/drawing/2014/main" id="{569BFDBD-601F-401E-8556-2A7BAE98D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809750"/>
          <a:ext cx="6477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16</xdr:col>
      <xdr:colOff>38100</xdr:colOff>
      <xdr:row>5</xdr:row>
      <xdr:rowOff>165100</xdr:rowOff>
    </xdr:to>
    <xdr:pic>
      <xdr:nvPicPr>
        <xdr:cNvPr id="24" name="Kép 23" descr="Pcland kínálata">
          <a:hlinkClick xmlns:r="http://schemas.openxmlformats.org/officeDocument/2006/relationships" r:id="rId34" tgtFrame="_blank" tooltip="irány a bolt: BEKO Hűtő Csa270m30w (csa270m30w)"/>
          <a:extLst>
            <a:ext uri="{FF2B5EF4-FFF2-40B4-BE49-F238E27FC236}">
              <a16:creationId xmlns:a16="http://schemas.microsoft.com/office/drawing/2014/main" id="{D87183AD-6379-4BE6-B8E0-D42FD5AC4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93900"/>
          <a:ext cx="6477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16</xdr:col>
      <xdr:colOff>38100</xdr:colOff>
      <xdr:row>6</xdr:row>
      <xdr:rowOff>165100</xdr:rowOff>
    </xdr:to>
    <xdr:pic>
      <xdr:nvPicPr>
        <xdr:cNvPr id="25" name="Kép 24" descr="eBolt.hu Internetes Áruház webáruház árak">
          <a:hlinkClick xmlns:r="http://schemas.openxmlformats.org/officeDocument/2006/relationships" r:id="rId35" tgtFrame="_blank" tooltip="irány a bolt: Beko CSA270M30W alulfagyasztós hűtõszekrény, fehér (CSA270M30W)"/>
          <a:extLst>
            <a:ext uri="{FF2B5EF4-FFF2-40B4-BE49-F238E27FC236}">
              <a16:creationId xmlns:a16="http://schemas.microsoft.com/office/drawing/2014/main" id="{376805F6-7AA5-47E6-80DB-D472EE381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178050"/>
          <a:ext cx="6477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4</xdr:row>
      <xdr:rowOff>0</xdr:rowOff>
    </xdr:from>
    <xdr:to>
      <xdr:col>18</xdr:col>
      <xdr:colOff>38100</xdr:colOff>
      <xdr:row>4</xdr:row>
      <xdr:rowOff>165100</xdr:rowOff>
    </xdr:to>
    <xdr:pic>
      <xdr:nvPicPr>
        <xdr:cNvPr id="26" name="Kép 25" descr="Alza.hu árak">
          <a:hlinkClick xmlns:r="http://schemas.openxmlformats.org/officeDocument/2006/relationships" r:id="rId36" tgtFrame="_blank" tooltip="irány a bolt: CANDY Cm 3354x (34002539)"/>
          <a:extLst>
            <a:ext uri="{FF2B5EF4-FFF2-40B4-BE49-F238E27FC236}">
              <a16:creationId xmlns:a16="http://schemas.microsoft.com/office/drawing/2014/main" id="{64AF29FC-8C2A-4747-A092-511AC3DE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809750"/>
          <a:ext cx="6477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4</xdr:row>
      <xdr:rowOff>0</xdr:rowOff>
    </xdr:from>
    <xdr:to>
      <xdr:col>20</xdr:col>
      <xdr:colOff>38100</xdr:colOff>
      <xdr:row>4</xdr:row>
      <xdr:rowOff>152400</xdr:rowOff>
    </xdr:to>
    <xdr:pic>
      <xdr:nvPicPr>
        <xdr:cNvPr id="27" name="Kép 26" descr="muszakishop.hu - a Webáruház árak">
          <a:hlinkClick xmlns:r="http://schemas.openxmlformats.org/officeDocument/2006/relationships" r:id="rId38" tgtFrame="_blank" tooltip="irány a bolt: Candy CM 3354 W Alulfagyasztós hűtőszekrény"/>
          <a:extLst>
            <a:ext uri="{FF2B5EF4-FFF2-40B4-BE49-F238E27FC236}">
              <a16:creationId xmlns:a16="http://schemas.microsoft.com/office/drawing/2014/main" id="{0078C282-8644-471A-91AE-06A88DD87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1809750"/>
          <a:ext cx="6477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2</xdr:col>
      <xdr:colOff>203200</xdr:colOff>
      <xdr:row>15</xdr:row>
      <xdr:rowOff>107950</xdr:rowOff>
    </xdr:to>
    <xdr:pic>
      <xdr:nvPicPr>
        <xdr:cNvPr id="28" name="Kép 27">
          <a:extLst>
            <a:ext uri="{FF2B5EF4-FFF2-40B4-BE49-F238E27FC236}">
              <a16:creationId xmlns:a16="http://schemas.microsoft.com/office/drawing/2014/main" id="{D93097BD-B654-40CE-A939-B568AE28E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36850"/>
          <a:ext cx="8128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317500</xdr:colOff>
      <xdr:row>15</xdr:row>
      <xdr:rowOff>107950</xdr:rowOff>
    </xdr:to>
    <xdr:pic>
      <xdr:nvPicPr>
        <xdr:cNvPr id="29" name="Kép 28">
          <a:extLst>
            <a:ext uri="{FF2B5EF4-FFF2-40B4-BE49-F238E27FC236}">
              <a16:creationId xmlns:a16="http://schemas.microsoft.com/office/drawing/2014/main" id="{D5AF3A66-7270-4229-9391-9F3C5A707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36850"/>
          <a:ext cx="9271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6</xdr:col>
      <xdr:colOff>127000</xdr:colOff>
      <xdr:row>15</xdr:row>
      <xdr:rowOff>107950</xdr:rowOff>
    </xdr:to>
    <xdr:pic>
      <xdr:nvPicPr>
        <xdr:cNvPr id="30" name="Kép 29">
          <a:extLst>
            <a:ext uri="{FF2B5EF4-FFF2-40B4-BE49-F238E27FC236}">
              <a16:creationId xmlns:a16="http://schemas.microsoft.com/office/drawing/2014/main" id="{3641171F-D4C4-4CC1-8DC4-C605E98C3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736850"/>
          <a:ext cx="7366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527050</xdr:colOff>
      <xdr:row>15</xdr:row>
      <xdr:rowOff>107950</xdr:rowOff>
    </xdr:to>
    <xdr:pic>
      <xdr:nvPicPr>
        <xdr:cNvPr id="31" name="Kép 30">
          <a:extLst>
            <a:ext uri="{FF2B5EF4-FFF2-40B4-BE49-F238E27FC236}">
              <a16:creationId xmlns:a16="http://schemas.microsoft.com/office/drawing/2014/main" id="{A41062F6-800F-4AA5-9A63-C953F2C28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736850"/>
          <a:ext cx="5270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527050</xdr:colOff>
      <xdr:row>15</xdr:row>
      <xdr:rowOff>107950</xdr:rowOff>
    </xdr:to>
    <xdr:pic>
      <xdr:nvPicPr>
        <xdr:cNvPr id="32" name="Kép 31">
          <a:extLst>
            <a:ext uri="{FF2B5EF4-FFF2-40B4-BE49-F238E27FC236}">
              <a16:creationId xmlns:a16="http://schemas.microsoft.com/office/drawing/2014/main" id="{51A22431-1A8F-4EC6-BF82-AC703EB6E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736850"/>
          <a:ext cx="5270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13</xdr:col>
      <xdr:colOff>209550</xdr:colOff>
      <xdr:row>15</xdr:row>
      <xdr:rowOff>107950</xdr:rowOff>
    </xdr:to>
    <xdr:pic>
      <xdr:nvPicPr>
        <xdr:cNvPr id="33" name="Kép 32">
          <a:extLst>
            <a:ext uri="{FF2B5EF4-FFF2-40B4-BE49-F238E27FC236}">
              <a16:creationId xmlns:a16="http://schemas.microsoft.com/office/drawing/2014/main" id="{888EF010-58DD-429A-A40C-33A9C0341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736850"/>
          <a:ext cx="14287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603250</xdr:colOff>
      <xdr:row>15</xdr:row>
      <xdr:rowOff>107950</xdr:rowOff>
    </xdr:to>
    <xdr:pic>
      <xdr:nvPicPr>
        <xdr:cNvPr id="34" name="Kép 33">
          <a:extLst>
            <a:ext uri="{FF2B5EF4-FFF2-40B4-BE49-F238E27FC236}">
              <a16:creationId xmlns:a16="http://schemas.microsoft.com/office/drawing/2014/main" id="{16037AC0-C2B7-400D-88EE-4C1A17781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736850"/>
          <a:ext cx="6032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571500</xdr:colOff>
      <xdr:row>15</xdr:row>
      <xdr:rowOff>107950</xdr:rowOff>
    </xdr:to>
    <xdr:pic>
      <xdr:nvPicPr>
        <xdr:cNvPr id="35" name="Kép 34">
          <a:extLst>
            <a:ext uri="{FF2B5EF4-FFF2-40B4-BE49-F238E27FC236}">
              <a16:creationId xmlns:a16="http://schemas.microsoft.com/office/drawing/2014/main" id="{0651A210-2A8C-4E64-B5E7-71E5C08FC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36850"/>
          <a:ext cx="5715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9</xdr:row>
      <xdr:rowOff>0</xdr:rowOff>
    </xdr:from>
    <xdr:to>
      <xdr:col>18</xdr:col>
      <xdr:colOff>38100</xdr:colOff>
      <xdr:row>15</xdr:row>
      <xdr:rowOff>107950</xdr:rowOff>
    </xdr:to>
    <xdr:pic>
      <xdr:nvPicPr>
        <xdr:cNvPr id="36" name="Kép 35">
          <a:extLst>
            <a:ext uri="{FF2B5EF4-FFF2-40B4-BE49-F238E27FC236}">
              <a16:creationId xmlns:a16="http://schemas.microsoft.com/office/drawing/2014/main" id="{AAE55FF7-1A77-44F5-B849-51832ADF1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736850"/>
          <a:ext cx="6477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9</xdr:row>
      <xdr:rowOff>0</xdr:rowOff>
    </xdr:from>
    <xdr:to>
      <xdr:col>20</xdr:col>
      <xdr:colOff>57150</xdr:colOff>
      <xdr:row>15</xdr:row>
      <xdr:rowOff>107950</xdr:rowOff>
    </xdr:to>
    <xdr:pic>
      <xdr:nvPicPr>
        <xdr:cNvPr id="37" name="Kép 36">
          <a:extLst>
            <a:ext uri="{FF2B5EF4-FFF2-40B4-BE49-F238E27FC236}">
              <a16:creationId xmlns:a16="http://schemas.microsoft.com/office/drawing/2014/main" id="{1525ED0E-8428-494F-AA12-25A30C91A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736850"/>
          <a:ext cx="6667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12700</xdr:colOff>
      <xdr:row>47</xdr:row>
      <xdr:rowOff>12700</xdr:rowOff>
    </xdr:to>
    <xdr:pic>
      <xdr:nvPicPr>
        <xdr:cNvPr id="38" name="Kép 37">
          <a:extLst>
            <a:ext uri="{FF2B5EF4-FFF2-40B4-BE49-F238E27FC236}">
              <a16:creationId xmlns:a16="http://schemas.microsoft.com/office/drawing/2014/main" id="{0AF7E4DB-E219-42BF-BD2B-CC586BF55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061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D9C8BB4-5BA5-4922-83A7-01F0B3468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19</xdr:col>
      <xdr:colOff>76200</xdr:colOff>
      <xdr:row>3</xdr:row>
      <xdr:rowOff>25400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A7771727-52E1-4648-8609-97C62B232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0</xdr:colOff>
      <xdr:row>0</xdr:row>
      <xdr:rowOff>0</xdr:rowOff>
    </xdr:from>
    <xdr:to>
      <xdr:col>42</xdr:col>
      <xdr:colOff>76200</xdr:colOff>
      <xdr:row>3</xdr:row>
      <xdr:rowOff>25400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3A577FC2-103F-4511-AF95-D13757921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762208620200521095707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224861620200521094804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155602620200521094138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829274020200521093216.html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rukereso.hu/Jump.php?ProductAttributeId=466565823&amp;ProductType=p&amp;dat=2TQ0R1l9bwGEdXTzgIs7bnPHaErW54zi9g3Kkik0Rgeqpi8ZE%2BNjoe81PBMqJPQlt16g27mOD92cMML3tnvFYr4XRPSpWEgX4XCwytHuyal4NjEkP9li%2BEF6XAW4Z0UDMvD256ACrijx%2BpY3qI95o7cWGNo0WNOxZ5IDoF3nEI2LDHXbRIexofwNF4H9nhmvtxu4CswJsiXu66bD7BMmU%2FeVQl0Sz6mAf22OgLae08K2U76jR5aeKyZjwOyTgnMOmfElPLzvAa8CuHUSLX5onDQioD%2FHQ8uvy1oUc313ZMLyc7l6z4t%2BWYDnQPXgn3IF&amp;pp=96675e7068958fed9d8dc7ab27fbaa9a&amp;ptp=5&amp;ct=header&amp;cp=Price&amp;pt=compare" TargetMode="External"/><Relationship Id="rId21" Type="http://schemas.openxmlformats.org/officeDocument/2006/relationships/hyperlink" Target="https://www.arukereso.hu/hutoszekreny-fagyaszto-c3168/indesit/lr6-s2-x-p347571984/" TargetMode="External"/><Relationship Id="rId42" Type="http://schemas.openxmlformats.org/officeDocument/2006/relationships/hyperlink" Target="https://www.arukereso.hu/hutoszekreny-fagyaszto-c3168/indesit/lr6-s2-x-p347571984/" TargetMode="External"/><Relationship Id="rId47" Type="http://schemas.openxmlformats.org/officeDocument/2006/relationships/hyperlink" Target="https://www.arukereso.hu/hutoszekreny-fagyaszto-c3168/zanussi/zrb33103wa-p272930431/" TargetMode="External"/><Relationship Id="rId63" Type="http://schemas.openxmlformats.org/officeDocument/2006/relationships/hyperlink" Target="https://www.arukereso.hu/hutoszekreny-fagyaszto-c3168/indesit/lr6-s2-w-p347571982/" TargetMode="External"/><Relationship Id="rId68" Type="http://schemas.openxmlformats.org/officeDocument/2006/relationships/hyperlink" Target="https://www.arukereso.hu/static/elerhetosegeink.html" TargetMode="External"/><Relationship Id="rId16" Type="http://schemas.openxmlformats.org/officeDocument/2006/relationships/hyperlink" Target="https://www.arukereso.hu/Jump.php?ProductAttributeId=501891669&amp;ProductType=p&amp;dat=LZjlzPBmCyiOV2eZKs1nhuKZwDUCJnQzFjOFpqjQyGIHwJrLO7cLB0s2RaBkB%2BUgXvzULjc7a3PktHTPj24gix%2BBFYLzF8n%2FBitZ5Z0r0c5G3hWWtMYYQes1FGSh4Q%2FHajFwLtQD5DVNyB7kizWDMGVVBrmx1oQO%2BYt09bRV1cGeYMieUyKOWaOEy7YMU4y%2F4CULX9EWcg0kcQFqA5frdjM9Pwb1z8RkFnIf5G9yF0slL2ZRnxaTm8BW3PaAkNf%2FkqPy5zXQM6tiDvVuc%2Fpwo89EUh9dVvDvWqIvvyelAqZuczuVKcO66JIV6ywVhrPM&amp;pp=ace738d22cd206e5760842421f76efd1&amp;ptp=5&amp;ct=header&amp;cp=Price&amp;pt=compare" TargetMode="External"/><Relationship Id="rId11" Type="http://schemas.openxmlformats.org/officeDocument/2006/relationships/hyperlink" Target="https://www.arukereso.hu/Jump.php?ProductAttributeId=441606377&amp;ProductType=p&amp;dat=Rg%2FPp3I0hxKNhZXy4zDblOf3u7uIan1yG5VLq6v3zcOMzcXKLejWyQEj5xJjfZeKfkpxye1J1G%2BRl5lHUphfHnvU66WnpPOw2c1rloL5uSBFWX%2B3gHqnbMMc3vh95gqgy5NDWfVt4Uywp%2FvqerG8hZv345rpt4uoCI5dBUK7P%2BEKd9RfZfMwz%2BncEcMPynljaCuhJiuIKR5594hxDb1u5GIVioeW%2BLa1Y%2B0XMrvNpicgeY94%2B4Y6jhFD4wn6TFzgh1FK%2BBzOHByyNOgGycib93hhb3YNMEik9tzITeuni45XQ5SOlMtdBx5GHN1lx0eW&amp;pp=21e9a060c994b541dcbdfac482dc3734&amp;ptp=5&amp;ct=header&amp;cp=Price&amp;pt=compare" TargetMode="External"/><Relationship Id="rId32" Type="http://schemas.openxmlformats.org/officeDocument/2006/relationships/hyperlink" Target="https://www.arukereso.hu/Jump.php?ProductAttributeId=467680221&amp;ProductType=p&amp;dat=es%2FYKPumQ1s2CibKcW%2BM7sfqv4NgIlPOQrlYvwd2SWyPhrSXY7TpoUo7KSPS6LTZNterv2OJ0g9LqPRz9VLBN4pQenl5Kzd7FO0DJy2q60V6BTxHQmWJYzMmZZRjRV4gCFDBrEUZJy%2FopuFrgj0GtoA3%2Fuz%2FuQrctRAEUSOOKfvGQD%2FfRRT8CN28iE16aO%2FuqeWYum%2F0JRXIFZwPiXExB%2FhPLcnZC%2BMI%2F%2FPLPCHA4Wz%2Fq1%2B7nwbD6kcg%2BWTm26ZSOhNw9wfAhncsdsv7Jju0i6wRqUf2lrt7DlMwdY%2FKyQfMq3BI9JA9sh0n9%2FdhtNu3&amp;pp=2f002cd04beae6b6482352149f28c5ca&amp;ptp=5&amp;ct=header&amp;cp=Price&amp;pt=compare" TargetMode="External"/><Relationship Id="rId37" Type="http://schemas.openxmlformats.org/officeDocument/2006/relationships/hyperlink" Target="https://www.arukereso.hu/hutoszekreny-fagyaszto-c3168/zanussi/zrb33103wa-p272930431/" TargetMode="External"/><Relationship Id="rId53" Type="http://schemas.openxmlformats.org/officeDocument/2006/relationships/hyperlink" Target="https://www.arukereso.hu/hutoszekreny-fagyaszto-c3168/indesit/lr6-s2-w-p347571982/" TargetMode="External"/><Relationship Id="rId58" Type="http://schemas.openxmlformats.org/officeDocument/2006/relationships/hyperlink" Target="https://www.arukereso.hu/hutoszekreny-fagyaszto-c3168/gorenje/rk4172anx-p408880113/" TargetMode="External"/><Relationship Id="rId74" Type="http://schemas.openxmlformats.org/officeDocument/2006/relationships/hyperlink" Target="https://www.arukereso.hu/static/hirlevel.html" TargetMode="External"/><Relationship Id="rId79" Type="http://schemas.openxmlformats.org/officeDocument/2006/relationships/hyperlink" Target="https://www.productads.hu/" TargetMode="External"/><Relationship Id="rId5" Type="http://schemas.openxmlformats.org/officeDocument/2006/relationships/hyperlink" Target="https://www.arukereso.hu/hutoszekreny-fagyaszto-c3168/gorenje/rk4172anx-p408880113/" TargetMode="External"/><Relationship Id="rId61" Type="http://schemas.openxmlformats.org/officeDocument/2006/relationships/hyperlink" Target="https://www.arukereso.hu/hutoszekreny-fagyaszto-c3168/indesit/lr7s2w-p341919636/" TargetMode="External"/><Relationship Id="rId82" Type="http://schemas.openxmlformats.org/officeDocument/2006/relationships/hyperlink" Target="https://www.arukereso.hu/hutoszekreny-fagyaszto-c3168/fn:termekek-osszehasonlitasa:zanussi-zrb33103wa-p272930431,gorenje-rk4172anx-p408880113,beko-rcsa-330k31-w-p359309879,gorenje-rk4172anw-p408615135,indesit-lr7s2w-p341919636,indesit-lr6-s2-x-p347571984,indesit-lr6-s2-w-p347571982,beko-csa270m30w-p383036065,candy-cm-3354-x-p421328934,candy-cm-3354-w-p421328928/" TargetMode="External"/><Relationship Id="rId19" Type="http://schemas.openxmlformats.org/officeDocument/2006/relationships/hyperlink" Target="https://www.arukereso.hu/Jump.php?ProductAttributeId=466115229&amp;ProductType=p&amp;dat=Bj7nTXPuFQpHx7pyfntzSaq8oRGESdyDP0fDSWEO%2BEdcPgNV8UHS%2FQm%2B9hbIBZHWoDdoyLEklDLoUyASJG%2FUTMXMJdRgAxS7Sr%2FEMS7ugEG1tc463LR0UOoj9TihsJeOvCL917C0ZAnM%2BcC%2BwLvyz4ZPs3g3r8j6B327yHkPSeeP5aevI%2FaQnpgJID5pwJATOuwLduaEwWKgWbhgh6%2BnntKcO09xN3qDqJFMhV3B2pcYLei0mn2hpqtZ%2FcdnCdEPaJt066r0QFpmJpX7xecfNKPx5LBJ7VzAdYrBtcynvvSOw4J6zrgnI6b0h1SiTJCd&amp;pp=70398d7da7d4b8d453dc07e81c92eb3d&amp;ptp=5&amp;ct=header&amp;cp=Price&amp;pt=compare" TargetMode="External"/><Relationship Id="rId14" Type="http://schemas.openxmlformats.org/officeDocument/2006/relationships/hyperlink" Target="https://www.arukereso.hu/Jump.php?ProductAttributeId=615474316&amp;ProductType=p&amp;dat=W%2BULalSTo%2BOeRaaeNWtpQZD8YhRfvSAsp1FaXjzO5OR5lqOpW3payYEAl6zAbHLk%2FVWiDpcmUe7ahMG%2Fww18LRQNt17V7T9XFfgcns7AhwBPecSRecznnA%2B75q9aVwEsO8c1gebtJ6fDF%2F0MKNMauvGu%2FJIY%2FjeIjI5I%2FTMhKN2pz0wsekSaYQg2RCAVp%2FdiTtyDs9eNsSBErCCzUSBSEH0Rqm%2BF0WJsXBZhfHOtPZpn1rYp6V1S8MgoiRcKZlwVwH2hMGJkwhphWEtm1w2cFMtJUnCd6IFNyqnZRveZyfh%2FWy%2FJ2AnBtxaIDyk4w0J5&amp;pp=c00e66549673564a533620fbdaab1404&amp;ptp=5&amp;ct=header&amp;cp=Price&amp;pt=compare" TargetMode="External"/><Relationship Id="rId22" Type="http://schemas.openxmlformats.org/officeDocument/2006/relationships/hyperlink" Target="https://www.arukereso.hu/Jump.php?ProductAttributeId=466650515&amp;ProductType=p&amp;dat=SJWRXGvKJCK%2FapodCicnXZm6CssHyLvMU%2FVBQC%2Bc3Gm30nnIrHCKCTGtsbfK5ss2Z5ydvTRIRSEJ%2FUR9D%2BUHPCsN1vvxL567pVIAlhVLiJZSmnCCmt4DEBPBhRuH8scw3PCxoIXE6sT7YGIs3Sjn%2BU8P4FZJ3aEiIETZfH%2BKQnyLNCKf1uEdVHAIIazavFTrmfh4X%2F1vkfhwVeria1RfhN7Ed0qqta3cZIuOnz5PXSvtCyk8Tyb7REUd9ttOGthmB89Oa7vAcs%2BamtSlBG0s4qo9HkvW1RMfF%2BNuWAFBCpeLEp0UEntNzct1wJnsiI6F&amp;pp=ccd53029f964ceba08240825f6350239&amp;ptp=5&amp;ct=header&amp;cp=Price&amp;pt=compare" TargetMode="External"/><Relationship Id="rId27" Type="http://schemas.openxmlformats.org/officeDocument/2006/relationships/hyperlink" Target="https://www.arukereso.hu/Jump.php?ProductAttributeId=568019793&amp;ProductType=p&amp;dat=TAuzKKqEd6JzO9Y%2BVGW1BWGrFRVy5k7J4jMP%2BtsQJ2O4lte0CNRR2GMyPVZV%2FvX7h9Ghg%2BgUCkldPMjMJGSWehQrEZTcDB40G275hTn%2BiV7Y73E5K5p5eWtmIIevu9fI5VBeLjJlcX6JANhZIx6wRi5MN%2Bk93U9U%2FHVnU%2BQ4g7JL2aBz42nIudVfhLCKriTmHDIm%2FygMVCygCg8oVtgQmAS13evXOTKcHufdvBts6GYwNBo%2Fvj7Y259Dp3ZWD75bwuLyEzGc%2Fo7KEBCRADT8HVFEEA00StMFvZStmSaPDO4TcX4bWXnWqj7QCcOCAmUk&amp;pp=6e8fdb897a2182e5667599e081cef233&amp;ptp=5&amp;ct=header&amp;cp=Price&amp;pt=compare" TargetMode="External"/><Relationship Id="rId30" Type="http://schemas.openxmlformats.org/officeDocument/2006/relationships/hyperlink" Target="https://www.arukereso.hu/Jump.php?ProductAttributeId=467488787&amp;ProductType=p&amp;dat=uhbuQkP30SjONRJCmUDTp22%2BIQHPWoFpKiPG763xCBpSah99k3JC3WBPhN7pn%2FxuS34chZnSHuE1XSCXhiE6KFVScoHmf9lmO9NVmozWlfKYUX4P%2BTt25%2FI5T8yMGsNKECGq2UUK6jPWDDTWWkzLOHEqk7NlqOiKvpz8UC8laMnpemZcL5fc72jucmp4DBE90tuZqd7PhYjF%2Fj2agoBk6ZcvvQd52%2F%2FZlK%2FskPyb0FGRTDHP7lG8EU99%2B1apF6mTzY4xLT5KCMemMRjeYKTkab6NKAmkYyGGcdKJupJgbmLCAmRi7j4KiD9icsYQV3mf&amp;pp=d8f7e4c755b3e7c14c56ce7728014d82&amp;ptp=5&amp;ct=header&amp;cp=Price&amp;pt=compare" TargetMode="External"/><Relationship Id="rId35" Type="http://schemas.openxmlformats.org/officeDocument/2006/relationships/hyperlink" Target="https://www.arukereso.hu/hutoszekreny-fagyaszto-c3168/candy/cm-3354-w-p421328928/" TargetMode="External"/><Relationship Id="rId43" Type="http://schemas.openxmlformats.org/officeDocument/2006/relationships/hyperlink" Target="https://www.arukereso.hu/hutoszekreny-fagyaszto-c3168/indesit/lr6-s2-w-p347571982/" TargetMode="External"/><Relationship Id="rId48" Type="http://schemas.openxmlformats.org/officeDocument/2006/relationships/hyperlink" Target="https://www.arukereso.hu/hutoszekreny-fagyaszto-c3168/gorenje/rk4172anx-p408880113/" TargetMode="External"/><Relationship Id="rId56" Type="http://schemas.openxmlformats.org/officeDocument/2006/relationships/hyperlink" Target="https://www.arukereso.hu/hutoszekreny-fagyaszto-c3168/candy/cm-3354-w-p421328928/" TargetMode="External"/><Relationship Id="rId64" Type="http://schemas.openxmlformats.org/officeDocument/2006/relationships/hyperlink" Target="https://www.arukereso.hu/hutoszekreny-fagyaszto-c3168/beko/csa270m30w-p383036065/" TargetMode="External"/><Relationship Id="rId69" Type="http://schemas.openxmlformats.org/officeDocument/2006/relationships/hyperlink" Target="https://www.arukereso.hu/static/dijaink_es_elismereseink.html" TargetMode="External"/><Relationship Id="rId77" Type="http://schemas.openxmlformats.org/officeDocument/2006/relationships/hyperlink" Target="https://www.arukereso.hu/static/megbizhato_bolt_szolgaltatas.html" TargetMode="External"/><Relationship Id="rId8" Type="http://schemas.openxmlformats.org/officeDocument/2006/relationships/hyperlink" Target="https://www.arukereso.hu/Jump.php?ProductAttributeId=498104269&amp;ProductType=p&amp;dat=wXzUN7%2FY8Amj2lmV1agZ9n1gPq2Aj3Ut9%2Fo2%2BBLGj18FNiw6U%2FmBT5V2RlbyAhs%2BcTxU8tyYLoMCPvv3X0AYmA%2FWjOk9%2FVMjLMxgx5Sz2nWhaVec17A7hDKN55%2FFBuSVFvdTiEFlB4kMJi80fQCfWq1bbYsVWF4y1XKd2A%2FmrLXJjjf8Irxssj5LQkljedXCguUF7eM06MISdz%2FYDsVdxaMR4cQQ851lOWHwLYHbzAl%2BK6xKwmbFelt8V09UcZ8zyry9fq4Kvq31yhPdDk%2FZXY9rnz0U%2BqI3QeQ9nzalkNR75mbVbPXvIppcSjvT73dL&amp;pp=fd60cb936073d1864e6576e48bc9b126&amp;ptp=5&amp;ct=header&amp;cp=Price&amp;pt=compare" TargetMode="External"/><Relationship Id="rId51" Type="http://schemas.openxmlformats.org/officeDocument/2006/relationships/hyperlink" Target="https://www.arukereso.hu/hutoszekreny-fagyaszto-c3168/indesit/lr7s2w-p341919636/" TargetMode="External"/><Relationship Id="rId72" Type="http://schemas.openxmlformats.org/officeDocument/2006/relationships/hyperlink" Target="https://pr.arukereso.hu/" TargetMode="External"/><Relationship Id="rId80" Type="http://schemas.openxmlformats.org/officeDocument/2006/relationships/hyperlink" Target="https://mediaajanlat.arukereso.hu/" TargetMode="External"/><Relationship Id="rId3" Type="http://schemas.openxmlformats.org/officeDocument/2006/relationships/hyperlink" Target="https://www.arukereso.hu/Jump.php?ProductAttributeId=456778367&amp;ProductType=p&amp;dat=tFJ54VESizzftiHNeEIVm3H7q31S0kh3lm6n7zmk9n%2F8GGsI4AIudO90WnYMajfz%2FFMEtBvqMSCGXOf2KTfkBZZLZcGBN6n010EXicB1C1Vj7QCAbhP7mea38K5hut9QGsSLiWAMZXs7quYXYs6GzhxLdd14hyETLfIjq%2FA1zIoLxQieFqYTO6sUhUVIzw5gNm14nRX%2FTUwAmMZgUBlpM5JmnqneEyG5YHm2757CkvVRN0dxC5R1Z%2Fb43Rdi4%2BA8pBWKGdGk3tkYZJwGX9HoxoTytHXM%2FrIAQLbFKSizi2%2FaLg6732enqAHGKK4%2BGowy&amp;pp=a8eccdb569784847f5f54c731df3ee04&amp;ptp=5&amp;ct=header&amp;cp=Price&amp;pt=compare" TargetMode="External"/><Relationship Id="rId12" Type="http://schemas.openxmlformats.org/officeDocument/2006/relationships/hyperlink" Target="https://www.arukereso.hu/Jump.php?ProductAttributeId=441606371&amp;ProductType=p&amp;dat=0CrP%2BvLX1AGtpfy8y6e1opGul7ouLdPT9qhjPfCOMFHOL58o6WXNeva7PxtaMsXsivxaFNw6%2FpjmiVzfxVNgA3Dtnmf5UQjYogCZTpkl4oqjdouEMS4Wcp8hh9x3A5qTI4hEb9cof4yOn%2B39Jxo9qRD9zcG8At04OMS4Fc7aAmCtnod6%2FsYXYdp%2F5rqCTO%2BXWK04fs3VkbrI%2FPvVN4cIImjkn6Fjbm5PT0AxXx1VUSMKSUS8J%2BREKuJH%2Bp7ofBvzDwPuyhsqDxGKWULzFpJJ%2F3TQgculJFNepS6jYtP3gNRCQe1UTOs6odcTgNBVU3Fr&amp;pp=3cbd798cc66ad5a74f813ca9456c8585&amp;ptp=5&amp;ct=header&amp;cp=Price&amp;pt=compare" TargetMode="External"/><Relationship Id="rId17" Type="http://schemas.openxmlformats.org/officeDocument/2006/relationships/hyperlink" Target="https://www.arukereso.hu/hutoszekreny-fagyaszto-c3168/indesit/lr7s2w-p341919636/" TargetMode="External"/><Relationship Id="rId25" Type="http://schemas.openxmlformats.org/officeDocument/2006/relationships/hyperlink" Target="https://www.arukereso.hu/hutoszekreny-fagyaszto-c3168/indesit/lr6-s2-w-p347571982/" TargetMode="External"/><Relationship Id="rId33" Type="http://schemas.openxmlformats.org/officeDocument/2006/relationships/hyperlink" Target="https://www.arukereso.hu/hutoszekreny-fagyaszto-c3168/candy/cm-3354-x-p421328934/" TargetMode="External"/><Relationship Id="rId38" Type="http://schemas.openxmlformats.org/officeDocument/2006/relationships/hyperlink" Target="https://www.arukereso.hu/hutoszekreny-fagyaszto-c3168/gorenje/rk4172anx-p408880113/" TargetMode="External"/><Relationship Id="rId46" Type="http://schemas.openxmlformats.org/officeDocument/2006/relationships/hyperlink" Target="https://www.arukereso.hu/hutoszekreny-fagyaszto-c3168/candy/cm-3354-w-p421328928/" TargetMode="External"/><Relationship Id="rId59" Type="http://schemas.openxmlformats.org/officeDocument/2006/relationships/hyperlink" Target="https://www.arukereso.hu/hutoszekreny-fagyaszto-c3168/beko/rcsa-330k31-w-p359309879/" TargetMode="External"/><Relationship Id="rId67" Type="http://schemas.openxmlformats.org/officeDocument/2006/relationships/hyperlink" Target="https://www.arukereso.hu/static/bemutatkozas.html" TargetMode="External"/><Relationship Id="rId20" Type="http://schemas.openxmlformats.org/officeDocument/2006/relationships/hyperlink" Target="https://www.arukereso.hu/Jump.php?ProductAttributeId=467221811&amp;ProductType=p&amp;dat=fJap%2F8AUHrWMjf43IatfmsNBiLgWYsxnPGQR9lTIBTu1fWkl4Y0PS9ks2aiHWhuw8Tj%2FZdeYmWlxTfTr0FXpeDqy7BnMjaYiqCy63%2F6VEnOWaOAbMKLH5eY1zsisG5K4AqU5wgJheh%2FyTy%2F3uUHnUvLVLfKWWKL35jVyOVbgfwHr8o%2BGP3RL0hz%2BI9KACHE6CzJcuGmTVSKuyyLCNSaIWQZ8qkDx%2FRIC1Ygm%2FyxUaY%2BYjhjcmKDZggqm7cFcm9FKOZDasGyKBbUnffB8Yw7MrTHQS2c2sEejWkmiqCRd7rAq%2FryGed8DLDeiaGmM9AIL&amp;pp=ddb26d733c49e5ec610345154b3701e1&amp;ptp=5&amp;ct=header&amp;cp=Price&amp;pt=compare" TargetMode="External"/><Relationship Id="rId41" Type="http://schemas.openxmlformats.org/officeDocument/2006/relationships/hyperlink" Target="https://www.arukereso.hu/hutoszekreny-fagyaszto-c3168/indesit/lr7s2w-p341919636/" TargetMode="External"/><Relationship Id="rId54" Type="http://schemas.openxmlformats.org/officeDocument/2006/relationships/hyperlink" Target="https://www.arukereso.hu/hutoszekreny-fagyaszto-c3168/beko/csa270m30w-p383036065/" TargetMode="External"/><Relationship Id="rId62" Type="http://schemas.openxmlformats.org/officeDocument/2006/relationships/hyperlink" Target="https://www.arukereso.hu/hutoszekreny-fagyaszto-c3168/indesit/lr6-s2-x-p347571984/" TargetMode="External"/><Relationship Id="rId70" Type="http://schemas.openxmlformats.org/officeDocument/2006/relationships/hyperlink" Target="https://www.arukereso.hu/static/allasok.html" TargetMode="External"/><Relationship Id="rId75" Type="http://schemas.openxmlformats.org/officeDocument/2006/relationships/hyperlink" Target="https://www.arukereso.hu/hutoszekreny-fagyaszto-c3168/fn:termekek-osszehasonlitasa:zanussi-zrb33103wa-p272930431,gorenje-rk4172anx-p408880113,beko-rcsa-330k31-w-p359309879,gorenje-rk4172anw-p408615135,indesit-lr7s2w-p341919636,indesit-lr6-s2-x-p347571984,indesit-lr6-s2-w-p347571982,beko-csa270m30w-p383036065,candy-cm-3354-x-p421328934,candy-cm-3354-w-p421328928/" TargetMode="External"/><Relationship Id="rId83" Type="http://schemas.openxmlformats.org/officeDocument/2006/relationships/drawing" Target="../drawings/drawing5.xml"/><Relationship Id="rId1" Type="http://schemas.openxmlformats.org/officeDocument/2006/relationships/hyperlink" Target="https://www.arukereso.hu/hutoszekreny-fagyaszto-c3168/zanussi/zrb33103wa-p272930431/" TargetMode="External"/><Relationship Id="rId6" Type="http://schemas.openxmlformats.org/officeDocument/2006/relationships/hyperlink" Target="https://www.arukereso.hu/Jump.php?ProductAttributeId=615627325&amp;ProductType=p&amp;dat=zS%2FZ5n%2FAHaAfmAmO9%2BOJyN8oOnlWC9uXrSbefxbhlCxCxvdMhlFhCZBcrHbt1sDfUacF9dTw77yjFgWcTxLFcoatkW7pDpsNyWotu5pp5EUBrJ%2B9xbfnfcLyTa8VFKswHUZMz21AJUgRP7bL2VzcX7Glkd7f%2BfisH7Y9j6s6E%2ForW%2Bl3fonIHc0R68t2VBmXJoQYck4OivHYWdepnCk440G4THCZI0%2BEngmTPJ3lT3qGRhjxWKAb2GXYcFQzn0TYm7dOmgUOQLU2hemPrN%2BlVFMJKxRL%2FVK7XHu%2BJg8J0TzfthmYOAdPVCUFEc3UR6DQ&amp;pp=f5c4b77a6cb8d95cf1429716fffd8263&amp;ptp=5&amp;ct=header&amp;cp=Price&amp;pt=compare" TargetMode="External"/><Relationship Id="rId15" Type="http://schemas.openxmlformats.org/officeDocument/2006/relationships/hyperlink" Target="https://www.arukereso.hu/Jump.php?ProductAttributeId=549941586&amp;ProductType=p&amp;dat=p6ThMRxSNwOhHkJqeio2VJYAZJTY%2BwYQ%2BulEllDeUI2xgjaGnI14EpihbNTOU66WJp2KJvie8Toce%2Blc7E9ME3C0YZhMOhAojz22mNYoN%2B88uWvYTqGLAnEIZP4FK4gL633M5cDR%2FtkKqKVACrTfYHFiuBanyIyhsBWP42Rrko1Z4Ug44LrvZHVay%2F41SfhB7Mz%2BY9yyuIFu9gjPxDwE6g0NOwtnWHVGRIwBvS7siE4OwW0wTMUhvemfqsYgaHmtlfLa20olIollI68EdrvppLLbh9pk9ALobC%2BYRftaPEm%2Fi4xoxQF4l2EvVUjPs9AF&amp;pp=41bb766a3ace961b9019a6e4a0afcd9d&amp;ptp=5&amp;ct=header&amp;cp=Price&amp;pt=compare" TargetMode="External"/><Relationship Id="rId23" Type="http://schemas.openxmlformats.org/officeDocument/2006/relationships/hyperlink" Target="https://www.arukereso.hu/Jump.php?ProductAttributeId=466494159&amp;ProductType=p&amp;dat=da05uQS1ZJ7fPJTHit6wgTvbGeOmdFPHqx2aMUSCdxmW1gpb33FbwotjKSgP82KtDuCwY1EBBDqgd2PuLqJnDVby6pzqQ%2BrXRcD95rgBeG4QNuRrJXd92df7EOApvyfioECeqAbFcbzpKNEM8lkpuoD93liUCy2oY1O1DFbDv1uCatOc4r9zkjhmnKgbuxdb3GNJsTplWSfJtoyHxqmm4kz0suz8KhhH9zAStSO8sZm%2BWnTh7z6V59rCAh6cInoLuBoWxKjyj9y77%2FP5hQ%2F5e%2BHKgVBDrw9w%2FvTvZ3pyH1Wpn3%2BWy3hXNlhWipWtXU8D&amp;pp=3949e24ee36db2ddddf15ec6ee88a8b3&amp;ptp=5&amp;ct=header&amp;cp=Price&amp;pt=compare" TargetMode="External"/><Relationship Id="rId28" Type="http://schemas.openxmlformats.org/officeDocument/2006/relationships/hyperlink" Target="https://www.arukereso.hu/Jump.php?ProductAttributeId=537116385&amp;ProductType=p&amp;dat=y2lFz6QR6s6x1Qyl%2Fel4IKrSshoFD81jQSiZZnHo5pw3Tiy0xkct8Uhw5QpMxKMKHdA4IBTySolgHrzADUonqSu4ZacuVNO0oh91P1N3yZOLI9x1p9y6PfJnKfCCUfEQU2N%2BnpVZ70bzS7T4YGbUpqjedvyEcQ7aFna5URhBZsrIPVAYK9c3dqoxyQmdFB4KFsbCl3UqpxTZN6PcVejjJgl%2BZjYin0BWYZrisefV1TUnuW0%2FtY5qadV192jrXGra6zHtiXxBl0AJUfxhGVhYADG7q2x5XPCSM%2BH%2FLH%2BzQ9T%2BrlCA2Uo8rjdq4A7Rt2tL&amp;pp=3b0d024d3ba2fda8cb1db3f3da97d974&amp;ptp=5&amp;ct=header&amp;cp=Price&amp;pt=compare" TargetMode="External"/><Relationship Id="rId36" Type="http://schemas.openxmlformats.org/officeDocument/2006/relationships/hyperlink" Target="https://www.arukereso.hu/Jump.php?ProductAttributeId=522615198&amp;ProductType=p&amp;dat=K0xDkw64Ok5LR%2BbfrzOYhpF2Iib8HaknqZ97%2Bq5wc6165OE3G5vWgNSMu83tFUZ4bYc3AuZNBTx8xNq6hTQkIM7mf8LpT09VbYRg1s0grDh8Kgy4MNra7TK1w%2Fip0O4v7qaSbV%2F%2BPWklRj2PYquHTv5yjFpW72Vcu3mZ3Wn%2BCvJMnTLCyWNLQrvKuivQDpT%2B5OTGQnR%2FZfwO6t%2Blz38kK5gA1iis%2BbqFIIzCl9uxGaSnXnAsX%2BoaIYSzoSF27VCy%2Fnx7pjAYPdTyubRntzuMnNuDCYLUHVFEAYUy33OBfvZk2fohGegatOusrGY9O7WK&amp;pp=a1656dffa8420efa6f080441fe1a95c4&amp;ptp=5&amp;ct=header&amp;cp=Price&amp;pt=compare" TargetMode="External"/><Relationship Id="rId49" Type="http://schemas.openxmlformats.org/officeDocument/2006/relationships/hyperlink" Target="https://www.arukereso.hu/hutoszekreny-fagyaszto-c3168/beko/rcsa-330k31-w-p359309879/" TargetMode="External"/><Relationship Id="rId57" Type="http://schemas.openxmlformats.org/officeDocument/2006/relationships/hyperlink" Target="https://www.arukereso.hu/hutoszekreny-fagyaszto-c3168/zanussi/zrb33103wa-p272930431/" TargetMode="External"/><Relationship Id="rId10" Type="http://schemas.openxmlformats.org/officeDocument/2006/relationships/hyperlink" Target="https://www.arukereso.hu/Jump.php?ProductAttributeId=664047870&amp;ProductType=p&amp;dat=LejDM21pbfnt%2B%2Fz1AgbYDie4j%2F9QNdFun9IDbRQiRV6AuSztGj0vXJV6mkMLUMrGRHYiuv4kddxDmt8RBjXjgpZqct41lMZyIEf8qQCJEt6A20ns%2FRVrPtxWLMVcLflSO48jUhyKQcYPj6trrado%2BbtB1uvHKci9U3YIrM5ytT5hqLRYg4i25CfMaK9%2FeMEHMWGhbprDoTbUmt6syyX8aByw1J1MLHgBvTXkNCH6BQgRz7WpUpdjgGiwW3rskhnickgkn%2BREmrRKvtLy0tvIQGvBOohP%2FvaFHSR0W6%2B5WryYlnIXn3xH2O%2FSN5H1oCFG&amp;pp=b793c7c1b003c42cb2ea81be0d111ea3&amp;ptp=5&amp;ct=header&amp;cp=Price&amp;pt=compare" TargetMode="External"/><Relationship Id="rId31" Type="http://schemas.openxmlformats.org/officeDocument/2006/relationships/hyperlink" Target="https://www.arukereso.hu/Jump.php?ProductAttributeId=519523710&amp;ProductType=p&amp;dat=k2n%2BYUpi1tQ6UC1v1QH3%2FuLmkmjUrG4ZP0TDAmoy8aZrnjgIGMt0cwZboWxOM24w7PDgdKJ7zkPsZDQEpi2Kec1GXzWqfJ3H262d%2Bx%2B%2FJqHAUY6qDgNeqSg5ivZFNgNY9l4RwsbY%2BM9A0vIBx4SwrDHt9apyxqw06%2B7GDhiE1pBV7qyLSbuFOQaFVso5FHqkDjMdNsIREngweLJFtOPgVBXnjGLbMz8zWFOiP7Q8T6rGLionDOLf78kzZYk6gF3IAjwU2qFbRh7k%2F9eXVHPKXTiA430avAryVO15l3xy3njPu3xfwGrndig1r9DemdRS&amp;pp=94df623e0da4fa16e97779669d9772e4&amp;ptp=5&amp;ct=header&amp;cp=Price&amp;pt=compare" TargetMode="External"/><Relationship Id="rId44" Type="http://schemas.openxmlformats.org/officeDocument/2006/relationships/hyperlink" Target="https://www.arukereso.hu/hutoszekreny-fagyaszto-c3168/beko/csa270m30w-p383036065/" TargetMode="External"/><Relationship Id="rId52" Type="http://schemas.openxmlformats.org/officeDocument/2006/relationships/hyperlink" Target="https://www.arukereso.hu/hutoszekreny-fagyaszto-c3168/indesit/lr6-s2-x-p347571984/" TargetMode="External"/><Relationship Id="rId60" Type="http://schemas.openxmlformats.org/officeDocument/2006/relationships/hyperlink" Target="https://www.arukereso.hu/hutoszekreny-fagyaszto-c3168/gorenje/rk4172anw-p408615135/" TargetMode="External"/><Relationship Id="rId65" Type="http://schemas.openxmlformats.org/officeDocument/2006/relationships/hyperlink" Target="https://www.arukereso.hu/hutoszekreny-fagyaszto-c3168/candy/cm-3354-x-p421328934/" TargetMode="External"/><Relationship Id="rId73" Type="http://schemas.openxmlformats.org/officeDocument/2006/relationships/hyperlink" Target="https://www.arukereso.hu/static/szolgaltatasok.html" TargetMode="External"/><Relationship Id="rId78" Type="http://schemas.openxmlformats.org/officeDocument/2006/relationships/hyperlink" Target="https://www.arukereso.hu/static/kosar-program.html" TargetMode="External"/><Relationship Id="rId81" Type="http://schemas.openxmlformats.org/officeDocument/2006/relationships/hyperlink" Target="https://www.arukereso.hu/admin/" TargetMode="External"/><Relationship Id="rId4" Type="http://schemas.openxmlformats.org/officeDocument/2006/relationships/hyperlink" Target="https://www.arukereso.hu/Jump.php?ProductAttributeId=578145000&amp;ProductType=p&amp;dat=8fHCxh09U%2FoS3fIUGvxaBN%2FWupaeDkg52%2BOTAiOE8sQvbyAxyjbq49OLG1PcYlu%2BV47H1GzKS6odq9FGqPrUZw8Cwz12HJKu52R41hnHlbZvT8UjkiVybpPqh%2F7UIb5ieMFSAf35989QTltiFzXwlqN08bPew1O55j5kyFvvciDIX3qtoLngRACSRD%2Bfzuy%2B9%2F0rvd0NYz7E9QUOBd%2F4rWUI2mp9FfPL1f%2Fa%2BYmvKurDS1Y9fyJxzmeTjHWtcARd4RMPTsRcIelY4Siwoqnm%2FkYwIdy9HtQ%2FTMOlNuonv8ChNoCcSgefFEAnW7R9riDI&amp;pp=951a390d182f508b78e4af8485ffa565&amp;ptp=5&amp;ct=header&amp;cp=Price&amp;pt=compare" TargetMode="External"/><Relationship Id="rId9" Type="http://schemas.openxmlformats.org/officeDocument/2006/relationships/hyperlink" Target="https://www.arukereso.hu/hutoszekreny-fagyaszto-c3168/beko/rcsa-330k31-w-p359309879/" TargetMode="External"/><Relationship Id="rId13" Type="http://schemas.openxmlformats.org/officeDocument/2006/relationships/hyperlink" Target="https://www.arukereso.hu/hutoszekreny-fagyaszto-c3168/gorenje/rk4172anw-p408615135/" TargetMode="External"/><Relationship Id="rId18" Type="http://schemas.openxmlformats.org/officeDocument/2006/relationships/hyperlink" Target="https://www.arukereso.hu/Jump.php?ProductAttributeId=441496619&amp;ProductType=p&amp;dat=eZF%2BTp6KNncd%2Bta7DAnG5cuB%2FHnvj1MoHBhhQWCVLNDQC6auSsjkbrAJE%2BnrjL0bBjbqrJieXBDDxqNltriRuK%2FbTyFH2%2BMtAom7z%2BUoOmDOa6n6VD9DmNIkxsJbGqNlqfTuuXeqOwwOTcjAdnX2uQad7W2FrcFcui1167ISNVsaXCMtOZgA7u4gk2tmgF6fFYsOmXwxLEjcpewM2zej3dpwQHQUZTpyvkhbBBYKhLZEX4EZpnL8q1e80aR2UNQ7KOV7FIJP2VYiCjSZw0u0e5jh%2BItpEouLCgAgF2avsrpMywbjpfwZS%2FQ%2FlXGQI%2FDX&amp;pp=dc17fcfa830633c2b4e871108a8df533&amp;ptp=5&amp;ct=header&amp;cp=Price&amp;pt=compare" TargetMode="External"/><Relationship Id="rId39" Type="http://schemas.openxmlformats.org/officeDocument/2006/relationships/hyperlink" Target="https://www.arukereso.hu/hutoszekreny-fagyaszto-c3168/beko/rcsa-330k31-w-p359309879/" TargetMode="External"/><Relationship Id="rId34" Type="http://schemas.openxmlformats.org/officeDocument/2006/relationships/hyperlink" Target="https://www.arukereso.hu/Jump.php?ProductAttributeId=627346299&amp;ProductType=p&amp;dat=m%2Bb2ZHI1a%2Bw6ounK8lDadCG6jtYK7meuDnXlgAHwj1kLsGDzdZw5F08QOQDgOLKwg%2Fj9%2BOxyl0AUM9qat4WL1YI0bSWJrPe1QEb5E%2F4%2FFlEIizWR1rFjJM78jFtRBe4%2B%2FQmmdGDa2R8w6lrsytx%2FHt9n5wYSTh7JOysQtdFxTYeQGDtfRd4u57qgH9i997SRsryZh0nGu%2FQUOrt%2BtEcoHQn%2BWQWn1%2Bagqj99%2BRIpQngFyn322GxWHmpoNCQ2YXr3SFLmBRoBWDPbXuUScxPNgnvJzaKQZD6N3koIO%2BJSfEQN8SEn6Owvofd%2FkaJjIXPR&amp;pp=11a99ed44a3db1b9036d96e1b075c410&amp;ptp=5&amp;ct=header&amp;cp=Price&amp;pt=compare" TargetMode="External"/><Relationship Id="rId50" Type="http://schemas.openxmlformats.org/officeDocument/2006/relationships/hyperlink" Target="https://www.arukereso.hu/hutoszekreny-fagyaszto-c3168/gorenje/rk4172anw-p408615135/" TargetMode="External"/><Relationship Id="rId55" Type="http://schemas.openxmlformats.org/officeDocument/2006/relationships/hyperlink" Target="https://www.arukereso.hu/hutoszekreny-fagyaszto-c3168/candy/cm-3354-x-p421328934/" TargetMode="External"/><Relationship Id="rId76" Type="http://schemas.openxmlformats.org/officeDocument/2006/relationships/hyperlink" Target="https://www.arukereso.hu/admin/" TargetMode="External"/><Relationship Id="rId7" Type="http://schemas.openxmlformats.org/officeDocument/2006/relationships/hyperlink" Target="https://www.arukereso.hu/Jump.php?ProductAttributeId=502070147&amp;ProductType=p&amp;dat=jJsxVtBcdkyl85p2a9qOl%2F%2F0oUF7B3GtPiIBXjy3g3Tdd1RWooUmG3FTGIwL6K2QwVHfAbFttF8XxxOGTG9yymbbcrVJ9y%2BHLhh3EYzMGUYGEdaj0WzR2w1XoJRc3ziDORz7vAKhtyTbj6uHO8Jt4ZWEQ0GY8G8g4HZuLZ4JAz6TAKuqacEp3UrlGRi%2BfcSSsnn97zHWWlHW7DIIlSkmzSGJ8j4mSTMHqrfd3KJUBGo18ZWvmS2eurkMT4ieaGgUpf%2BYNRVYyWdoCtP0NFEBozg1WZOKy1NLiB4RYkI%2BimhvGV0tTbxKN806lCzVYzDO&amp;pp=d6a72c78be8ef4562102e984bc2f9849&amp;ptp=5&amp;ct=header&amp;cp=Price&amp;pt=compare" TargetMode="External"/><Relationship Id="rId71" Type="http://schemas.openxmlformats.org/officeDocument/2006/relationships/hyperlink" Target="https://blog.arukereso.hu/" TargetMode="External"/><Relationship Id="rId2" Type="http://schemas.openxmlformats.org/officeDocument/2006/relationships/hyperlink" Target="https://www.arukereso.hu/Jump.php?ProductAttributeId=419725811&amp;ProductType=p&amp;dat=f2aimPxT1JAL3xMoZkqWlaCGK5CxA4gwc1VPZjwiRO1DS%2BKDEWzmdEAU%2FXhS4PLYuE8UmiALrhUALSlTftWT8jTM7txjjs0lULKSNWoCDMrDMqmjlMKIWnNMCtLwHZ%2FTjVFgt2nlHf1o1o4z27XxJ5xHLDHY63J2ivjyHAJ%2BjmT4zYI3ZtIGy%2FC7RKIqt8RY66YggU5P3aUAFGBOmI2NMcsFyKB2g1R8ezZfFikkG%2Fb8IZuLe%2Bd3C3we1Ao6jjvQAoswuphAvh7I5yNtQJbddFK%2Br9MJzvaeoBKdCWMLObfQHy3Q7HCN%2F1b2QgLkUj6t&amp;pp=16ebd10333dcd19a0d0717919e450249&amp;ptp=5&amp;ct=header&amp;cp=Price&amp;pt=compare" TargetMode="External"/><Relationship Id="rId29" Type="http://schemas.openxmlformats.org/officeDocument/2006/relationships/hyperlink" Target="https://www.arukereso.hu/hutoszekreny-fagyaszto-c3168/beko/csa270m30w-p383036065/" TargetMode="External"/><Relationship Id="rId24" Type="http://schemas.openxmlformats.org/officeDocument/2006/relationships/hyperlink" Target="https://www.arukereso.hu/Jump.php?ProductAttributeId=467221819&amp;ProductType=p&amp;dat=fbTJz5qtQNFP15%2BQCaEVPfHazFWy4Ftl3bm%2FjO6mqavDXZQxgWUcZIQwoaMTizVu82TmJspqzUBKBn2NZHlwG6BhDbzYHMR9v9RzZYm0NvE0lKzeuPbwwWys14zGdkKPiTbYbhe0l9cGc9smlHwgm5vW5NiZU9iURGREWoLbLgEykXkcTBmnb8UcJj%2FxIOWa%2BNWOhFk553rpd3Mpn0PqRB%2FsnYiOiN7Qn29pRD0Wa3VyJAF1ZawCmr%2FNWdhaMTVK%2B%2Bnb9uXKHNtBUi75gRfUB9PcNXzYfN99Enuo1gUX%2BqJq7wHSj201e0qFnrhjzEV0&amp;pp=0a9142846dfce1c81c16249d09e142b2&amp;ptp=5&amp;ct=header&amp;cp=Price&amp;pt=compare" TargetMode="External"/><Relationship Id="rId40" Type="http://schemas.openxmlformats.org/officeDocument/2006/relationships/hyperlink" Target="https://www.arukereso.hu/hutoszekreny-fagyaszto-c3168/gorenje/rk4172anw-p408615135/" TargetMode="External"/><Relationship Id="rId45" Type="http://schemas.openxmlformats.org/officeDocument/2006/relationships/hyperlink" Target="https://www.arukereso.hu/hutoszekreny-fagyaszto-c3168/candy/cm-3354-x-p421328934/" TargetMode="External"/><Relationship Id="rId66" Type="http://schemas.openxmlformats.org/officeDocument/2006/relationships/hyperlink" Target="https://www.arukereso.hu/hutoszekreny-fagyaszto-c3168/candy/cm-3354-w-p421328928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828812920200521113624.html" TargetMode="External"/><Relationship Id="rId2" Type="http://schemas.openxmlformats.org/officeDocument/2006/relationships/hyperlink" Target="https://miau.my-x.hu/myx-free/coco/test/113466420200521113446.html" TargetMode="External"/><Relationship Id="rId1" Type="http://schemas.openxmlformats.org/officeDocument/2006/relationships/hyperlink" Target="https://miau.my-x.hu/myx-free/coco/test/804683320200521113204.html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EA00-D204-4774-AD76-791456036228}">
  <dimension ref="A1:P24"/>
  <sheetViews>
    <sheetView zoomScale="91" workbookViewId="0"/>
  </sheetViews>
  <sheetFormatPr defaultRowHeight="14.5"/>
  <cols>
    <col min="1" max="2" width="8.7265625" style="1"/>
    <col min="3" max="3" width="8.81640625" style="2" bestFit="1" customWidth="1"/>
    <col min="4" max="4" width="8.7265625" style="3"/>
    <col min="5" max="5" width="9.08984375" style="1" bestFit="1" customWidth="1"/>
    <col min="6" max="6" width="10" style="1" bestFit="1" customWidth="1"/>
    <col min="7" max="7" width="11.1796875" style="1" bestFit="1" customWidth="1"/>
    <col min="8" max="8" width="9.36328125" style="1" bestFit="1" customWidth="1"/>
    <col min="9" max="9" width="11" style="1" bestFit="1" customWidth="1"/>
    <col min="10" max="11" width="9.54296875" style="69" bestFit="1" customWidth="1"/>
    <col min="12" max="14" width="8.81640625" style="1" bestFit="1" customWidth="1"/>
    <col min="15" max="16384" width="8.7265625" style="1"/>
  </cols>
  <sheetData>
    <row r="1" spans="1:16">
      <c r="F1" s="1" t="s">
        <v>46</v>
      </c>
      <c r="G1" s="1" t="s">
        <v>45</v>
      </c>
      <c r="L1" s="1" t="s">
        <v>45</v>
      </c>
      <c r="N1" s="1" t="s">
        <v>46</v>
      </c>
    </row>
    <row r="2" spans="1:16">
      <c r="C2" s="2">
        <v>1</v>
      </c>
      <c r="D2" s="3" t="s">
        <v>32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L2" s="1">
        <v>1</v>
      </c>
      <c r="N2" s="1">
        <v>1</v>
      </c>
    </row>
    <row r="3" spans="1:16">
      <c r="C3" s="3" t="s">
        <v>20</v>
      </c>
      <c r="D3" s="3" t="s">
        <v>21</v>
      </c>
      <c r="E3" s="1" t="s">
        <v>22</v>
      </c>
      <c r="F3" s="1" t="s">
        <v>23</v>
      </c>
      <c r="G3" s="1" t="s">
        <v>44</v>
      </c>
      <c r="H3" s="1" t="s">
        <v>24</v>
      </c>
      <c r="I3" s="1" t="s">
        <v>25</v>
      </c>
      <c r="J3" s="69" t="s">
        <v>26</v>
      </c>
      <c r="K3" s="69" t="s">
        <v>27</v>
      </c>
      <c r="L3" s="1" t="s">
        <v>29</v>
      </c>
      <c r="M3" s="1" t="s">
        <v>28</v>
      </c>
      <c r="N3" s="1" t="s">
        <v>38</v>
      </c>
    </row>
    <row r="4" spans="1:16">
      <c r="C4" s="3" t="s">
        <v>31</v>
      </c>
      <c r="D4" s="3" t="s">
        <v>34</v>
      </c>
      <c r="E4" s="1" t="s">
        <v>36</v>
      </c>
      <c r="F4" s="1" t="s">
        <v>43</v>
      </c>
      <c r="G4" s="1" t="s">
        <v>31</v>
      </c>
      <c r="H4" s="1" t="s">
        <v>212</v>
      </c>
      <c r="I4" s="1" t="s">
        <v>212</v>
      </c>
      <c r="J4" s="69" t="s">
        <v>28</v>
      </c>
      <c r="K4" s="69" t="s">
        <v>28</v>
      </c>
      <c r="L4" s="1" t="s">
        <v>19</v>
      </c>
      <c r="N4" s="1" t="s">
        <v>40</v>
      </c>
    </row>
    <row r="5" spans="1:16">
      <c r="C5" s="3" t="s">
        <v>30</v>
      </c>
      <c r="D5" s="3" t="s">
        <v>33</v>
      </c>
      <c r="E5" s="1" t="s">
        <v>35</v>
      </c>
      <c r="F5" s="1" t="s">
        <v>41</v>
      </c>
      <c r="G5" s="1" t="s">
        <v>42</v>
      </c>
      <c r="H5" s="1" t="s">
        <v>211</v>
      </c>
      <c r="I5" s="1" t="s">
        <v>213</v>
      </c>
      <c r="J5" s="69" t="s">
        <v>28</v>
      </c>
      <c r="K5" s="69" t="s">
        <v>28</v>
      </c>
      <c r="L5" s="1" t="s">
        <v>18</v>
      </c>
      <c r="M5" s="1" t="s">
        <v>37</v>
      </c>
      <c r="N5" s="1" t="s">
        <v>39</v>
      </c>
    </row>
    <row r="6" spans="1:16">
      <c r="A6" s="1" t="s">
        <v>9</v>
      </c>
      <c r="B6" s="1" t="s">
        <v>0</v>
      </c>
      <c r="C6" s="4">
        <v>60</v>
      </c>
      <c r="D6" s="5"/>
      <c r="E6" s="6">
        <v>3</v>
      </c>
      <c r="F6" s="4">
        <v>3</v>
      </c>
      <c r="G6" s="7">
        <f>F6*M6</f>
        <v>54</v>
      </c>
      <c r="H6" s="4">
        <v>95</v>
      </c>
      <c r="I6" s="4">
        <v>80</v>
      </c>
      <c r="J6" s="70"/>
      <c r="K6" s="70"/>
      <c r="L6" s="1">
        <f>18*800</f>
        <v>14400</v>
      </c>
      <c r="M6" s="1">
        <v>18</v>
      </c>
      <c r="N6" s="1">
        <f>L6/M6</f>
        <v>800</v>
      </c>
    </row>
    <row r="7" spans="1:16">
      <c r="A7" s="1" t="s">
        <v>10</v>
      </c>
      <c r="B7" s="1" t="s">
        <v>1</v>
      </c>
      <c r="C7" s="7">
        <v>18</v>
      </c>
      <c r="D7" s="5"/>
      <c r="E7" s="6">
        <v>1</v>
      </c>
      <c r="F7" s="4">
        <v>20</v>
      </c>
      <c r="G7" s="7">
        <f t="shared" ref="G7:G13" si="0">F7*M7</f>
        <v>20</v>
      </c>
      <c r="H7" s="4">
        <v>99</v>
      </c>
      <c r="I7" s="4">
        <v>200</v>
      </c>
      <c r="J7" s="70"/>
      <c r="K7" s="70"/>
      <c r="L7" s="1">
        <v>2400</v>
      </c>
      <c r="M7" s="1">
        <v>1</v>
      </c>
      <c r="N7" s="1">
        <f t="shared" ref="N7:N13" si="1">L7/M7</f>
        <v>2400</v>
      </c>
    </row>
    <row r="8" spans="1:16">
      <c r="A8" s="1" t="s">
        <v>11</v>
      </c>
      <c r="B8" s="1" t="s">
        <v>2</v>
      </c>
      <c r="C8" s="7">
        <v>51</v>
      </c>
      <c r="D8" s="5"/>
      <c r="E8" s="6">
        <v>4</v>
      </c>
      <c r="F8" s="6">
        <v>7</v>
      </c>
      <c r="G8" s="7">
        <f t="shared" si="0"/>
        <v>7</v>
      </c>
      <c r="H8" s="6">
        <v>100</v>
      </c>
      <c r="I8" s="4">
        <v>70</v>
      </c>
      <c r="J8" s="70"/>
      <c r="K8" s="70"/>
      <c r="L8" s="1">
        <v>5200</v>
      </c>
      <c r="M8" s="1">
        <v>1</v>
      </c>
      <c r="N8" s="1">
        <f t="shared" si="1"/>
        <v>5200</v>
      </c>
    </row>
    <row r="9" spans="1:16">
      <c r="A9" s="1" t="s">
        <v>12</v>
      </c>
      <c r="B9" s="1" t="s">
        <v>3</v>
      </c>
      <c r="C9" s="7">
        <v>10</v>
      </c>
      <c r="D9" s="5"/>
      <c r="E9" s="6">
        <v>5</v>
      </c>
      <c r="F9" s="6">
        <v>6</v>
      </c>
      <c r="G9" s="7">
        <f t="shared" si="0"/>
        <v>6</v>
      </c>
      <c r="H9" s="6">
        <v>80</v>
      </c>
      <c r="I9" s="4">
        <v>50</v>
      </c>
      <c r="J9" s="70"/>
      <c r="K9" s="70"/>
      <c r="L9" s="1">
        <v>6500</v>
      </c>
      <c r="M9" s="1">
        <v>1</v>
      </c>
      <c r="N9" s="1">
        <f t="shared" si="1"/>
        <v>6500</v>
      </c>
    </row>
    <row r="10" spans="1:16">
      <c r="A10" s="1" t="s">
        <v>13</v>
      </c>
      <c r="B10" s="1" t="s">
        <v>4</v>
      </c>
      <c r="C10" s="4">
        <v>35</v>
      </c>
      <c r="D10" s="5"/>
      <c r="E10" s="6">
        <v>1</v>
      </c>
      <c r="F10" s="4">
        <v>1</v>
      </c>
      <c r="G10" s="7">
        <f t="shared" si="0"/>
        <v>2000</v>
      </c>
      <c r="H10" s="4">
        <v>100</v>
      </c>
      <c r="I10" s="4">
        <v>10</v>
      </c>
      <c r="J10" s="70"/>
      <c r="K10" s="70"/>
      <c r="L10" s="1">
        <v>4300</v>
      </c>
      <c r="M10" s="68">
        <v>2000</v>
      </c>
      <c r="N10" s="1">
        <f t="shared" si="1"/>
        <v>2.15</v>
      </c>
    </row>
    <row r="11" spans="1:16">
      <c r="A11" s="1" t="s">
        <v>14</v>
      </c>
      <c r="B11" s="1" t="s">
        <v>5</v>
      </c>
      <c r="C11" s="4">
        <v>48</v>
      </c>
      <c r="D11" s="5"/>
      <c r="E11" s="6">
        <v>2</v>
      </c>
      <c r="F11" s="4">
        <v>0.5</v>
      </c>
      <c r="G11" s="7">
        <f t="shared" si="0"/>
        <v>50</v>
      </c>
      <c r="H11" s="4">
        <v>100</v>
      </c>
      <c r="I11" s="4">
        <v>20</v>
      </c>
      <c r="J11" s="70"/>
      <c r="K11" s="70"/>
      <c r="L11" s="1">
        <v>5600</v>
      </c>
      <c r="M11" s="8">
        <v>100</v>
      </c>
      <c r="N11" s="1">
        <f t="shared" si="1"/>
        <v>56</v>
      </c>
    </row>
    <row r="12" spans="1:16">
      <c r="A12" s="1" t="s">
        <v>15</v>
      </c>
      <c r="B12" s="1" t="s">
        <v>6</v>
      </c>
      <c r="C12" s="4">
        <v>57</v>
      </c>
      <c r="D12" s="5"/>
      <c r="E12" s="6">
        <v>3</v>
      </c>
      <c r="F12" s="4">
        <v>5</v>
      </c>
      <c r="G12" s="7">
        <f t="shared" si="0"/>
        <v>5000</v>
      </c>
      <c r="H12" s="4">
        <v>70</v>
      </c>
      <c r="I12" s="4">
        <v>60</v>
      </c>
      <c r="J12" s="70"/>
      <c r="K12" s="70"/>
      <c r="L12" s="1">
        <v>6100</v>
      </c>
      <c r="M12" s="8">
        <v>1000</v>
      </c>
      <c r="N12" s="1">
        <f t="shared" si="1"/>
        <v>6.1</v>
      </c>
    </row>
    <row r="13" spans="1:16">
      <c r="A13" s="1" t="s">
        <v>16</v>
      </c>
      <c r="B13" s="1" t="s">
        <v>7</v>
      </c>
      <c r="C13" s="4">
        <v>40</v>
      </c>
      <c r="D13" s="5"/>
      <c r="E13" s="6">
        <v>3</v>
      </c>
      <c r="F13" s="4">
        <v>1</v>
      </c>
      <c r="G13" s="7">
        <f t="shared" si="0"/>
        <v>10000</v>
      </c>
      <c r="H13" s="4">
        <v>85</v>
      </c>
      <c r="I13" s="4">
        <v>75</v>
      </c>
      <c r="J13" s="70"/>
      <c r="K13" s="70"/>
      <c r="L13" s="1">
        <v>7200</v>
      </c>
      <c r="M13" s="8">
        <v>10000</v>
      </c>
      <c r="N13" s="1">
        <f t="shared" si="1"/>
        <v>0.72</v>
      </c>
    </row>
    <row r="14" spans="1:16">
      <c r="A14" s="1" t="s">
        <v>17</v>
      </c>
      <c r="B14" s="1" t="s">
        <v>8</v>
      </c>
      <c r="C14" s="7"/>
      <c r="D14" s="5"/>
      <c r="E14" s="6"/>
      <c r="F14" s="6"/>
      <c r="G14" s="6"/>
      <c r="H14" s="6"/>
      <c r="I14" s="6"/>
      <c r="J14" s="70"/>
      <c r="K14" s="70"/>
      <c r="L14" s="1">
        <v>16000</v>
      </c>
    </row>
    <row r="15" spans="1:16">
      <c r="L15" s="1" t="s">
        <v>28</v>
      </c>
    </row>
    <row r="16" spans="1:16">
      <c r="C16" s="2" t="str">
        <f>C5</f>
        <v>kor</v>
      </c>
      <c r="D16" s="2"/>
      <c r="E16" s="2" t="str">
        <f t="shared" ref="D16:N16" si="2">E5</f>
        <v>sürgősség</v>
      </c>
      <c r="F16" s="2" t="str">
        <f t="shared" si="2"/>
        <v>élettöbblet</v>
      </c>
      <c r="G16" s="2" t="str">
        <f t="shared" si="2"/>
        <v>total többlet</v>
      </c>
      <c r="H16" s="2" t="str">
        <f t="shared" si="2"/>
        <v>sikeresség</v>
      </c>
      <c r="I16" s="2" t="str">
        <f t="shared" si="2"/>
        <v>életminőség</v>
      </c>
      <c r="J16" s="2"/>
      <c r="K16" s="2"/>
      <c r="L16" s="2" t="str">
        <f t="shared" si="2"/>
        <v>költség</v>
      </c>
      <c r="M16" s="2" t="str">
        <f t="shared" si="2"/>
        <v>fő</v>
      </c>
      <c r="N16" s="2" t="str">
        <f t="shared" si="2"/>
        <v>költség/fő</v>
      </c>
      <c r="O16" s="1" t="s">
        <v>215</v>
      </c>
      <c r="P16" s="1" t="s">
        <v>214</v>
      </c>
    </row>
    <row r="17" spans="1:15">
      <c r="A17" s="1" t="str">
        <f t="shared" ref="A17:B17" si="3">A6</f>
        <v>o1</v>
      </c>
      <c r="B17" s="1" t="str">
        <f>B6</f>
        <v>p1</v>
      </c>
      <c r="C17" s="2">
        <f>RANK(C6,C$6:C$13,C$2)</f>
        <v>8</v>
      </c>
      <c r="D17" s="2"/>
      <c r="E17" s="2">
        <f t="shared" ref="D17:N17" si="4">RANK(E6,E$6:E$13,E$2)</f>
        <v>3</v>
      </c>
      <c r="F17" s="2">
        <f t="shared" si="4"/>
        <v>5</v>
      </c>
      <c r="G17" s="2">
        <f t="shared" si="4"/>
        <v>4</v>
      </c>
      <c r="H17" s="2">
        <f t="shared" si="4"/>
        <v>5</v>
      </c>
      <c r="I17" s="2">
        <f t="shared" si="4"/>
        <v>2</v>
      </c>
      <c r="J17" s="2"/>
      <c r="K17" s="2"/>
      <c r="L17" s="2">
        <f t="shared" ref="L17" si="5">RANK(L6,L$6:L$13,L$2)</f>
        <v>8</v>
      </c>
      <c r="M17" s="2"/>
      <c r="N17" s="2">
        <f t="shared" si="4"/>
        <v>5</v>
      </c>
      <c r="O17" s="1">
        <f>AVERAGE(C17:N17)</f>
        <v>5</v>
      </c>
    </row>
    <row r="18" spans="1:15">
      <c r="A18" s="1" t="str">
        <f t="shared" ref="A18:B18" si="6">A7</f>
        <v>o2</v>
      </c>
      <c r="B18" s="1" t="str">
        <f t="shared" si="6"/>
        <v>p2</v>
      </c>
      <c r="C18" s="2">
        <f t="shared" ref="C18:N18" si="7">RANK(C7,C$6:C$13,C$2)</f>
        <v>2</v>
      </c>
      <c r="D18" s="2"/>
      <c r="E18" s="2">
        <f t="shared" si="7"/>
        <v>7</v>
      </c>
      <c r="F18" s="2">
        <f t="shared" si="7"/>
        <v>1</v>
      </c>
      <c r="G18" s="2">
        <f t="shared" si="7"/>
        <v>6</v>
      </c>
      <c r="H18" s="2">
        <f t="shared" si="7"/>
        <v>4</v>
      </c>
      <c r="I18" s="2">
        <f t="shared" si="7"/>
        <v>1</v>
      </c>
      <c r="J18" s="2"/>
      <c r="K18" s="2"/>
      <c r="L18" s="2">
        <f t="shared" ref="L18" si="8">RANK(L7,L$6:L$13,L$2)</f>
        <v>1</v>
      </c>
      <c r="M18" s="2"/>
      <c r="N18" s="2">
        <f t="shared" si="7"/>
        <v>6</v>
      </c>
      <c r="O18" s="1">
        <f t="shared" ref="O18:O24" si="9">AVERAGE(C18:N18)</f>
        <v>3.5</v>
      </c>
    </row>
    <row r="19" spans="1:15">
      <c r="A19" s="1" t="str">
        <f t="shared" ref="A19:B19" si="10">A8</f>
        <v>o3</v>
      </c>
      <c r="B19" s="1" t="str">
        <f t="shared" si="10"/>
        <v>p3</v>
      </c>
      <c r="C19" s="2">
        <f t="shared" ref="C19:N19" si="11">RANK(C8,C$6:C$13,C$2)</f>
        <v>6</v>
      </c>
      <c r="D19" s="2"/>
      <c r="E19" s="2">
        <f t="shared" si="11"/>
        <v>2</v>
      </c>
      <c r="F19" s="2">
        <f t="shared" si="11"/>
        <v>2</v>
      </c>
      <c r="G19" s="2">
        <f t="shared" si="11"/>
        <v>7</v>
      </c>
      <c r="H19" s="2">
        <f t="shared" si="11"/>
        <v>1</v>
      </c>
      <c r="I19" s="2">
        <f t="shared" si="11"/>
        <v>4</v>
      </c>
      <c r="J19" s="2"/>
      <c r="K19" s="2"/>
      <c r="L19" s="2">
        <f t="shared" ref="L19" si="12">RANK(L8,L$6:L$13,L$2)</f>
        <v>3</v>
      </c>
      <c r="M19" s="2"/>
      <c r="N19" s="2">
        <f t="shared" si="11"/>
        <v>7</v>
      </c>
      <c r="O19" s="1">
        <f t="shared" si="9"/>
        <v>4</v>
      </c>
    </row>
    <row r="20" spans="1:15">
      <c r="A20" s="1" t="str">
        <f t="shared" ref="A20:B20" si="13">A9</f>
        <v>o4</v>
      </c>
      <c r="B20" s="1" t="str">
        <f t="shared" si="13"/>
        <v>p4</v>
      </c>
      <c r="C20" s="2">
        <f t="shared" ref="C20:N20" si="14">RANK(C9,C$6:C$13,C$2)</f>
        <v>1</v>
      </c>
      <c r="D20" s="2"/>
      <c r="E20" s="2">
        <f t="shared" si="14"/>
        <v>1</v>
      </c>
      <c r="F20" s="2">
        <f t="shared" si="14"/>
        <v>3</v>
      </c>
      <c r="G20" s="2">
        <f t="shared" si="14"/>
        <v>8</v>
      </c>
      <c r="H20" s="2">
        <f t="shared" si="14"/>
        <v>7</v>
      </c>
      <c r="I20" s="2">
        <f t="shared" si="14"/>
        <v>6</v>
      </c>
      <c r="J20" s="2"/>
      <c r="K20" s="2"/>
      <c r="L20" s="2">
        <f t="shared" ref="L20" si="15">RANK(L9,L$6:L$13,L$2)</f>
        <v>6</v>
      </c>
      <c r="M20" s="2"/>
      <c r="N20" s="2">
        <f t="shared" si="14"/>
        <v>8</v>
      </c>
      <c r="O20" s="1">
        <f t="shared" si="9"/>
        <v>5</v>
      </c>
    </row>
    <row r="21" spans="1:15">
      <c r="A21" s="1" t="str">
        <f t="shared" ref="A21:B21" si="16">A10</f>
        <v>o5</v>
      </c>
      <c r="B21" s="1" t="str">
        <f t="shared" si="16"/>
        <v>p5</v>
      </c>
      <c r="C21" s="2">
        <f t="shared" ref="C21:N21" si="17">RANK(C10,C$6:C$13,C$2)</f>
        <v>3</v>
      </c>
      <c r="D21" s="2"/>
      <c r="E21" s="2">
        <f t="shared" si="17"/>
        <v>7</v>
      </c>
      <c r="F21" s="2">
        <f t="shared" si="17"/>
        <v>6</v>
      </c>
      <c r="G21" s="2">
        <f t="shared" si="17"/>
        <v>3</v>
      </c>
      <c r="H21" s="2">
        <f t="shared" si="17"/>
        <v>1</v>
      </c>
      <c r="I21" s="2">
        <f t="shared" si="17"/>
        <v>8</v>
      </c>
      <c r="J21" s="2"/>
      <c r="K21" s="2"/>
      <c r="L21" s="2">
        <f t="shared" ref="L21" si="18">RANK(L10,L$6:L$13,L$2)</f>
        <v>2</v>
      </c>
      <c r="M21" s="2"/>
      <c r="N21" s="2">
        <f t="shared" si="17"/>
        <v>2</v>
      </c>
      <c r="O21" s="1">
        <f t="shared" si="9"/>
        <v>4</v>
      </c>
    </row>
    <row r="22" spans="1:15">
      <c r="A22" s="1" t="str">
        <f t="shared" ref="A22:B22" si="19">A11</f>
        <v>o6</v>
      </c>
      <c r="B22" s="1" t="str">
        <f t="shared" si="19"/>
        <v>p6</v>
      </c>
      <c r="C22" s="2">
        <f t="shared" ref="C22:N22" si="20">RANK(C11,C$6:C$13,C$2)</f>
        <v>5</v>
      </c>
      <c r="D22" s="2"/>
      <c r="E22" s="2">
        <f t="shared" si="20"/>
        <v>6</v>
      </c>
      <c r="F22" s="2">
        <f t="shared" si="20"/>
        <v>8</v>
      </c>
      <c r="G22" s="2">
        <f t="shared" si="20"/>
        <v>5</v>
      </c>
      <c r="H22" s="2">
        <f t="shared" si="20"/>
        <v>1</v>
      </c>
      <c r="I22" s="2">
        <f t="shared" si="20"/>
        <v>7</v>
      </c>
      <c r="J22" s="2"/>
      <c r="K22" s="2"/>
      <c r="L22" s="2">
        <f t="shared" ref="L22" si="21">RANK(L11,L$6:L$13,L$2)</f>
        <v>4</v>
      </c>
      <c r="M22" s="2"/>
      <c r="N22" s="2">
        <f t="shared" si="20"/>
        <v>4</v>
      </c>
      <c r="O22" s="1">
        <f t="shared" si="9"/>
        <v>5</v>
      </c>
    </row>
    <row r="23" spans="1:15">
      <c r="A23" s="1" t="str">
        <f t="shared" ref="A23:B23" si="22">A12</f>
        <v>o7</v>
      </c>
      <c r="B23" s="1" t="str">
        <f t="shared" si="22"/>
        <v>p7</v>
      </c>
      <c r="C23" s="2">
        <f t="shared" ref="C23:N23" si="23">RANK(C12,C$6:C$13,C$2)</f>
        <v>7</v>
      </c>
      <c r="D23" s="2"/>
      <c r="E23" s="2">
        <f t="shared" si="23"/>
        <v>3</v>
      </c>
      <c r="F23" s="2">
        <f t="shared" si="23"/>
        <v>4</v>
      </c>
      <c r="G23" s="2">
        <f t="shared" si="23"/>
        <v>2</v>
      </c>
      <c r="H23" s="2">
        <f t="shared" si="23"/>
        <v>8</v>
      </c>
      <c r="I23" s="2">
        <f t="shared" si="23"/>
        <v>5</v>
      </c>
      <c r="J23" s="2"/>
      <c r="K23" s="2"/>
      <c r="L23" s="2">
        <f t="shared" ref="L23" si="24">RANK(L12,L$6:L$13,L$2)</f>
        <v>5</v>
      </c>
      <c r="M23" s="2"/>
      <c r="N23" s="2">
        <f t="shared" si="23"/>
        <v>3</v>
      </c>
      <c r="O23" s="1">
        <f t="shared" si="9"/>
        <v>4.625</v>
      </c>
    </row>
    <row r="24" spans="1:15">
      <c r="A24" s="1" t="str">
        <f t="shared" ref="A24:B24" si="25">A13</f>
        <v>o8</v>
      </c>
      <c r="B24" s="1" t="str">
        <f t="shared" si="25"/>
        <v>p8</v>
      </c>
      <c r="C24" s="2">
        <f t="shared" ref="C24:N24" si="26">RANK(C13,C$6:C$13,C$2)</f>
        <v>4</v>
      </c>
      <c r="D24" s="2"/>
      <c r="E24" s="2">
        <f t="shared" si="26"/>
        <v>3</v>
      </c>
      <c r="F24" s="2">
        <f t="shared" si="26"/>
        <v>6</v>
      </c>
      <c r="G24" s="2">
        <f t="shared" si="26"/>
        <v>1</v>
      </c>
      <c r="H24" s="2">
        <f t="shared" si="26"/>
        <v>6</v>
      </c>
      <c r="I24" s="2">
        <f t="shared" si="26"/>
        <v>3</v>
      </c>
      <c r="J24" s="2"/>
      <c r="K24" s="2"/>
      <c r="L24" s="2">
        <f t="shared" ref="L24" si="27">RANK(L13,L$6:L$13,L$2)</f>
        <v>7</v>
      </c>
      <c r="M24" s="2"/>
      <c r="N24" s="2">
        <f t="shared" si="26"/>
        <v>1</v>
      </c>
      <c r="O24" s="1">
        <f t="shared" si="9"/>
        <v>3.875</v>
      </c>
    </row>
  </sheetData>
  <phoneticPr fontId="1" type="noConversion"/>
  <conditionalFormatting sqref="O17:O2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A62E8-B727-4673-ADBA-E600C6283353}">
  <dimension ref="A1:L67"/>
  <sheetViews>
    <sheetView workbookViewId="0"/>
  </sheetViews>
  <sheetFormatPr defaultRowHeight="14.5"/>
  <sheetData>
    <row r="1" spans="1:12">
      <c r="C1" t="s">
        <v>30</v>
      </c>
      <c r="D1" t="s">
        <v>35</v>
      </c>
      <c r="E1" t="s">
        <v>42</v>
      </c>
      <c r="F1" t="s">
        <v>211</v>
      </c>
      <c r="G1" t="s">
        <v>213</v>
      </c>
      <c r="H1" t="s">
        <v>18</v>
      </c>
    </row>
    <row r="2" spans="1:12">
      <c r="A2" t="s">
        <v>9</v>
      </c>
      <c r="B2" t="s">
        <v>0</v>
      </c>
      <c r="C2">
        <v>8</v>
      </c>
      <c r="D2">
        <v>3</v>
      </c>
      <c r="E2">
        <v>4</v>
      </c>
      <c r="F2">
        <v>5</v>
      </c>
      <c r="G2">
        <v>2</v>
      </c>
      <c r="H2">
        <f>OAM!L6</f>
        <v>14400</v>
      </c>
    </row>
    <row r="3" spans="1:12">
      <c r="A3" t="s">
        <v>10</v>
      </c>
      <c r="B3" t="s">
        <v>1</v>
      </c>
      <c r="C3">
        <v>2</v>
      </c>
      <c r="D3">
        <v>7</v>
      </c>
      <c r="E3">
        <v>6</v>
      </c>
      <c r="F3">
        <v>4</v>
      </c>
      <c r="G3">
        <v>1</v>
      </c>
      <c r="H3">
        <f>OAM!L7</f>
        <v>2400</v>
      </c>
    </row>
    <row r="4" spans="1:12">
      <c r="A4" t="s">
        <v>11</v>
      </c>
      <c r="B4" t="s">
        <v>2</v>
      </c>
      <c r="C4">
        <v>6</v>
      </c>
      <c r="D4">
        <v>2</v>
      </c>
      <c r="E4">
        <v>7</v>
      </c>
      <c r="F4">
        <v>1</v>
      </c>
      <c r="G4">
        <v>4</v>
      </c>
      <c r="H4">
        <f>OAM!L8</f>
        <v>5200</v>
      </c>
    </row>
    <row r="5" spans="1:12">
      <c r="A5" t="s">
        <v>12</v>
      </c>
      <c r="B5" t="s">
        <v>3</v>
      </c>
      <c r="C5">
        <v>1</v>
      </c>
      <c r="D5">
        <v>1</v>
      </c>
      <c r="E5">
        <v>8</v>
      </c>
      <c r="F5">
        <v>7</v>
      </c>
      <c r="G5">
        <v>6</v>
      </c>
      <c r="H5">
        <f>OAM!L9</f>
        <v>6500</v>
      </c>
    </row>
    <row r="6" spans="1:12">
      <c r="A6" t="s">
        <v>13</v>
      </c>
      <c r="B6" t="s">
        <v>4</v>
      </c>
      <c r="C6">
        <v>3</v>
      </c>
      <c r="D6">
        <v>7</v>
      </c>
      <c r="E6">
        <v>3</v>
      </c>
      <c r="F6">
        <v>1</v>
      </c>
      <c r="G6">
        <v>8</v>
      </c>
      <c r="H6">
        <f>OAM!L10</f>
        <v>4300</v>
      </c>
    </row>
    <row r="7" spans="1:12">
      <c r="A7" t="s">
        <v>15</v>
      </c>
      <c r="B7" t="s">
        <v>6</v>
      </c>
      <c r="C7">
        <v>7</v>
      </c>
      <c r="D7">
        <v>3</v>
      </c>
      <c r="E7">
        <v>2</v>
      </c>
      <c r="F7">
        <v>8</v>
      </c>
      <c r="G7">
        <v>5</v>
      </c>
      <c r="H7">
        <f>OAM!L12</f>
        <v>6100</v>
      </c>
    </row>
    <row r="8" spans="1:12">
      <c r="A8" t="s">
        <v>16</v>
      </c>
      <c r="B8" t="s">
        <v>7</v>
      </c>
      <c r="C8">
        <v>4</v>
      </c>
      <c r="D8">
        <v>3</v>
      </c>
      <c r="E8">
        <v>1</v>
      </c>
      <c r="F8">
        <v>6</v>
      </c>
      <c r="G8">
        <v>3</v>
      </c>
      <c r="H8">
        <f>OAM!L13</f>
        <v>7200</v>
      </c>
    </row>
    <row r="11" spans="1:12" ht="18">
      <c r="A11" s="71"/>
    </row>
    <row r="12" spans="1:12">
      <c r="A12" s="9"/>
    </row>
    <row r="15" spans="1:12" ht="15">
      <c r="A15" s="72" t="s">
        <v>217</v>
      </c>
      <c r="B15" s="73">
        <v>7622086</v>
      </c>
      <c r="C15" s="72" t="s">
        <v>218</v>
      </c>
      <c r="D15" s="73">
        <v>7</v>
      </c>
      <c r="E15" s="72" t="s">
        <v>219</v>
      </c>
      <c r="F15" s="73">
        <v>5</v>
      </c>
      <c r="G15" s="72" t="s">
        <v>220</v>
      </c>
      <c r="H15" s="73">
        <v>8</v>
      </c>
      <c r="I15" s="72" t="s">
        <v>221</v>
      </c>
      <c r="J15" s="73">
        <v>0</v>
      </c>
      <c r="K15" s="72" t="s">
        <v>222</v>
      </c>
      <c r="L15" s="73" t="s">
        <v>316</v>
      </c>
    </row>
    <row r="16" spans="1:12" ht="18.5" thickBot="1">
      <c r="A16" s="71"/>
    </row>
    <row r="17" spans="1:7" ht="15" thickBot="1">
      <c r="A17" s="74" t="s">
        <v>224</v>
      </c>
      <c r="B17" s="74" t="s">
        <v>225</v>
      </c>
      <c r="C17" s="74" t="s">
        <v>226</v>
      </c>
      <c r="D17" s="74" t="s">
        <v>227</v>
      </c>
      <c r="E17" s="74" t="s">
        <v>228</v>
      </c>
      <c r="F17" s="74" t="s">
        <v>229</v>
      </c>
      <c r="G17" s="74" t="s">
        <v>304</v>
      </c>
    </row>
    <row r="18" spans="1:7" ht="15" thickBot="1">
      <c r="A18" s="74" t="s">
        <v>232</v>
      </c>
      <c r="B18" s="75">
        <v>8</v>
      </c>
      <c r="C18" s="75">
        <v>3</v>
      </c>
      <c r="D18" s="75">
        <v>4</v>
      </c>
      <c r="E18" s="75">
        <v>5</v>
      </c>
      <c r="F18" s="75">
        <v>2</v>
      </c>
      <c r="G18" s="75">
        <v>14400</v>
      </c>
    </row>
    <row r="19" spans="1:7" ht="15" thickBot="1">
      <c r="A19" s="74" t="s">
        <v>233</v>
      </c>
      <c r="B19" s="75">
        <v>2</v>
      </c>
      <c r="C19" s="75">
        <v>7</v>
      </c>
      <c r="D19" s="75">
        <v>6</v>
      </c>
      <c r="E19" s="75">
        <v>4</v>
      </c>
      <c r="F19" s="75">
        <v>1</v>
      </c>
      <c r="G19" s="75">
        <v>2400</v>
      </c>
    </row>
    <row r="20" spans="1:7" ht="15" thickBot="1">
      <c r="A20" s="74" t="s">
        <v>234</v>
      </c>
      <c r="B20" s="75">
        <v>6</v>
      </c>
      <c r="C20" s="75">
        <v>2</v>
      </c>
      <c r="D20" s="75">
        <v>7</v>
      </c>
      <c r="E20" s="75">
        <v>1</v>
      </c>
      <c r="F20" s="75">
        <v>4</v>
      </c>
      <c r="G20" s="75">
        <v>5200</v>
      </c>
    </row>
    <row r="21" spans="1:7" ht="15" thickBot="1">
      <c r="A21" s="74" t="s">
        <v>235</v>
      </c>
      <c r="B21" s="75">
        <v>1</v>
      </c>
      <c r="C21" s="75">
        <v>1</v>
      </c>
      <c r="D21" s="75">
        <v>8</v>
      </c>
      <c r="E21" s="75">
        <v>7</v>
      </c>
      <c r="F21" s="75">
        <v>6</v>
      </c>
      <c r="G21" s="75">
        <v>6500</v>
      </c>
    </row>
    <row r="22" spans="1:7" ht="15" thickBot="1">
      <c r="A22" s="74" t="s">
        <v>236</v>
      </c>
      <c r="B22" s="75">
        <v>3</v>
      </c>
      <c r="C22" s="75">
        <v>7</v>
      </c>
      <c r="D22" s="75">
        <v>3</v>
      </c>
      <c r="E22" s="75">
        <v>1</v>
      </c>
      <c r="F22" s="75">
        <v>8</v>
      </c>
      <c r="G22" s="75">
        <v>4300</v>
      </c>
    </row>
    <row r="23" spans="1:7" ht="15" thickBot="1">
      <c r="A23" s="74" t="s">
        <v>237</v>
      </c>
      <c r="B23" s="75">
        <v>7</v>
      </c>
      <c r="C23" s="75">
        <v>3</v>
      </c>
      <c r="D23" s="75">
        <v>2</v>
      </c>
      <c r="E23" s="75">
        <v>8</v>
      </c>
      <c r="F23" s="75">
        <v>5</v>
      </c>
      <c r="G23" s="75">
        <v>6100</v>
      </c>
    </row>
    <row r="24" spans="1:7" ht="15" thickBot="1">
      <c r="A24" s="74" t="s">
        <v>238</v>
      </c>
      <c r="B24" s="75">
        <v>4</v>
      </c>
      <c r="C24" s="75">
        <v>3</v>
      </c>
      <c r="D24" s="75">
        <v>1</v>
      </c>
      <c r="E24" s="75">
        <v>6</v>
      </c>
      <c r="F24" s="75">
        <v>3</v>
      </c>
      <c r="G24" s="75">
        <v>7200</v>
      </c>
    </row>
    <row r="25" spans="1:7" ht="18.5" thickBot="1">
      <c r="A25" s="71"/>
    </row>
    <row r="26" spans="1:7" ht="15" thickBot="1">
      <c r="A26" s="74" t="s">
        <v>240</v>
      </c>
      <c r="B26" s="74" t="s">
        <v>225</v>
      </c>
      <c r="C26" s="74" t="s">
        <v>226</v>
      </c>
      <c r="D26" s="74" t="s">
        <v>227</v>
      </c>
      <c r="E26" s="74" t="s">
        <v>228</v>
      </c>
      <c r="F26" s="74" t="s">
        <v>229</v>
      </c>
    </row>
    <row r="27" spans="1:7" ht="15" thickBot="1">
      <c r="A27" s="74" t="s">
        <v>241</v>
      </c>
      <c r="B27" s="75" t="s">
        <v>317</v>
      </c>
      <c r="C27" s="75" t="s">
        <v>318</v>
      </c>
      <c r="D27" s="75" t="s">
        <v>319</v>
      </c>
      <c r="E27" s="75" t="s">
        <v>320</v>
      </c>
      <c r="F27" s="75" t="s">
        <v>309</v>
      </c>
    </row>
    <row r="28" spans="1:7" ht="15" thickBot="1">
      <c r="A28" s="74" t="s">
        <v>248</v>
      </c>
      <c r="B28" s="75" t="s">
        <v>310</v>
      </c>
      <c r="C28" s="75" t="s">
        <v>318</v>
      </c>
      <c r="D28" s="75" t="s">
        <v>321</v>
      </c>
      <c r="E28" s="75" t="s">
        <v>310</v>
      </c>
      <c r="F28" s="75" t="s">
        <v>309</v>
      </c>
    </row>
    <row r="29" spans="1:7" ht="15" thickBot="1">
      <c r="A29" s="74" t="s">
        <v>254</v>
      </c>
      <c r="B29" s="75" t="s">
        <v>310</v>
      </c>
      <c r="C29" s="75" t="s">
        <v>318</v>
      </c>
      <c r="D29" s="75" t="s">
        <v>321</v>
      </c>
      <c r="E29" s="75" t="s">
        <v>310</v>
      </c>
      <c r="F29" s="75" t="s">
        <v>322</v>
      </c>
    </row>
    <row r="30" spans="1:7" ht="15" thickBot="1">
      <c r="A30" s="74" t="s">
        <v>259</v>
      </c>
      <c r="B30" s="75" t="s">
        <v>310</v>
      </c>
      <c r="C30" s="75" t="s">
        <v>310</v>
      </c>
      <c r="D30" s="75" t="s">
        <v>321</v>
      </c>
      <c r="E30" s="75" t="s">
        <v>310</v>
      </c>
      <c r="F30" s="75" t="s">
        <v>310</v>
      </c>
    </row>
    <row r="31" spans="1:7" ht="15" thickBot="1">
      <c r="A31" s="74" t="s">
        <v>264</v>
      </c>
      <c r="B31" s="75" t="s">
        <v>310</v>
      </c>
      <c r="C31" s="75" t="s">
        <v>310</v>
      </c>
      <c r="D31" s="75" t="s">
        <v>310</v>
      </c>
      <c r="E31" s="75" t="s">
        <v>310</v>
      </c>
      <c r="F31" s="75" t="s">
        <v>310</v>
      </c>
    </row>
    <row r="32" spans="1:7" ht="15" thickBot="1">
      <c r="A32" s="74" t="s">
        <v>268</v>
      </c>
      <c r="B32" s="75" t="s">
        <v>310</v>
      </c>
      <c r="C32" s="75" t="s">
        <v>310</v>
      </c>
      <c r="D32" s="75" t="s">
        <v>310</v>
      </c>
      <c r="E32" s="75" t="s">
        <v>310</v>
      </c>
      <c r="F32" s="75" t="s">
        <v>310</v>
      </c>
    </row>
    <row r="33" spans="1:12" ht="15" thickBot="1">
      <c r="A33" s="74" t="s">
        <v>270</v>
      </c>
      <c r="B33" s="75" t="s">
        <v>310</v>
      </c>
      <c r="C33" s="75" t="s">
        <v>310</v>
      </c>
      <c r="D33" s="75" t="s">
        <v>310</v>
      </c>
      <c r="E33" s="75" t="s">
        <v>310</v>
      </c>
      <c r="F33" s="75" t="s">
        <v>310</v>
      </c>
    </row>
    <row r="34" spans="1:12" ht="15" thickBot="1">
      <c r="A34" s="74" t="s">
        <v>272</v>
      </c>
      <c r="B34" s="75" t="s">
        <v>310</v>
      </c>
      <c r="C34" s="75" t="s">
        <v>310</v>
      </c>
      <c r="D34" s="75" t="s">
        <v>310</v>
      </c>
      <c r="E34" s="75" t="s">
        <v>310</v>
      </c>
      <c r="F34" s="75" t="s">
        <v>310</v>
      </c>
    </row>
    <row r="35" spans="1:12" ht="18.5" thickBot="1">
      <c r="A35" s="71"/>
    </row>
    <row r="36" spans="1:12" ht="15" thickBot="1">
      <c r="A36" s="74" t="s">
        <v>274</v>
      </c>
      <c r="B36" s="74" t="s">
        <v>225</v>
      </c>
      <c r="C36" s="74" t="s">
        <v>226</v>
      </c>
      <c r="D36" s="74" t="s">
        <v>227</v>
      </c>
      <c r="E36" s="74" t="s">
        <v>228</v>
      </c>
      <c r="F36" s="74" t="s">
        <v>229</v>
      </c>
    </row>
    <row r="37" spans="1:12" ht="15" thickBot="1">
      <c r="A37" s="74" t="s">
        <v>241</v>
      </c>
      <c r="B37" s="75">
        <v>3000</v>
      </c>
      <c r="C37" s="75">
        <v>3500</v>
      </c>
      <c r="D37" s="75">
        <v>3150</v>
      </c>
      <c r="E37" s="75">
        <v>1700</v>
      </c>
      <c r="F37" s="75">
        <v>5350</v>
      </c>
      <c r="H37">
        <f>'oam3 (2)'!B39</f>
        <v>2150</v>
      </c>
      <c r="I37">
        <f>'oam3 (2)'!C39</f>
        <v>4350</v>
      </c>
      <c r="J37">
        <f>'oam3 (2)'!D39</f>
        <v>4550</v>
      </c>
      <c r="K37">
        <f>'oam3 (2)'!E39</f>
        <v>850</v>
      </c>
      <c r="L37">
        <f>'oam3 (2)'!F39</f>
        <v>5350</v>
      </c>
    </row>
    <row r="38" spans="1:12" ht="15" thickBot="1">
      <c r="A38" s="74" t="s">
        <v>248</v>
      </c>
      <c r="B38" s="75">
        <v>0</v>
      </c>
      <c r="C38" s="75">
        <v>3500</v>
      </c>
      <c r="D38" s="75">
        <v>2600</v>
      </c>
      <c r="E38" s="75">
        <v>0</v>
      </c>
      <c r="F38" s="75">
        <v>5350</v>
      </c>
      <c r="H38">
        <f>'oam3 (2)'!B40</f>
        <v>0</v>
      </c>
      <c r="I38">
        <f>'oam3 (2)'!C40</f>
        <v>4350</v>
      </c>
      <c r="J38">
        <f>'oam3 (2)'!D40</f>
        <v>3450</v>
      </c>
      <c r="K38">
        <f>'oam3 (2)'!E40</f>
        <v>0</v>
      </c>
      <c r="L38">
        <f>'oam3 (2)'!F40</f>
        <v>5350</v>
      </c>
    </row>
    <row r="39" spans="1:12" ht="15" thickBot="1">
      <c r="A39" s="74" t="s">
        <v>254</v>
      </c>
      <c r="B39" s="75">
        <v>0</v>
      </c>
      <c r="C39" s="75">
        <v>3500</v>
      </c>
      <c r="D39" s="75">
        <v>2600</v>
      </c>
      <c r="E39" s="75">
        <v>0</v>
      </c>
      <c r="F39" s="75">
        <v>550</v>
      </c>
      <c r="H39">
        <f>'oam3 (2)'!B41</f>
        <v>0</v>
      </c>
      <c r="I39">
        <f>'oam3 (2)'!C41</f>
        <v>2650</v>
      </c>
      <c r="J39">
        <f>'oam3 (2)'!D41</f>
        <v>3450</v>
      </c>
      <c r="K39">
        <f>'oam3 (2)'!E41</f>
        <v>0</v>
      </c>
      <c r="L39">
        <f>'oam3 (2)'!F41</f>
        <v>0</v>
      </c>
    </row>
    <row r="40" spans="1:12" ht="15" thickBot="1">
      <c r="A40" s="74" t="s">
        <v>259</v>
      </c>
      <c r="B40" s="75">
        <v>0</v>
      </c>
      <c r="C40" s="75">
        <v>0</v>
      </c>
      <c r="D40" s="75">
        <v>2600</v>
      </c>
      <c r="E40" s="75">
        <v>0</v>
      </c>
      <c r="F40" s="75">
        <v>0</v>
      </c>
      <c r="H40">
        <f>'oam3 (2)'!B42</f>
        <v>0</v>
      </c>
      <c r="I40">
        <f>'oam3 (2)'!C42</f>
        <v>1300</v>
      </c>
      <c r="J40">
        <f>'oam3 (2)'!D42</f>
        <v>3450</v>
      </c>
      <c r="K40">
        <f>'oam3 (2)'!E42</f>
        <v>0</v>
      </c>
      <c r="L40">
        <f>'oam3 (2)'!F42</f>
        <v>0</v>
      </c>
    </row>
    <row r="41" spans="1:12" ht="15" thickBot="1">
      <c r="A41" s="74" t="s">
        <v>264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H41">
        <f>'oam3 (2)'!B43</f>
        <v>0</v>
      </c>
      <c r="I41">
        <f>'oam3 (2)'!C43</f>
        <v>1300</v>
      </c>
      <c r="J41">
        <f>'oam3 (2)'!D43</f>
        <v>3450</v>
      </c>
      <c r="K41">
        <f>'oam3 (2)'!E43</f>
        <v>0</v>
      </c>
      <c r="L41">
        <f>'oam3 (2)'!F43</f>
        <v>0</v>
      </c>
    </row>
    <row r="42" spans="1:12" ht="15" thickBot="1">
      <c r="A42" s="74" t="s">
        <v>268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H42">
        <f>'oam3 (2)'!B44</f>
        <v>0</v>
      </c>
      <c r="I42">
        <f>'oam3 (2)'!C44</f>
        <v>1300</v>
      </c>
      <c r="J42">
        <f>'oam3 (2)'!D44</f>
        <v>0</v>
      </c>
      <c r="K42">
        <f>'oam3 (2)'!E44</f>
        <v>0</v>
      </c>
      <c r="L42">
        <f>'oam3 (2)'!F44</f>
        <v>0</v>
      </c>
    </row>
    <row r="43" spans="1:12" ht="15" thickBot="1">
      <c r="A43" s="74" t="s">
        <v>270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H43">
        <f>'oam3 (2)'!B45</f>
        <v>0</v>
      </c>
      <c r="I43">
        <f>'oam3 (2)'!C45</f>
        <v>0</v>
      </c>
      <c r="J43">
        <f>'oam3 (2)'!D45</f>
        <v>0</v>
      </c>
      <c r="K43">
        <f>'oam3 (2)'!E45</f>
        <v>0</v>
      </c>
      <c r="L43">
        <f>'oam3 (2)'!F45</f>
        <v>0</v>
      </c>
    </row>
    <row r="44" spans="1:12" ht="15" thickBot="1">
      <c r="A44" s="74" t="s">
        <v>272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H44">
        <f>'oam3 (2)'!B46</f>
        <v>0</v>
      </c>
      <c r="I44">
        <f>'oam3 (2)'!C46</f>
        <v>0</v>
      </c>
      <c r="J44">
        <f>'oam3 (2)'!D46</f>
        <v>0</v>
      </c>
      <c r="K44">
        <f>'oam3 (2)'!E46</f>
        <v>0</v>
      </c>
      <c r="L44">
        <f>'oam3 (2)'!F46</f>
        <v>0</v>
      </c>
    </row>
    <row r="45" spans="1:12" ht="18.5" thickBot="1">
      <c r="A45" s="71"/>
    </row>
    <row r="46" spans="1:12" ht="15" thickBot="1">
      <c r="A46" s="74" t="s">
        <v>314</v>
      </c>
      <c r="B46" s="74" t="s">
        <v>225</v>
      </c>
      <c r="C46" s="74" t="s">
        <v>226</v>
      </c>
      <c r="D46" s="74" t="s">
        <v>227</v>
      </c>
      <c r="E46" s="74" t="s">
        <v>228</v>
      </c>
      <c r="F46" s="74" t="s">
        <v>229</v>
      </c>
      <c r="G46" s="74" t="s">
        <v>276</v>
      </c>
      <c r="H46" s="74" t="s">
        <v>277</v>
      </c>
      <c r="I46" s="74" t="s">
        <v>278</v>
      </c>
      <c r="J46" s="74" t="s">
        <v>279</v>
      </c>
    </row>
    <row r="47" spans="1:12" ht="15" thickBot="1">
      <c r="A47" s="74" t="s">
        <v>232</v>
      </c>
      <c r="B47" s="75">
        <v>0</v>
      </c>
      <c r="C47" s="75">
        <v>3500</v>
      </c>
      <c r="D47" s="75">
        <v>2600</v>
      </c>
      <c r="E47" s="75">
        <v>0</v>
      </c>
      <c r="F47" s="75">
        <v>5350</v>
      </c>
      <c r="G47" s="75">
        <v>11450</v>
      </c>
      <c r="H47" s="75">
        <v>14400</v>
      </c>
      <c r="I47" s="75">
        <v>2950</v>
      </c>
      <c r="J47" s="75">
        <v>20.49</v>
      </c>
    </row>
    <row r="48" spans="1:12" ht="15" thickBot="1">
      <c r="A48" s="74" t="s">
        <v>233</v>
      </c>
      <c r="B48" s="75">
        <v>0</v>
      </c>
      <c r="C48" s="75">
        <v>0</v>
      </c>
      <c r="D48" s="75">
        <v>0</v>
      </c>
      <c r="E48" s="75">
        <v>0</v>
      </c>
      <c r="F48" s="75">
        <v>5350</v>
      </c>
      <c r="G48" s="75">
        <v>5350</v>
      </c>
      <c r="H48" s="75">
        <v>2400</v>
      </c>
      <c r="I48" s="75">
        <v>-2950</v>
      </c>
      <c r="J48" s="75">
        <v>-122.92</v>
      </c>
    </row>
    <row r="49" spans="1:10" ht="15" thickBot="1">
      <c r="A49" s="74" t="s">
        <v>234</v>
      </c>
      <c r="B49" s="75">
        <v>0</v>
      </c>
      <c r="C49" s="75">
        <v>3500</v>
      </c>
      <c r="D49" s="75">
        <v>0</v>
      </c>
      <c r="E49" s="75">
        <v>1700</v>
      </c>
      <c r="F49" s="75">
        <v>0</v>
      </c>
      <c r="G49" s="75">
        <v>5200</v>
      </c>
      <c r="H49" s="75">
        <v>5200</v>
      </c>
      <c r="I49" s="75">
        <v>0</v>
      </c>
      <c r="J49" s="75">
        <v>0</v>
      </c>
    </row>
    <row r="50" spans="1:10" ht="15" thickBot="1">
      <c r="A50" s="74" t="s">
        <v>235</v>
      </c>
      <c r="B50" s="75">
        <v>3000</v>
      </c>
      <c r="C50" s="75">
        <v>3500</v>
      </c>
      <c r="D50" s="75">
        <v>0</v>
      </c>
      <c r="E50" s="75">
        <v>0</v>
      </c>
      <c r="F50" s="75">
        <v>0</v>
      </c>
      <c r="G50" s="75">
        <v>6500</v>
      </c>
      <c r="H50" s="75">
        <v>6500</v>
      </c>
      <c r="I50" s="75">
        <v>0</v>
      </c>
      <c r="J50" s="75">
        <v>0</v>
      </c>
    </row>
    <row r="51" spans="1:10" ht="15" thickBot="1">
      <c r="A51" s="74" t="s">
        <v>236</v>
      </c>
      <c r="B51" s="75">
        <v>0</v>
      </c>
      <c r="C51" s="75">
        <v>0</v>
      </c>
      <c r="D51" s="75">
        <v>2600</v>
      </c>
      <c r="E51" s="75">
        <v>1700</v>
      </c>
      <c r="F51" s="75">
        <v>0</v>
      </c>
      <c r="G51" s="75">
        <v>4300</v>
      </c>
      <c r="H51" s="75">
        <v>4300</v>
      </c>
      <c r="I51" s="75">
        <v>0</v>
      </c>
      <c r="J51" s="75">
        <v>0</v>
      </c>
    </row>
    <row r="52" spans="1:10" ht="15" thickBot="1">
      <c r="A52" s="74" t="s">
        <v>237</v>
      </c>
      <c r="B52" s="75">
        <v>0</v>
      </c>
      <c r="C52" s="75">
        <v>3500</v>
      </c>
      <c r="D52" s="75">
        <v>2600</v>
      </c>
      <c r="E52" s="75">
        <v>0</v>
      </c>
      <c r="F52" s="75">
        <v>0</v>
      </c>
      <c r="G52" s="75">
        <v>6100</v>
      </c>
      <c r="H52" s="75">
        <v>6100</v>
      </c>
      <c r="I52" s="75">
        <v>0</v>
      </c>
      <c r="J52" s="75">
        <v>0</v>
      </c>
    </row>
    <row r="53" spans="1:10" ht="15" thickBot="1">
      <c r="A53" s="74" t="s">
        <v>238</v>
      </c>
      <c r="B53" s="75">
        <v>0</v>
      </c>
      <c r="C53" s="75">
        <v>3500</v>
      </c>
      <c r="D53" s="75">
        <v>3150</v>
      </c>
      <c r="E53" s="75">
        <v>0</v>
      </c>
      <c r="F53" s="75">
        <v>550</v>
      </c>
      <c r="G53" s="75">
        <v>7200</v>
      </c>
      <c r="H53" s="75">
        <v>7200</v>
      </c>
      <c r="I53" s="75">
        <v>0</v>
      </c>
      <c r="J53" s="75">
        <v>0</v>
      </c>
    </row>
    <row r="54" spans="1:10" ht="15" thickBot="1"/>
    <row r="55" spans="1:10" ht="15" thickBot="1">
      <c r="A55" s="76" t="s">
        <v>280</v>
      </c>
      <c r="B55" s="77">
        <v>16700</v>
      </c>
    </row>
    <row r="56" spans="1:10" ht="15" thickBot="1">
      <c r="A56" s="76" t="s">
        <v>281</v>
      </c>
      <c r="B56" s="77">
        <v>0</v>
      </c>
    </row>
    <row r="57" spans="1:10" ht="15" thickBot="1">
      <c r="A57" s="76" t="s">
        <v>282</v>
      </c>
      <c r="B57" s="77">
        <v>46100</v>
      </c>
    </row>
    <row r="58" spans="1:10" ht="15" thickBot="1">
      <c r="A58" s="76" t="s">
        <v>283</v>
      </c>
      <c r="B58" s="77">
        <v>46100</v>
      </c>
    </row>
    <row r="59" spans="1:10" ht="15" thickBot="1">
      <c r="A59" s="76" t="s">
        <v>284</v>
      </c>
      <c r="B59" s="77">
        <v>0</v>
      </c>
    </row>
    <row r="60" spans="1:10" ht="20" thickBot="1">
      <c r="A60" s="76" t="s">
        <v>285</v>
      </c>
      <c r="B60" s="77"/>
    </row>
    <row r="61" spans="1:10" ht="20" thickBot="1">
      <c r="A61" s="76" t="s">
        <v>286</v>
      </c>
      <c r="B61" s="77"/>
    </row>
    <row r="62" spans="1:10" ht="15" thickBot="1">
      <c r="A62" s="76" t="s">
        <v>287</v>
      </c>
      <c r="B62" s="77">
        <v>0</v>
      </c>
    </row>
    <row r="64" spans="1:10">
      <c r="A64" s="67" t="s">
        <v>288</v>
      </c>
    </row>
    <row r="66" spans="1:1">
      <c r="A66" s="78" t="s">
        <v>289</v>
      </c>
    </row>
    <row r="67" spans="1:1">
      <c r="A67" s="78" t="s">
        <v>323</v>
      </c>
    </row>
  </sheetData>
  <hyperlinks>
    <hyperlink ref="A64" r:id="rId1" display="https://miau.my-x.hu/myx-free/coco/test/762208620200521095707.html" xr:uid="{227505AE-37E2-4D7B-B861-C9D42363C7A6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A6B55-6F11-4962-AC36-60E011FC1ACE}">
  <dimension ref="A1:L70"/>
  <sheetViews>
    <sheetView workbookViewId="0"/>
  </sheetViews>
  <sheetFormatPr defaultRowHeight="14.5"/>
  <sheetData>
    <row r="1" spans="1:12">
      <c r="C1" t="s">
        <v>30</v>
      </c>
      <c r="D1" t="s">
        <v>35</v>
      </c>
      <c r="E1" t="s">
        <v>42</v>
      </c>
      <c r="F1" t="s">
        <v>211</v>
      </c>
      <c r="G1" t="s">
        <v>213</v>
      </c>
      <c r="H1" t="s">
        <v>18</v>
      </c>
      <c r="I1" t="str">
        <f>G48</f>
        <v>Becsl�s</v>
      </c>
      <c r="J1" t="str">
        <f>I48</f>
        <v>Delta</v>
      </c>
    </row>
    <row r="2" spans="1:12">
      <c r="A2" t="s">
        <v>9</v>
      </c>
      <c r="B2" t="s">
        <v>0</v>
      </c>
      <c r="C2">
        <v>8</v>
      </c>
      <c r="D2">
        <v>3</v>
      </c>
      <c r="E2">
        <v>4</v>
      </c>
      <c r="F2">
        <v>5</v>
      </c>
      <c r="G2">
        <v>2</v>
      </c>
      <c r="H2">
        <f>OAM!L6</f>
        <v>14400</v>
      </c>
      <c r="I2">
        <f t="shared" ref="I2:K9" si="0">G49</f>
        <v>11450</v>
      </c>
      <c r="J2">
        <f>I49</f>
        <v>2950</v>
      </c>
    </row>
    <row r="3" spans="1:12">
      <c r="A3" t="s">
        <v>10</v>
      </c>
      <c r="B3" t="s">
        <v>1</v>
      </c>
      <c r="C3">
        <v>2</v>
      </c>
      <c r="D3">
        <v>7</v>
      </c>
      <c r="E3">
        <v>6</v>
      </c>
      <c r="F3">
        <v>4</v>
      </c>
      <c r="G3">
        <v>1</v>
      </c>
      <c r="H3">
        <f>OAM!L7</f>
        <v>2400</v>
      </c>
      <c r="I3">
        <f t="shared" si="0"/>
        <v>5350</v>
      </c>
      <c r="J3">
        <f>I50</f>
        <v>-2950</v>
      </c>
    </row>
    <row r="4" spans="1:12">
      <c r="A4" t="s">
        <v>11</v>
      </c>
      <c r="B4" t="s">
        <v>2</v>
      </c>
      <c r="C4">
        <v>6</v>
      </c>
      <c r="D4">
        <v>2</v>
      </c>
      <c r="E4">
        <v>7</v>
      </c>
      <c r="F4">
        <v>1</v>
      </c>
      <c r="G4">
        <v>4</v>
      </c>
      <c r="H4">
        <f>OAM!L8</f>
        <v>5200</v>
      </c>
      <c r="I4">
        <f t="shared" si="0"/>
        <v>5200</v>
      </c>
      <c r="J4">
        <f>I51</f>
        <v>0</v>
      </c>
    </row>
    <row r="5" spans="1:12">
      <c r="A5" t="s">
        <v>12</v>
      </c>
      <c r="B5" t="s">
        <v>3</v>
      </c>
      <c r="C5">
        <v>1</v>
      </c>
      <c r="D5">
        <v>1</v>
      </c>
      <c r="E5">
        <v>8</v>
      </c>
      <c r="F5">
        <v>7</v>
      </c>
      <c r="G5">
        <v>6</v>
      </c>
      <c r="H5">
        <f>OAM!L9</f>
        <v>6500</v>
      </c>
      <c r="I5">
        <f t="shared" si="0"/>
        <v>6500</v>
      </c>
      <c r="J5">
        <f>I52</f>
        <v>0</v>
      </c>
    </row>
    <row r="6" spans="1:12">
      <c r="A6" t="s">
        <v>13</v>
      </c>
      <c r="B6" t="s">
        <v>4</v>
      </c>
      <c r="C6">
        <v>3</v>
      </c>
      <c r="D6">
        <v>7</v>
      </c>
      <c r="E6">
        <v>3</v>
      </c>
      <c r="F6">
        <v>1</v>
      </c>
      <c r="G6">
        <v>8</v>
      </c>
      <c r="H6">
        <f>OAM!L10</f>
        <v>4300</v>
      </c>
      <c r="I6">
        <f t="shared" si="0"/>
        <v>4300</v>
      </c>
      <c r="J6">
        <f>I53</f>
        <v>0</v>
      </c>
    </row>
    <row r="7" spans="1:12">
      <c r="A7" t="s">
        <v>14</v>
      </c>
      <c r="B7" t="s">
        <v>5</v>
      </c>
      <c r="C7">
        <v>5</v>
      </c>
      <c r="D7">
        <v>6</v>
      </c>
      <c r="E7">
        <v>5</v>
      </c>
      <c r="F7">
        <v>1</v>
      </c>
      <c r="G7">
        <v>7</v>
      </c>
      <c r="H7">
        <f>OAM!L11</f>
        <v>5600</v>
      </c>
      <c r="I7">
        <f t="shared" si="0"/>
        <v>5600</v>
      </c>
      <c r="J7">
        <f>I54</f>
        <v>0</v>
      </c>
    </row>
    <row r="8" spans="1:12">
      <c r="A8" t="s">
        <v>15</v>
      </c>
      <c r="B8" t="s">
        <v>6</v>
      </c>
      <c r="C8">
        <v>7</v>
      </c>
      <c r="D8">
        <v>3</v>
      </c>
      <c r="E8">
        <v>2</v>
      </c>
      <c r="F8">
        <v>8</v>
      </c>
      <c r="G8">
        <v>5</v>
      </c>
      <c r="H8">
        <f>OAM!L12</f>
        <v>6100</v>
      </c>
      <c r="I8">
        <f t="shared" si="0"/>
        <v>6100</v>
      </c>
      <c r="J8">
        <f>I55</f>
        <v>0</v>
      </c>
    </row>
    <row r="9" spans="1:12">
      <c r="A9" t="s">
        <v>16</v>
      </c>
      <c r="B9" t="s">
        <v>7</v>
      </c>
      <c r="C9">
        <v>4</v>
      </c>
      <c r="D9">
        <v>3</v>
      </c>
      <c r="E9">
        <v>1</v>
      </c>
      <c r="F9">
        <v>6</v>
      </c>
      <c r="G9">
        <v>3</v>
      </c>
      <c r="H9">
        <f>OAM!L13</f>
        <v>7200</v>
      </c>
      <c r="I9">
        <f t="shared" si="0"/>
        <v>7200</v>
      </c>
      <c r="J9">
        <f>I56</f>
        <v>0</v>
      </c>
    </row>
    <row r="12" spans="1:12" ht="18">
      <c r="A12" s="71"/>
    </row>
    <row r="13" spans="1:12">
      <c r="A13" s="9"/>
    </row>
    <row r="16" spans="1:12" ht="15">
      <c r="A16" s="72" t="s">
        <v>217</v>
      </c>
      <c r="B16" s="73">
        <v>2248616</v>
      </c>
      <c r="C16" s="72" t="s">
        <v>218</v>
      </c>
      <c r="D16" s="73">
        <v>8</v>
      </c>
      <c r="E16" s="72" t="s">
        <v>219</v>
      </c>
      <c r="F16" s="73">
        <v>5</v>
      </c>
      <c r="G16" s="72" t="s">
        <v>220</v>
      </c>
      <c r="H16" s="73">
        <v>8</v>
      </c>
      <c r="I16" s="72" t="s">
        <v>221</v>
      </c>
      <c r="J16" s="73">
        <v>0</v>
      </c>
      <c r="K16" s="72" t="s">
        <v>222</v>
      </c>
      <c r="L16" s="73" t="s">
        <v>303</v>
      </c>
    </row>
    <row r="17" spans="1:7" ht="18.5" thickBot="1">
      <c r="A17" s="71"/>
    </row>
    <row r="18" spans="1:7" ht="15" thickBot="1">
      <c r="A18" s="74" t="s">
        <v>224</v>
      </c>
      <c r="B18" s="74" t="s">
        <v>225</v>
      </c>
      <c r="C18" s="74" t="s">
        <v>226</v>
      </c>
      <c r="D18" s="74" t="s">
        <v>227</v>
      </c>
      <c r="E18" s="74" t="s">
        <v>228</v>
      </c>
      <c r="F18" s="74" t="s">
        <v>229</v>
      </c>
      <c r="G18" s="74" t="s">
        <v>304</v>
      </c>
    </row>
    <row r="19" spans="1:7" ht="15" thickBot="1">
      <c r="A19" s="74" t="s">
        <v>232</v>
      </c>
      <c r="B19" s="75">
        <v>8</v>
      </c>
      <c r="C19" s="75">
        <v>3</v>
      </c>
      <c r="D19" s="75">
        <v>4</v>
      </c>
      <c r="E19" s="75">
        <v>5</v>
      </c>
      <c r="F19" s="75">
        <v>2</v>
      </c>
      <c r="G19" s="75">
        <v>14400</v>
      </c>
    </row>
    <row r="20" spans="1:7" ht="15" thickBot="1">
      <c r="A20" s="74" t="s">
        <v>233</v>
      </c>
      <c r="B20" s="75">
        <v>2</v>
      </c>
      <c r="C20" s="75">
        <v>7</v>
      </c>
      <c r="D20" s="75">
        <v>6</v>
      </c>
      <c r="E20" s="75">
        <v>4</v>
      </c>
      <c r="F20" s="75">
        <v>1</v>
      </c>
      <c r="G20" s="75">
        <v>2400</v>
      </c>
    </row>
    <row r="21" spans="1:7" ht="15" thickBot="1">
      <c r="A21" s="74" t="s">
        <v>234</v>
      </c>
      <c r="B21" s="75">
        <v>6</v>
      </c>
      <c r="C21" s="75">
        <v>2</v>
      </c>
      <c r="D21" s="75">
        <v>7</v>
      </c>
      <c r="E21" s="75">
        <v>1</v>
      </c>
      <c r="F21" s="75">
        <v>4</v>
      </c>
      <c r="G21" s="75">
        <v>5200</v>
      </c>
    </row>
    <row r="22" spans="1:7" ht="15" thickBot="1">
      <c r="A22" s="74" t="s">
        <v>235</v>
      </c>
      <c r="B22" s="75">
        <v>1</v>
      </c>
      <c r="C22" s="75">
        <v>1</v>
      </c>
      <c r="D22" s="75">
        <v>8</v>
      </c>
      <c r="E22" s="75">
        <v>7</v>
      </c>
      <c r="F22" s="75">
        <v>6</v>
      </c>
      <c r="G22" s="75">
        <v>6500</v>
      </c>
    </row>
    <row r="23" spans="1:7" ht="15" thickBot="1">
      <c r="A23" s="74" t="s">
        <v>236</v>
      </c>
      <c r="B23" s="75">
        <v>3</v>
      </c>
      <c r="C23" s="75">
        <v>7</v>
      </c>
      <c r="D23" s="75">
        <v>3</v>
      </c>
      <c r="E23" s="75">
        <v>1</v>
      </c>
      <c r="F23" s="75">
        <v>8</v>
      </c>
      <c r="G23" s="75">
        <v>4300</v>
      </c>
    </row>
    <row r="24" spans="1:7" ht="15" thickBot="1">
      <c r="A24" s="74" t="s">
        <v>237</v>
      </c>
      <c r="B24" s="75">
        <v>5</v>
      </c>
      <c r="C24" s="75">
        <v>6</v>
      </c>
      <c r="D24" s="75">
        <v>5</v>
      </c>
      <c r="E24" s="75">
        <v>1</v>
      </c>
      <c r="F24" s="75">
        <v>7</v>
      </c>
      <c r="G24" s="75">
        <v>5600</v>
      </c>
    </row>
    <row r="25" spans="1:7" ht="15" thickBot="1">
      <c r="A25" s="74" t="s">
        <v>238</v>
      </c>
      <c r="B25" s="75">
        <v>7</v>
      </c>
      <c r="C25" s="75">
        <v>3</v>
      </c>
      <c r="D25" s="75">
        <v>2</v>
      </c>
      <c r="E25" s="75">
        <v>8</v>
      </c>
      <c r="F25" s="75">
        <v>5</v>
      </c>
      <c r="G25" s="75">
        <v>6100</v>
      </c>
    </row>
    <row r="26" spans="1:7" ht="15" thickBot="1">
      <c r="A26" s="74" t="s">
        <v>239</v>
      </c>
      <c r="B26" s="75">
        <v>4</v>
      </c>
      <c r="C26" s="75">
        <v>3</v>
      </c>
      <c r="D26" s="75">
        <v>1</v>
      </c>
      <c r="E26" s="75">
        <v>6</v>
      </c>
      <c r="F26" s="75">
        <v>3</v>
      </c>
      <c r="G26" s="75">
        <v>7200</v>
      </c>
    </row>
    <row r="27" spans="1:7" ht="18.5" thickBot="1">
      <c r="A27" s="71"/>
    </row>
    <row r="28" spans="1:7" ht="15" thickBot="1">
      <c r="A28" s="74" t="s">
        <v>240</v>
      </c>
      <c r="B28" s="74" t="s">
        <v>225</v>
      </c>
      <c r="C28" s="74" t="s">
        <v>226</v>
      </c>
      <c r="D28" s="74" t="s">
        <v>227</v>
      </c>
      <c r="E28" s="74" t="s">
        <v>228</v>
      </c>
      <c r="F28" s="74" t="s">
        <v>229</v>
      </c>
    </row>
    <row r="29" spans="1:7" ht="15" thickBot="1">
      <c r="A29" s="74" t="s">
        <v>241</v>
      </c>
      <c r="B29" s="75" t="s">
        <v>305</v>
      </c>
      <c r="C29" s="75" t="s">
        <v>306</v>
      </c>
      <c r="D29" s="75" t="s">
        <v>307</v>
      </c>
      <c r="E29" s="75" t="s">
        <v>308</v>
      </c>
      <c r="F29" s="75" t="s">
        <v>309</v>
      </c>
    </row>
    <row r="30" spans="1:7" ht="15" thickBot="1">
      <c r="A30" s="74" t="s">
        <v>248</v>
      </c>
      <c r="B30" s="75" t="s">
        <v>310</v>
      </c>
      <c r="C30" s="75" t="s">
        <v>306</v>
      </c>
      <c r="D30" s="75" t="s">
        <v>311</v>
      </c>
      <c r="E30" s="75" t="s">
        <v>310</v>
      </c>
      <c r="F30" s="75" t="s">
        <v>309</v>
      </c>
    </row>
    <row r="31" spans="1:7" ht="15" thickBot="1">
      <c r="A31" s="74" t="s">
        <v>254</v>
      </c>
      <c r="B31" s="75" t="s">
        <v>310</v>
      </c>
      <c r="C31" s="75" t="s">
        <v>312</v>
      </c>
      <c r="D31" s="75" t="s">
        <v>311</v>
      </c>
      <c r="E31" s="75" t="s">
        <v>310</v>
      </c>
      <c r="F31" s="75" t="s">
        <v>310</v>
      </c>
    </row>
    <row r="32" spans="1:7" ht="15" thickBot="1">
      <c r="A32" s="74" t="s">
        <v>259</v>
      </c>
      <c r="B32" s="75" t="s">
        <v>310</v>
      </c>
      <c r="C32" s="75" t="s">
        <v>313</v>
      </c>
      <c r="D32" s="75" t="s">
        <v>311</v>
      </c>
      <c r="E32" s="75" t="s">
        <v>310</v>
      </c>
      <c r="F32" s="75" t="s">
        <v>310</v>
      </c>
    </row>
    <row r="33" spans="1:10" ht="15" thickBot="1">
      <c r="A33" s="74" t="s">
        <v>264</v>
      </c>
      <c r="B33" s="75" t="s">
        <v>310</v>
      </c>
      <c r="C33" s="75" t="s">
        <v>313</v>
      </c>
      <c r="D33" s="75" t="s">
        <v>311</v>
      </c>
      <c r="E33" s="75" t="s">
        <v>310</v>
      </c>
      <c r="F33" s="75" t="s">
        <v>310</v>
      </c>
    </row>
    <row r="34" spans="1:10" ht="15" thickBot="1">
      <c r="A34" s="74" t="s">
        <v>268</v>
      </c>
      <c r="B34" s="75" t="s">
        <v>310</v>
      </c>
      <c r="C34" s="75" t="s">
        <v>313</v>
      </c>
      <c r="D34" s="75" t="s">
        <v>310</v>
      </c>
      <c r="E34" s="75" t="s">
        <v>310</v>
      </c>
      <c r="F34" s="75" t="s">
        <v>310</v>
      </c>
    </row>
    <row r="35" spans="1:10" ht="15" thickBot="1">
      <c r="A35" s="74" t="s">
        <v>270</v>
      </c>
      <c r="B35" s="75" t="s">
        <v>310</v>
      </c>
      <c r="C35" s="75" t="s">
        <v>310</v>
      </c>
      <c r="D35" s="75" t="s">
        <v>310</v>
      </c>
      <c r="E35" s="75" t="s">
        <v>310</v>
      </c>
      <c r="F35" s="75" t="s">
        <v>310</v>
      </c>
    </row>
    <row r="36" spans="1:10" ht="15" thickBot="1">
      <c r="A36" s="74" t="s">
        <v>272</v>
      </c>
      <c r="B36" s="75" t="s">
        <v>310</v>
      </c>
      <c r="C36" s="75" t="s">
        <v>310</v>
      </c>
      <c r="D36" s="75" t="s">
        <v>310</v>
      </c>
      <c r="E36" s="75" t="s">
        <v>310</v>
      </c>
      <c r="F36" s="75" t="s">
        <v>310</v>
      </c>
    </row>
    <row r="37" spans="1:10" ht="18.5" thickBot="1">
      <c r="A37" s="71"/>
    </row>
    <row r="38" spans="1:10" ht="15" thickBot="1">
      <c r="A38" s="74" t="s">
        <v>274</v>
      </c>
      <c r="B38" s="74" t="s">
        <v>225</v>
      </c>
      <c r="C38" s="74" t="s">
        <v>226</v>
      </c>
      <c r="D38" s="74" t="s">
        <v>227</v>
      </c>
      <c r="E38" s="74" t="s">
        <v>228</v>
      </c>
      <c r="F38" s="74" t="s">
        <v>229</v>
      </c>
    </row>
    <row r="39" spans="1:10" ht="15" thickBot="1">
      <c r="A39" s="74" t="s">
        <v>241</v>
      </c>
      <c r="B39" s="75">
        <v>2150</v>
      </c>
      <c r="C39" s="75">
        <v>4350</v>
      </c>
      <c r="D39" s="75">
        <v>4550</v>
      </c>
      <c r="E39" s="75">
        <v>850</v>
      </c>
      <c r="F39" s="75">
        <v>5350</v>
      </c>
    </row>
    <row r="40" spans="1:10" ht="15" thickBot="1">
      <c r="A40" s="74" t="s">
        <v>248</v>
      </c>
      <c r="B40" s="75">
        <v>0</v>
      </c>
      <c r="C40" s="75">
        <v>4350</v>
      </c>
      <c r="D40" s="75">
        <v>3450</v>
      </c>
      <c r="E40" s="75">
        <v>0</v>
      </c>
      <c r="F40" s="75">
        <v>5350</v>
      </c>
    </row>
    <row r="41" spans="1:10" ht="15" thickBot="1">
      <c r="A41" s="74" t="s">
        <v>254</v>
      </c>
      <c r="B41" s="75">
        <v>0</v>
      </c>
      <c r="C41" s="75">
        <v>2650</v>
      </c>
      <c r="D41" s="75">
        <v>3450</v>
      </c>
      <c r="E41" s="75">
        <v>0</v>
      </c>
      <c r="F41" s="75">
        <v>0</v>
      </c>
    </row>
    <row r="42" spans="1:10" ht="15" thickBot="1">
      <c r="A42" s="74" t="s">
        <v>259</v>
      </c>
      <c r="B42" s="75">
        <v>0</v>
      </c>
      <c r="C42" s="75">
        <v>1300</v>
      </c>
      <c r="D42" s="75">
        <v>3450</v>
      </c>
      <c r="E42" s="75">
        <v>0</v>
      </c>
      <c r="F42" s="75">
        <v>0</v>
      </c>
    </row>
    <row r="43" spans="1:10" ht="15" thickBot="1">
      <c r="A43" s="74" t="s">
        <v>264</v>
      </c>
      <c r="B43" s="75">
        <v>0</v>
      </c>
      <c r="C43" s="75">
        <v>1300</v>
      </c>
      <c r="D43" s="75">
        <v>3450</v>
      </c>
      <c r="E43" s="75">
        <v>0</v>
      </c>
      <c r="F43" s="75">
        <v>0</v>
      </c>
    </row>
    <row r="44" spans="1:10" ht="15" thickBot="1">
      <c r="A44" s="74" t="s">
        <v>268</v>
      </c>
      <c r="B44" s="75">
        <v>0</v>
      </c>
      <c r="C44" s="75">
        <v>1300</v>
      </c>
      <c r="D44" s="75">
        <v>0</v>
      </c>
      <c r="E44" s="75">
        <v>0</v>
      </c>
      <c r="F44" s="75">
        <v>0</v>
      </c>
    </row>
    <row r="45" spans="1:10" ht="15" thickBot="1">
      <c r="A45" s="74" t="s">
        <v>270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</row>
    <row r="46" spans="1:10" ht="15" thickBot="1">
      <c r="A46" s="74" t="s">
        <v>272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</row>
    <row r="47" spans="1:10" ht="18.5" thickBot="1">
      <c r="A47" s="71"/>
    </row>
    <row r="48" spans="1:10" ht="15" thickBot="1">
      <c r="A48" s="74" t="s">
        <v>314</v>
      </c>
      <c r="B48" s="74" t="s">
        <v>225</v>
      </c>
      <c r="C48" s="74" t="s">
        <v>226</v>
      </c>
      <c r="D48" s="74" t="s">
        <v>227</v>
      </c>
      <c r="E48" s="74" t="s">
        <v>228</v>
      </c>
      <c r="F48" s="74" t="s">
        <v>229</v>
      </c>
      <c r="G48" s="74" t="s">
        <v>276</v>
      </c>
      <c r="H48" s="74" t="s">
        <v>277</v>
      </c>
      <c r="I48" s="74" t="s">
        <v>278</v>
      </c>
      <c r="J48" s="74" t="s">
        <v>279</v>
      </c>
    </row>
    <row r="49" spans="1:10" ht="15" thickBot="1">
      <c r="A49" s="74" t="s">
        <v>232</v>
      </c>
      <c r="B49" s="75">
        <v>0</v>
      </c>
      <c r="C49" s="75">
        <v>2650</v>
      </c>
      <c r="D49" s="75">
        <v>3450</v>
      </c>
      <c r="E49" s="75">
        <v>0</v>
      </c>
      <c r="F49" s="75">
        <v>5350</v>
      </c>
      <c r="G49" s="75">
        <v>11450</v>
      </c>
      <c r="H49" s="75">
        <v>14400</v>
      </c>
      <c r="I49" s="75">
        <v>2950</v>
      </c>
      <c r="J49" s="75">
        <v>20.49</v>
      </c>
    </row>
    <row r="50" spans="1:10" ht="15" thickBot="1">
      <c r="A50" s="74" t="s">
        <v>233</v>
      </c>
      <c r="B50" s="75">
        <v>0</v>
      </c>
      <c r="C50" s="75">
        <v>0</v>
      </c>
      <c r="D50" s="75">
        <v>0</v>
      </c>
      <c r="E50" s="75">
        <v>0</v>
      </c>
      <c r="F50" s="75">
        <v>5350</v>
      </c>
      <c r="G50" s="75">
        <v>5350</v>
      </c>
      <c r="H50" s="75">
        <v>2400</v>
      </c>
      <c r="I50" s="75">
        <v>-2950</v>
      </c>
      <c r="J50" s="75">
        <v>-122.92</v>
      </c>
    </row>
    <row r="51" spans="1:10" ht="15" thickBot="1">
      <c r="A51" s="74" t="s">
        <v>234</v>
      </c>
      <c r="B51" s="75">
        <v>0</v>
      </c>
      <c r="C51" s="75">
        <v>4350</v>
      </c>
      <c r="D51" s="75">
        <v>0</v>
      </c>
      <c r="E51" s="75">
        <v>850</v>
      </c>
      <c r="F51" s="75">
        <v>0</v>
      </c>
      <c r="G51" s="75">
        <v>5200</v>
      </c>
      <c r="H51" s="75">
        <v>5200</v>
      </c>
      <c r="I51" s="75">
        <v>0</v>
      </c>
      <c r="J51" s="75">
        <v>0</v>
      </c>
    </row>
    <row r="52" spans="1:10" ht="15" thickBot="1">
      <c r="A52" s="74" t="s">
        <v>235</v>
      </c>
      <c r="B52" s="75">
        <v>2150</v>
      </c>
      <c r="C52" s="75">
        <v>4350</v>
      </c>
      <c r="D52" s="75">
        <v>0</v>
      </c>
      <c r="E52" s="75">
        <v>0</v>
      </c>
      <c r="F52" s="75">
        <v>0</v>
      </c>
      <c r="G52" s="75">
        <v>6500</v>
      </c>
      <c r="H52" s="75">
        <v>6500</v>
      </c>
      <c r="I52" s="75">
        <v>0</v>
      </c>
      <c r="J52" s="75">
        <v>0</v>
      </c>
    </row>
    <row r="53" spans="1:10" ht="15" thickBot="1">
      <c r="A53" s="74" t="s">
        <v>236</v>
      </c>
      <c r="B53" s="75">
        <v>0</v>
      </c>
      <c r="C53" s="75">
        <v>0</v>
      </c>
      <c r="D53" s="75">
        <v>3450</v>
      </c>
      <c r="E53" s="75">
        <v>850</v>
      </c>
      <c r="F53" s="75">
        <v>0</v>
      </c>
      <c r="G53" s="75">
        <v>4300</v>
      </c>
      <c r="H53" s="75">
        <v>4300</v>
      </c>
      <c r="I53" s="75">
        <v>0</v>
      </c>
      <c r="J53" s="75">
        <v>0</v>
      </c>
    </row>
    <row r="54" spans="1:10" ht="15" thickBot="1">
      <c r="A54" s="74" t="s">
        <v>237</v>
      </c>
      <c r="B54" s="75">
        <v>0</v>
      </c>
      <c r="C54" s="75">
        <v>1300</v>
      </c>
      <c r="D54" s="75">
        <v>3450</v>
      </c>
      <c r="E54" s="75">
        <v>850</v>
      </c>
      <c r="F54" s="75">
        <v>0</v>
      </c>
      <c r="G54" s="75">
        <v>5600</v>
      </c>
      <c r="H54" s="75">
        <v>5600</v>
      </c>
      <c r="I54" s="75">
        <v>0</v>
      </c>
      <c r="J54" s="75">
        <v>0</v>
      </c>
    </row>
    <row r="55" spans="1:10" ht="15" thickBot="1">
      <c r="A55" s="74" t="s">
        <v>238</v>
      </c>
      <c r="B55" s="75">
        <v>0</v>
      </c>
      <c r="C55" s="75">
        <v>2650</v>
      </c>
      <c r="D55" s="75">
        <v>3450</v>
      </c>
      <c r="E55" s="75">
        <v>0</v>
      </c>
      <c r="F55" s="75">
        <v>0</v>
      </c>
      <c r="G55" s="75">
        <v>6100</v>
      </c>
      <c r="H55" s="75">
        <v>6100</v>
      </c>
      <c r="I55" s="75">
        <v>0</v>
      </c>
      <c r="J55" s="75">
        <v>0</v>
      </c>
    </row>
    <row r="56" spans="1:10" ht="15" thickBot="1">
      <c r="A56" s="74" t="s">
        <v>239</v>
      </c>
      <c r="B56" s="75">
        <v>0</v>
      </c>
      <c r="C56" s="75">
        <v>2650</v>
      </c>
      <c r="D56" s="75">
        <v>4550</v>
      </c>
      <c r="E56" s="75">
        <v>0</v>
      </c>
      <c r="F56" s="75">
        <v>0</v>
      </c>
      <c r="G56" s="75">
        <v>7200</v>
      </c>
      <c r="H56" s="75">
        <v>7200</v>
      </c>
      <c r="I56" s="75">
        <v>0</v>
      </c>
      <c r="J56" s="75">
        <v>0</v>
      </c>
    </row>
    <row r="57" spans="1:10" ht="15" thickBot="1"/>
    <row r="58" spans="1:10" ht="15" thickBot="1">
      <c r="A58" s="76" t="s">
        <v>280</v>
      </c>
      <c r="B58" s="77">
        <v>17250</v>
      </c>
    </row>
    <row r="59" spans="1:10" ht="15" thickBot="1">
      <c r="A59" s="76" t="s">
        <v>281</v>
      </c>
      <c r="B59" s="77">
        <v>0</v>
      </c>
    </row>
    <row r="60" spans="1:10" ht="15" thickBot="1">
      <c r="A60" s="76" t="s">
        <v>282</v>
      </c>
      <c r="B60" s="77">
        <v>51700</v>
      </c>
    </row>
    <row r="61" spans="1:10" ht="15" thickBot="1">
      <c r="A61" s="76" t="s">
        <v>283</v>
      </c>
      <c r="B61" s="77">
        <v>51700</v>
      </c>
    </row>
    <row r="62" spans="1:10" ht="15" thickBot="1">
      <c r="A62" s="76" t="s">
        <v>284</v>
      </c>
      <c r="B62" s="77">
        <v>0</v>
      </c>
    </row>
    <row r="63" spans="1:10" ht="20" thickBot="1">
      <c r="A63" s="76" t="s">
        <v>285</v>
      </c>
      <c r="B63" s="77"/>
    </row>
    <row r="64" spans="1:10" ht="20" thickBot="1">
      <c r="A64" s="76" t="s">
        <v>286</v>
      </c>
      <c r="B64" s="77"/>
    </row>
    <row r="65" spans="1:2" ht="15" thickBot="1">
      <c r="A65" s="76" t="s">
        <v>287</v>
      </c>
      <c r="B65" s="77">
        <v>0</v>
      </c>
    </row>
    <row r="67" spans="1:2">
      <c r="A67" s="67" t="s">
        <v>288</v>
      </c>
    </row>
    <row r="69" spans="1:2">
      <c r="A69" s="78" t="s">
        <v>289</v>
      </c>
    </row>
    <row r="70" spans="1:2">
      <c r="A70" s="78" t="s">
        <v>315</v>
      </c>
    </row>
  </sheetData>
  <hyperlinks>
    <hyperlink ref="A67" r:id="rId1" display="https://miau.my-x.hu/myx-free/coco/test/224861620200521094804.html" xr:uid="{0A445789-7BD8-4E56-B4DC-563F0A1DAC02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B735B-B8B0-42F7-8952-7093FD6F8E8F}">
  <dimension ref="A1:L70"/>
  <sheetViews>
    <sheetView workbookViewId="0"/>
  </sheetViews>
  <sheetFormatPr defaultRowHeight="14.5"/>
  <sheetData>
    <row r="1" spans="1:12">
      <c r="C1" t="s">
        <v>30</v>
      </c>
      <c r="D1" t="s">
        <v>35</v>
      </c>
      <c r="E1" t="s">
        <v>42</v>
      </c>
      <c r="F1" t="s">
        <v>211</v>
      </c>
      <c r="G1" t="s">
        <v>213</v>
      </c>
      <c r="H1" t="s">
        <v>18</v>
      </c>
      <c r="I1" t="s">
        <v>214</v>
      </c>
    </row>
    <row r="2" spans="1:12">
      <c r="A2" t="s">
        <v>9</v>
      </c>
      <c r="B2" t="s">
        <v>0</v>
      </c>
      <c r="C2">
        <v>8</v>
      </c>
      <c r="D2">
        <v>3</v>
      </c>
      <c r="E2">
        <v>4</v>
      </c>
      <c r="F2">
        <v>5</v>
      </c>
      <c r="G2">
        <v>2</v>
      </c>
      <c r="H2">
        <v>8</v>
      </c>
      <c r="I2">
        <v>1000</v>
      </c>
    </row>
    <row r="3" spans="1:12">
      <c r="A3" t="s">
        <v>10</v>
      </c>
      <c r="B3" t="s">
        <v>1</v>
      </c>
      <c r="C3">
        <v>2</v>
      </c>
      <c r="D3">
        <v>7</v>
      </c>
      <c r="E3">
        <v>6</v>
      </c>
      <c r="F3">
        <v>4</v>
      </c>
      <c r="G3">
        <v>1</v>
      </c>
      <c r="H3">
        <v>1</v>
      </c>
      <c r="I3">
        <v>1000</v>
      </c>
    </row>
    <row r="4" spans="1:12">
      <c r="A4" t="s">
        <v>11</v>
      </c>
      <c r="B4" t="s">
        <v>2</v>
      </c>
      <c r="C4">
        <v>6</v>
      </c>
      <c r="D4">
        <v>2</v>
      </c>
      <c r="E4">
        <v>7</v>
      </c>
      <c r="F4">
        <v>1</v>
      </c>
      <c r="G4">
        <v>4</v>
      </c>
      <c r="H4">
        <v>3</v>
      </c>
      <c r="I4">
        <v>1000</v>
      </c>
    </row>
    <row r="5" spans="1:12">
      <c r="A5" t="s">
        <v>12</v>
      </c>
      <c r="B5" t="s">
        <v>3</v>
      </c>
      <c r="C5">
        <v>1</v>
      </c>
      <c r="D5">
        <v>1</v>
      </c>
      <c r="E5">
        <v>8</v>
      </c>
      <c r="F5">
        <v>7</v>
      </c>
      <c r="G5">
        <v>6</v>
      </c>
      <c r="H5">
        <v>6</v>
      </c>
      <c r="I5">
        <v>1000</v>
      </c>
    </row>
    <row r="6" spans="1:12">
      <c r="A6" t="s">
        <v>13</v>
      </c>
      <c r="B6" t="s">
        <v>4</v>
      </c>
      <c r="C6">
        <v>3</v>
      </c>
      <c r="D6">
        <v>7</v>
      </c>
      <c r="E6">
        <v>3</v>
      </c>
      <c r="F6">
        <v>1</v>
      </c>
      <c r="G6">
        <v>8</v>
      </c>
      <c r="H6">
        <v>2</v>
      </c>
      <c r="I6">
        <v>1000</v>
      </c>
    </row>
    <row r="7" spans="1:12">
      <c r="A7" t="s">
        <v>14</v>
      </c>
      <c r="B7" t="s">
        <v>5</v>
      </c>
      <c r="C7">
        <v>5</v>
      </c>
      <c r="D7">
        <v>6</v>
      </c>
      <c r="E7">
        <v>5</v>
      </c>
      <c r="F7">
        <v>1</v>
      </c>
      <c r="G7">
        <v>7</v>
      </c>
      <c r="H7">
        <v>4</v>
      </c>
      <c r="I7">
        <v>1000</v>
      </c>
    </row>
    <row r="8" spans="1:12">
      <c r="A8" t="s">
        <v>15</v>
      </c>
      <c r="B8" t="s">
        <v>6</v>
      </c>
      <c r="C8">
        <v>7</v>
      </c>
      <c r="D8">
        <v>3</v>
      </c>
      <c r="E8">
        <v>2</v>
      </c>
      <c r="F8">
        <v>8</v>
      </c>
      <c r="G8">
        <v>5</v>
      </c>
      <c r="H8">
        <v>5</v>
      </c>
      <c r="I8">
        <v>1000</v>
      </c>
    </row>
    <row r="9" spans="1:12">
      <c r="A9" t="s">
        <v>16</v>
      </c>
      <c r="B9" t="s">
        <v>7</v>
      </c>
      <c r="C9">
        <v>4</v>
      </c>
      <c r="D9">
        <v>3</v>
      </c>
      <c r="E9">
        <v>1</v>
      </c>
      <c r="F9">
        <v>6</v>
      </c>
      <c r="G9">
        <v>3</v>
      </c>
      <c r="H9">
        <v>7</v>
      </c>
      <c r="I9">
        <v>1000</v>
      </c>
    </row>
    <row r="12" spans="1:12" ht="18">
      <c r="A12" s="71"/>
    </row>
    <row r="13" spans="1:12">
      <c r="A13" s="9"/>
    </row>
    <row r="16" spans="1:12" ht="15">
      <c r="A16" s="72" t="s">
        <v>217</v>
      </c>
      <c r="B16" s="73">
        <v>1556026</v>
      </c>
      <c r="C16" s="72" t="s">
        <v>218</v>
      </c>
      <c r="D16" s="73">
        <v>8</v>
      </c>
      <c r="E16" s="72" t="s">
        <v>219</v>
      </c>
      <c r="F16" s="73">
        <v>6</v>
      </c>
      <c r="G16" s="72" t="s">
        <v>220</v>
      </c>
      <c r="H16" s="73">
        <v>8</v>
      </c>
      <c r="I16" s="72" t="s">
        <v>221</v>
      </c>
      <c r="J16" s="73">
        <v>0</v>
      </c>
      <c r="K16" s="72" t="s">
        <v>222</v>
      </c>
      <c r="L16" s="73" t="s">
        <v>291</v>
      </c>
    </row>
    <row r="17" spans="1:8" ht="18.5" thickBot="1">
      <c r="A17" s="71"/>
    </row>
    <row r="18" spans="1:8" ht="15" thickBot="1">
      <c r="A18" s="74" t="s">
        <v>224</v>
      </c>
      <c r="B18" s="74" t="s">
        <v>225</v>
      </c>
      <c r="C18" s="74" t="s">
        <v>226</v>
      </c>
      <c r="D18" s="74" t="s">
        <v>227</v>
      </c>
      <c r="E18" s="74" t="s">
        <v>228</v>
      </c>
      <c r="F18" s="74" t="s">
        <v>229</v>
      </c>
      <c r="G18" s="74" t="s">
        <v>230</v>
      </c>
      <c r="H18" s="74" t="s">
        <v>231</v>
      </c>
    </row>
    <row r="19" spans="1:8" ht="15" thickBot="1">
      <c r="A19" s="74" t="s">
        <v>232</v>
      </c>
      <c r="B19" s="75">
        <v>8</v>
      </c>
      <c r="C19" s="75">
        <v>3</v>
      </c>
      <c r="D19" s="75">
        <v>4</v>
      </c>
      <c r="E19" s="75">
        <v>5</v>
      </c>
      <c r="F19" s="75">
        <v>2</v>
      </c>
      <c r="G19" s="75">
        <v>8</v>
      </c>
      <c r="H19" s="75">
        <v>1000</v>
      </c>
    </row>
    <row r="20" spans="1:8" ht="15" thickBot="1">
      <c r="A20" s="74" t="s">
        <v>233</v>
      </c>
      <c r="B20" s="75">
        <v>2</v>
      </c>
      <c r="C20" s="75">
        <v>7</v>
      </c>
      <c r="D20" s="75">
        <v>6</v>
      </c>
      <c r="E20" s="75">
        <v>4</v>
      </c>
      <c r="F20" s="75">
        <v>1</v>
      </c>
      <c r="G20" s="75">
        <v>1</v>
      </c>
      <c r="H20" s="75">
        <v>1000</v>
      </c>
    </row>
    <row r="21" spans="1:8" ht="15" thickBot="1">
      <c r="A21" s="74" t="s">
        <v>234</v>
      </c>
      <c r="B21" s="75">
        <v>6</v>
      </c>
      <c r="C21" s="75">
        <v>2</v>
      </c>
      <c r="D21" s="75">
        <v>7</v>
      </c>
      <c r="E21" s="75">
        <v>1</v>
      </c>
      <c r="F21" s="75">
        <v>4</v>
      </c>
      <c r="G21" s="75">
        <v>3</v>
      </c>
      <c r="H21" s="75">
        <v>1000</v>
      </c>
    </row>
    <row r="22" spans="1:8" ht="15" thickBot="1">
      <c r="A22" s="74" t="s">
        <v>235</v>
      </c>
      <c r="B22" s="75">
        <v>1</v>
      </c>
      <c r="C22" s="75">
        <v>1</v>
      </c>
      <c r="D22" s="75">
        <v>8</v>
      </c>
      <c r="E22" s="75">
        <v>7</v>
      </c>
      <c r="F22" s="75">
        <v>6</v>
      </c>
      <c r="G22" s="75">
        <v>6</v>
      </c>
      <c r="H22" s="75">
        <v>1000</v>
      </c>
    </row>
    <row r="23" spans="1:8" ht="15" thickBot="1">
      <c r="A23" s="74" t="s">
        <v>236</v>
      </c>
      <c r="B23" s="75">
        <v>3</v>
      </c>
      <c r="C23" s="75">
        <v>7</v>
      </c>
      <c r="D23" s="75">
        <v>3</v>
      </c>
      <c r="E23" s="75">
        <v>1</v>
      </c>
      <c r="F23" s="75">
        <v>8</v>
      </c>
      <c r="G23" s="75">
        <v>2</v>
      </c>
      <c r="H23" s="75">
        <v>1000</v>
      </c>
    </row>
    <row r="24" spans="1:8" ht="15" thickBot="1">
      <c r="A24" s="74" t="s">
        <v>237</v>
      </c>
      <c r="B24" s="75">
        <v>5</v>
      </c>
      <c r="C24" s="75">
        <v>6</v>
      </c>
      <c r="D24" s="75">
        <v>5</v>
      </c>
      <c r="E24" s="75">
        <v>1</v>
      </c>
      <c r="F24" s="75">
        <v>7</v>
      </c>
      <c r="G24" s="75">
        <v>4</v>
      </c>
      <c r="H24" s="75">
        <v>1000</v>
      </c>
    </row>
    <row r="25" spans="1:8" ht="15" thickBot="1">
      <c r="A25" s="74" t="s">
        <v>238</v>
      </c>
      <c r="B25" s="75">
        <v>7</v>
      </c>
      <c r="C25" s="75">
        <v>3</v>
      </c>
      <c r="D25" s="75">
        <v>2</v>
      </c>
      <c r="E25" s="75">
        <v>8</v>
      </c>
      <c r="F25" s="75">
        <v>5</v>
      </c>
      <c r="G25" s="75">
        <v>5</v>
      </c>
      <c r="H25" s="75">
        <v>1000</v>
      </c>
    </row>
    <row r="26" spans="1:8" ht="15" thickBot="1">
      <c r="A26" s="74" t="s">
        <v>239</v>
      </c>
      <c r="B26" s="75">
        <v>4</v>
      </c>
      <c r="C26" s="75">
        <v>3</v>
      </c>
      <c r="D26" s="75">
        <v>1</v>
      </c>
      <c r="E26" s="75">
        <v>6</v>
      </c>
      <c r="F26" s="75">
        <v>3</v>
      </c>
      <c r="G26" s="75">
        <v>7</v>
      </c>
      <c r="H26" s="75">
        <v>1000</v>
      </c>
    </row>
    <row r="27" spans="1:8" ht="18.5" thickBot="1">
      <c r="A27" s="71"/>
    </row>
    <row r="28" spans="1:8" ht="15" thickBot="1">
      <c r="A28" s="74" t="s">
        <v>240</v>
      </c>
      <c r="B28" s="74" t="s">
        <v>225</v>
      </c>
      <c r="C28" s="74" t="s">
        <v>226</v>
      </c>
      <c r="D28" s="74" t="s">
        <v>227</v>
      </c>
      <c r="E28" s="74" t="s">
        <v>228</v>
      </c>
      <c r="F28" s="74" t="s">
        <v>229</v>
      </c>
      <c r="G28" s="74" t="s">
        <v>230</v>
      </c>
    </row>
    <row r="29" spans="1:8" ht="15" thickBot="1">
      <c r="A29" s="74" t="s">
        <v>241</v>
      </c>
      <c r="B29" s="75" t="s">
        <v>292</v>
      </c>
      <c r="C29" s="75" t="s">
        <v>293</v>
      </c>
      <c r="D29" s="75" t="s">
        <v>294</v>
      </c>
      <c r="E29" s="75" t="s">
        <v>266</v>
      </c>
      <c r="F29" s="75" t="s">
        <v>292</v>
      </c>
      <c r="G29" s="75" t="s">
        <v>295</v>
      </c>
    </row>
    <row r="30" spans="1:8" ht="15" thickBot="1">
      <c r="A30" s="74" t="s">
        <v>248</v>
      </c>
      <c r="B30" s="75" t="s">
        <v>249</v>
      </c>
      <c r="C30" s="75" t="s">
        <v>296</v>
      </c>
      <c r="D30" s="75" t="s">
        <v>247</v>
      </c>
      <c r="E30" s="75" t="s">
        <v>249</v>
      </c>
      <c r="F30" s="75" t="s">
        <v>297</v>
      </c>
      <c r="G30" s="75" t="s">
        <v>298</v>
      </c>
    </row>
    <row r="31" spans="1:8" ht="15" thickBot="1">
      <c r="A31" s="74" t="s">
        <v>254</v>
      </c>
      <c r="B31" s="75" t="s">
        <v>255</v>
      </c>
      <c r="C31" s="75" t="s">
        <v>255</v>
      </c>
      <c r="D31" s="75" t="s">
        <v>299</v>
      </c>
      <c r="E31" s="75" t="s">
        <v>255</v>
      </c>
      <c r="F31" s="75" t="s">
        <v>256</v>
      </c>
      <c r="G31" s="75" t="s">
        <v>300</v>
      </c>
    </row>
    <row r="32" spans="1:8" ht="15" thickBot="1">
      <c r="A32" s="74" t="s">
        <v>259</v>
      </c>
      <c r="B32" s="75" t="s">
        <v>260</v>
      </c>
      <c r="C32" s="75" t="s">
        <v>260</v>
      </c>
      <c r="D32" s="75" t="s">
        <v>292</v>
      </c>
      <c r="E32" s="75" t="s">
        <v>260</v>
      </c>
      <c r="F32" s="75" t="s">
        <v>261</v>
      </c>
      <c r="G32" s="75" t="s">
        <v>301</v>
      </c>
    </row>
    <row r="33" spans="1:11" ht="15" thickBot="1">
      <c r="A33" s="74" t="s">
        <v>264</v>
      </c>
      <c r="B33" s="75" t="s">
        <v>265</v>
      </c>
      <c r="C33" s="75" t="s">
        <v>265</v>
      </c>
      <c r="D33" s="75" t="s">
        <v>297</v>
      </c>
      <c r="E33" s="75" t="s">
        <v>265</v>
      </c>
      <c r="F33" s="75" t="s">
        <v>266</v>
      </c>
      <c r="G33" s="75" t="s">
        <v>256</v>
      </c>
    </row>
    <row r="34" spans="1:11" ht="15" thickBot="1">
      <c r="A34" s="74" t="s">
        <v>268</v>
      </c>
      <c r="B34" s="75" t="s">
        <v>269</v>
      </c>
      <c r="C34" s="75" t="s">
        <v>269</v>
      </c>
      <c r="D34" s="75" t="s">
        <v>269</v>
      </c>
      <c r="E34" s="75" t="s">
        <v>269</v>
      </c>
      <c r="F34" s="75" t="s">
        <v>249</v>
      </c>
      <c r="G34" s="75" t="s">
        <v>269</v>
      </c>
    </row>
    <row r="35" spans="1:11" ht="15" thickBot="1">
      <c r="A35" s="74" t="s">
        <v>270</v>
      </c>
      <c r="B35" s="75" t="s">
        <v>271</v>
      </c>
      <c r="C35" s="75" t="s">
        <v>271</v>
      </c>
      <c r="D35" s="75" t="s">
        <v>271</v>
      </c>
      <c r="E35" s="75" t="s">
        <v>271</v>
      </c>
      <c r="F35" s="75" t="s">
        <v>255</v>
      </c>
      <c r="G35" s="75" t="s">
        <v>271</v>
      </c>
    </row>
    <row r="36" spans="1:11" ht="15" thickBot="1">
      <c r="A36" s="74" t="s">
        <v>272</v>
      </c>
      <c r="B36" s="75" t="s">
        <v>273</v>
      </c>
      <c r="C36" s="75" t="s">
        <v>273</v>
      </c>
      <c r="D36" s="75" t="s">
        <v>273</v>
      </c>
      <c r="E36" s="75" t="s">
        <v>273</v>
      </c>
      <c r="F36" s="75" t="s">
        <v>273</v>
      </c>
      <c r="G36" s="75" t="s">
        <v>273</v>
      </c>
    </row>
    <row r="37" spans="1:11" ht="18.5" thickBot="1">
      <c r="A37" s="71"/>
    </row>
    <row r="38" spans="1:11" ht="15" thickBot="1">
      <c r="A38" s="74" t="s">
        <v>274</v>
      </c>
      <c r="B38" s="74" t="s">
        <v>225</v>
      </c>
      <c r="C38" s="74" t="s">
        <v>226</v>
      </c>
      <c r="D38" s="74" t="s">
        <v>227</v>
      </c>
      <c r="E38" s="74" t="s">
        <v>228</v>
      </c>
      <c r="F38" s="74" t="s">
        <v>229</v>
      </c>
      <c r="G38" s="74" t="s">
        <v>230</v>
      </c>
    </row>
    <row r="39" spans="1:11" ht="15" thickBot="1">
      <c r="A39" s="74" t="s">
        <v>241</v>
      </c>
      <c r="B39" s="75">
        <v>497</v>
      </c>
      <c r="C39" s="75">
        <v>495</v>
      </c>
      <c r="D39" s="75">
        <v>979</v>
      </c>
      <c r="E39" s="75">
        <v>7</v>
      </c>
      <c r="F39" s="75">
        <v>497</v>
      </c>
      <c r="G39" s="75">
        <v>491</v>
      </c>
    </row>
    <row r="40" spans="1:11" ht="15" thickBot="1">
      <c r="A40" s="74" t="s">
        <v>248</v>
      </c>
      <c r="B40" s="75">
        <v>6</v>
      </c>
      <c r="C40" s="75">
        <v>494</v>
      </c>
      <c r="D40" s="75">
        <v>978</v>
      </c>
      <c r="E40" s="75">
        <v>6</v>
      </c>
      <c r="F40" s="75">
        <v>496</v>
      </c>
      <c r="G40" s="75">
        <v>490</v>
      </c>
    </row>
    <row r="41" spans="1:11" ht="15" thickBot="1">
      <c r="A41" s="74" t="s">
        <v>254</v>
      </c>
      <c r="B41" s="75">
        <v>5</v>
      </c>
      <c r="C41" s="75">
        <v>5</v>
      </c>
      <c r="D41" s="75">
        <v>498</v>
      </c>
      <c r="E41" s="75">
        <v>5</v>
      </c>
      <c r="F41" s="75">
        <v>9</v>
      </c>
      <c r="G41" s="75">
        <v>489</v>
      </c>
    </row>
    <row r="42" spans="1:11" ht="15" thickBot="1">
      <c r="A42" s="74" t="s">
        <v>259</v>
      </c>
      <c r="B42" s="75">
        <v>4</v>
      </c>
      <c r="C42" s="75">
        <v>4</v>
      </c>
      <c r="D42" s="75">
        <v>497</v>
      </c>
      <c r="E42" s="75">
        <v>4</v>
      </c>
      <c r="F42" s="75">
        <v>8</v>
      </c>
      <c r="G42" s="75">
        <v>488</v>
      </c>
    </row>
    <row r="43" spans="1:11" ht="15" thickBot="1">
      <c r="A43" s="74" t="s">
        <v>264</v>
      </c>
      <c r="B43" s="75">
        <v>3</v>
      </c>
      <c r="C43" s="75">
        <v>3</v>
      </c>
      <c r="D43" s="75">
        <v>496</v>
      </c>
      <c r="E43" s="75">
        <v>3</v>
      </c>
      <c r="F43" s="75">
        <v>7</v>
      </c>
      <c r="G43" s="75">
        <v>9</v>
      </c>
    </row>
    <row r="44" spans="1:11" ht="15" thickBot="1">
      <c r="A44" s="74" t="s">
        <v>268</v>
      </c>
      <c r="B44" s="75">
        <v>2</v>
      </c>
      <c r="C44" s="75">
        <v>2</v>
      </c>
      <c r="D44" s="75">
        <v>2</v>
      </c>
      <c r="E44" s="75">
        <v>2</v>
      </c>
      <c r="F44" s="75">
        <v>6</v>
      </c>
      <c r="G44" s="75">
        <v>2</v>
      </c>
    </row>
    <row r="45" spans="1:11" ht="15" thickBot="1">
      <c r="A45" s="74" t="s">
        <v>270</v>
      </c>
      <c r="B45" s="75">
        <v>1</v>
      </c>
      <c r="C45" s="75">
        <v>1</v>
      </c>
      <c r="D45" s="75">
        <v>1</v>
      </c>
      <c r="E45" s="75">
        <v>1</v>
      </c>
      <c r="F45" s="75">
        <v>5</v>
      </c>
      <c r="G45" s="75">
        <v>1</v>
      </c>
    </row>
    <row r="46" spans="1:11" ht="15" thickBot="1">
      <c r="A46" s="74" t="s">
        <v>272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11" ht="18.5" thickBot="1">
      <c r="A47" s="71"/>
    </row>
    <row r="48" spans="1:11" ht="15" thickBot="1">
      <c r="A48" s="74" t="s">
        <v>275</v>
      </c>
      <c r="B48" s="74" t="s">
        <v>225</v>
      </c>
      <c r="C48" s="74" t="s">
        <v>226</v>
      </c>
      <c r="D48" s="74" t="s">
        <v>227</v>
      </c>
      <c r="E48" s="74" t="s">
        <v>228</v>
      </c>
      <c r="F48" s="74" t="s">
        <v>229</v>
      </c>
      <c r="G48" s="74" t="s">
        <v>230</v>
      </c>
      <c r="H48" s="74" t="s">
        <v>276</v>
      </c>
      <c r="I48" s="74" t="s">
        <v>277</v>
      </c>
      <c r="J48" s="74" t="s">
        <v>278</v>
      </c>
      <c r="K48" s="74" t="s">
        <v>279</v>
      </c>
    </row>
    <row r="49" spans="1:11" ht="15" thickBot="1">
      <c r="A49" s="74" t="s">
        <v>232</v>
      </c>
      <c r="B49" s="75">
        <v>0</v>
      </c>
      <c r="C49" s="75">
        <v>5</v>
      </c>
      <c r="D49" s="75">
        <v>497</v>
      </c>
      <c r="E49" s="75">
        <v>3</v>
      </c>
      <c r="F49" s="75">
        <v>496</v>
      </c>
      <c r="G49" s="75">
        <v>0</v>
      </c>
      <c r="H49" s="75">
        <v>1001</v>
      </c>
      <c r="I49" s="75">
        <v>1000</v>
      </c>
      <c r="J49" s="75">
        <v>-1</v>
      </c>
      <c r="K49" s="75">
        <v>-0.1</v>
      </c>
    </row>
    <row r="50" spans="1:11" ht="15" thickBot="1">
      <c r="A50" s="74" t="s">
        <v>233</v>
      </c>
      <c r="B50" s="75">
        <v>6</v>
      </c>
      <c r="C50" s="75">
        <v>1</v>
      </c>
      <c r="D50" s="75">
        <v>2</v>
      </c>
      <c r="E50" s="75">
        <v>4</v>
      </c>
      <c r="F50" s="75">
        <v>497</v>
      </c>
      <c r="G50" s="75">
        <v>491</v>
      </c>
      <c r="H50" s="75">
        <v>1001</v>
      </c>
      <c r="I50" s="75">
        <v>1000</v>
      </c>
      <c r="J50" s="75">
        <v>-1</v>
      </c>
      <c r="K50" s="75">
        <v>-0.1</v>
      </c>
    </row>
    <row r="51" spans="1:11" ht="15" thickBot="1">
      <c r="A51" s="74" t="s">
        <v>234</v>
      </c>
      <c r="B51" s="75">
        <v>2</v>
      </c>
      <c r="C51" s="75">
        <v>494</v>
      </c>
      <c r="D51" s="75">
        <v>1</v>
      </c>
      <c r="E51" s="75">
        <v>7</v>
      </c>
      <c r="F51" s="75">
        <v>8</v>
      </c>
      <c r="G51" s="75">
        <v>489</v>
      </c>
      <c r="H51" s="75">
        <v>1001</v>
      </c>
      <c r="I51" s="75">
        <v>1000</v>
      </c>
      <c r="J51" s="75">
        <v>-1</v>
      </c>
      <c r="K51" s="75">
        <v>-0.1</v>
      </c>
    </row>
    <row r="52" spans="1:11" ht="15" thickBot="1">
      <c r="A52" s="74" t="s">
        <v>235</v>
      </c>
      <c r="B52" s="75">
        <v>497</v>
      </c>
      <c r="C52" s="75">
        <v>495</v>
      </c>
      <c r="D52" s="75">
        <v>0</v>
      </c>
      <c r="E52" s="75">
        <v>1</v>
      </c>
      <c r="F52" s="75">
        <v>6</v>
      </c>
      <c r="G52" s="75">
        <v>2</v>
      </c>
      <c r="H52" s="75">
        <v>1001</v>
      </c>
      <c r="I52" s="75">
        <v>1000</v>
      </c>
      <c r="J52" s="75">
        <v>-1</v>
      </c>
      <c r="K52" s="75">
        <v>-0.1</v>
      </c>
    </row>
    <row r="53" spans="1:11" ht="15" thickBot="1">
      <c r="A53" s="74" t="s">
        <v>236</v>
      </c>
      <c r="B53" s="75">
        <v>5</v>
      </c>
      <c r="C53" s="75">
        <v>1</v>
      </c>
      <c r="D53" s="75">
        <v>498</v>
      </c>
      <c r="E53" s="75">
        <v>7</v>
      </c>
      <c r="F53" s="75">
        <v>0</v>
      </c>
      <c r="G53" s="75">
        <v>490</v>
      </c>
      <c r="H53" s="75">
        <v>1001</v>
      </c>
      <c r="I53" s="75">
        <v>1000</v>
      </c>
      <c r="J53" s="75">
        <v>-1</v>
      </c>
      <c r="K53" s="75">
        <v>-0.1</v>
      </c>
    </row>
    <row r="54" spans="1:11" ht="15" thickBot="1">
      <c r="A54" s="74" t="s">
        <v>237</v>
      </c>
      <c r="B54" s="75">
        <v>3</v>
      </c>
      <c r="C54" s="75">
        <v>2</v>
      </c>
      <c r="D54" s="75">
        <v>496</v>
      </c>
      <c r="E54" s="75">
        <v>7</v>
      </c>
      <c r="F54" s="75">
        <v>5</v>
      </c>
      <c r="G54" s="75">
        <v>488</v>
      </c>
      <c r="H54" s="75">
        <v>1001</v>
      </c>
      <c r="I54" s="75">
        <v>1000</v>
      </c>
      <c r="J54" s="75">
        <v>-1</v>
      </c>
      <c r="K54" s="75">
        <v>-0.1</v>
      </c>
    </row>
    <row r="55" spans="1:11" ht="15" thickBot="1">
      <c r="A55" s="74" t="s">
        <v>238</v>
      </c>
      <c r="B55" s="75">
        <v>1</v>
      </c>
      <c r="C55" s="75">
        <v>5</v>
      </c>
      <c r="D55" s="75">
        <v>978</v>
      </c>
      <c r="E55" s="75">
        <v>0</v>
      </c>
      <c r="F55" s="75">
        <v>7</v>
      </c>
      <c r="G55" s="75">
        <v>9</v>
      </c>
      <c r="H55" s="75">
        <v>1000</v>
      </c>
      <c r="I55" s="75">
        <v>1000</v>
      </c>
      <c r="J55" s="75">
        <v>0</v>
      </c>
      <c r="K55" s="75">
        <v>0</v>
      </c>
    </row>
    <row r="56" spans="1:11" ht="15" thickBot="1">
      <c r="A56" s="74" t="s">
        <v>239</v>
      </c>
      <c r="B56" s="75">
        <v>4</v>
      </c>
      <c r="C56" s="75">
        <v>5</v>
      </c>
      <c r="D56" s="75">
        <v>979</v>
      </c>
      <c r="E56" s="75">
        <v>2</v>
      </c>
      <c r="F56" s="75">
        <v>9</v>
      </c>
      <c r="G56" s="75">
        <v>1</v>
      </c>
      <c r="H56" s="75">
        <v>1000</v>
      </c>
      <c r="I56" s="75">
        <v>1000</v>
      </c>
      <c r="J56" s="75">
        <v>0</v>
      </c>
      <c r="K56" s="75">
        <v>0</v>
      </c>
    </row>
    <row r="57" spans="1:11" ht="15" thickBot="1"/>
    <row r="58" spans="1:11" ht="15" thickBot="1">
      <c r="A58" s="76" t="s">
        <v>280</v>
      </c>
      <c r="B58" s="77">
        <v>2966</v>
      </c>
    </row>
    <row r="59" spans="1:11" ht="15" thickBot="1">
      <c r="A59" s="76" t="s">
        <v>281</v>
      </c>
      <c r="B59" s="77">
        <v>0</v>
      </c>
    </row>
    <row r="60" spans="1:11" ht="15" thickBot="1">
      <c r="A60" s="76" t="s">
        <v>282</v>
      </c>
      <c r="B60" s="77">
        <v>8006</v>
      </c>
    </row>
    <row r="61" spans="1:11" ht="15" thickBot="1">
      <c r="A61" s="76" t="s">
        <v>283</v>
      </c>
      <c r="B61" s="77">
        <v>8000</v>
      </c>
    </row>
    <row r="62" spans="1:11" ht="15" thickBot="1">
      <c r="A62" s="76" t="s">
        <v>284</v>
      </c>
      <c r="B62" s="77">
        <v>6</v>
      </c>
    </row>
    <row r="63" spans="1:11" ht="20" thickBot="1">
      <c r="A63" s="76" t="s">
        <v>285</v>
      </c>
      <c r="B63" s="77"/>
    </row>
    <row r="64" spans="1:11" ht="20" thickBot="1">
      <c r="A64" s="76" t="s">
        <v>286</v>
      </c>
      <c r="B64" s="77"/>
    </row>
    <row r="65" spans="1:2" ht="15" thickBot="1">
      <c r="A65" s="76" t="s">
        <v>287</v>
      </c>
      <c r="B65" s="77">
        <v>0</v>
      </c>
    </row>
    <row r="67" spans="1:2">
      <c r="A67" s="67" t="s">
        <v>288</v>
      </c>
    </row>
    <row r="69" spans="1:2">
      <c r="A69" s="78" t="s">
        <v>289</v>
      </c>
    </row>
    <row r="70" spans="1:2">
      <c r="A70" s="78" t="s">
        <v>302</v>
      </c>
    </row>
  </sheetData>
  <hyperlinks>
    <hyperlink ref="A67" r:id="rId1" display="https://miau.my-x.hu/myx-free/coco/test/155602620200521094138.html" xr:uid="{70CAE6FC-B3B5-410D-88D2-EE0189F35E1A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51B28-1DEB-43E9-A8D7-F05E87B7BC0D}">
  <dimension ref="A1:L70"/>
  <sheetViews>
    <sheetView workbookViewId="0"/>
  </sheetViews>
  <sheetFormatPr defaultRowHeight="14.5"/>
  <cols>
    <col min="2" max="2" width="16.81640625" bestFit="1" customWidth="1"/>
  </cols>
  <sheetData>
    <row r="1" spans="1:12">
      <c r="B1" t="s">
        <v>216</v>
      </c>
      <c r="C1" t="s">
        <v>30</v>
      </c>
      <c r="D1" t="s">
        <v>35</v>
      </c>
      <c r="E1" t="s">
        <v>41</v>
      </c>
      <c r="F1" t="s">
        <v>211</v>
      </c>
      <c r="G1" t="s">
        <v>213</v>
      </c>
      <c r="H1" t="s">
        <v>39</v>
      </c>
      <c r="I1" t="s">
        <v>214</v>
      </c>
    </row>
    <row r="2" spans="1:12">
      <c r="A2" t="s">
        <v>9</v>
      </c>
      <c r="B2" t="s">
        <v>0</v>
      </c>
      <c r="C2">
        <f>OAM!C17</f>
        <v>8</v>
      </c>
      <c r="D2">
        <v>3</v>
      </c>
      <c r="E2">
        <v>5</v>
      </c>
      <c r="F2">
        <v>5</v>
      </c>
      <c r="G2">
        <v>2</v>
      </c>
      <c r="H2">
        <v>5</v>
      </c>
      <c r="I2">
        <v>1000</v>
      </c>
    </row>
    <row r="3" spans="1:12">
      <c r="A3" t="s">
        <v>10</v>
      </c>
      <c r="B3" t="s">
        <v>1</v>
      </c>
      <c r="C3">
        <v>2</v>
      </c>
      <c r="D3">
        <v>7</v>
      </c>
      <c r="E3">
        <v>1</v>
      </c>
      <c r="F3">
        <v>4</v>
      </c>
      <c r="G3">
        <v>1</v>
      </c>
      <c r="H3">
        <v>6</v>
      </c>
      <c r="I3">
        <v>1000</v>
      </c>
    </row>
    <row r="4" spans="1:12">
      <c r="A4" t="s">
        <v>11</v>
      </c>
      <c r="B4" t="s">
        <v>2</v>
      </c>
      <c r="C4">
        <v>6</v>
      </c>
      <c r="D4">
        <v>2</v>
      </c>
      <c r="E4">
        <v>2</v>
      </c>
      <c r="F4">
        <v>1</v>
      </c>
      <c r="G4">
        <v>4</v>
      </c>
      <c r="H4">
        <v>7</v>
      </c>
      <c r="I4">
        <v>1000</v>
      </c>
    </row>
    <row r="5" spans="1:12">
      <c r="A5" t="s">
        <v>12</v>
      </c>
      <c r="B5" t="s">
        <v>3</v>
      </c>
      <c r="C5">
        <v>1</v>
      </c>
      <c r="D5">
        <v>1</v>
      </c>
      <c r="E5">
        <v>3</v>
      </c>
      <c r="F5">
        <v>7</v>
      </c>
      <c r="G5">
        <v>6</v>
      </c>
      <c r="H5">
        <v>8</v>
      </c>
      <c r="I5">
        <v>1000</v>
      </c>
    </row>
    <row r="6" spans="1:12">
      <c r="A6" t="s">
        <v>13</v>
      </c>
      <c r="B6" t="s">
        <v>4</v>
      </c>
      <c r="C6">
        <v>3</v>
      </c>
      <c r="D6">
        <v>7</v>
      </c>
      <c r="E6">
        <v>6</v>
      </c>
      <c r="F6">
        <v>1</v>
      </c>
      <c r="G6">
        <v>8</v>
      </c>
      <c r="H6">
        <v>2</v>
      </c>
      <c r="I6">
        <v>1000</v>
      </c>
    </row>
    <row r="7" spans="1:12">
      <c r="A7" t="s">
        <v>14</v>
      </c>
      <c r="B7" t="s">
        <v>5</v>
      </c>
      <c r="C7">
        <v>5</v>
      </c>
      <c r="D7">
        <v>6</v>
      </c>
      <c r="E7">
        <v>8</v>
      </c>
      <c r="F7">
        <v>1</v>
      </c>
      <c r="G7">
        <v>7</v>
      </c>
      <c r="H7">
        <v>4</v>
      </c>
      <c r="I7">
        <v>1000</v>
      </c>
    </row>
    <row r="8" spans="1:12">
      <c r="A8" t="s">
        <v>15</v>
      </c>
      <c r="B8" t="s">
        <v>6</v>
      </c>
      <c r="C8">
        <v>7</v>
      </c>
      <c r="D8">
        <v>3</v>
      </c>
      <c r="E8">
        <v>4</v>
      </c>
      <c r="F8">
        <v>8</v>
      </c>
      <c r="G8">
        <v>5</v>
      </c>
      <c r="H8">
        <v>3</v>
      </c>
      <c r="I8">
        <v>1000</v>
      </c>
    </row>
    <row r="9" spans="1:12">
      <c r="A9" t="s">
        <v>16</v>
      </c>
      <c r="B9" t="s">
        <v>7</v>
      </c>
      <c r="C9">
        <v>4</v>
      </c>
      <c r="D9">
        <v>3</v>
      </c>
      <c r="E9">
        <v>6</v>
      </c>
      <c r="F9">
        <v>6</v>
      </c>
      <c r="G9">
        <v>3</v>
      </c>
      <c r="H9">
        <v>1</v>
      </c>
      <c r="I9">
        <v>1000</v>
      </c>
    </row>
    <row r="12" spans="1:12" ht="18">
      <c r="A12" s="71"/>
    </row>
    <row r="13" spans="1:12">
      <c r="A13" s="9"/>
    </row>
    <row r="16" spans="1:12" ht="15">
      <c r="A16" s="72" t="s">
        <v>217</v>
      </c>
      <c r="B16" s="73">
        <v>8292740</v>
      </c>
      <c r="C16" s="72" t="s">
        <v>218</v>
      </c>
      <c r="D16" s="73">
        <v>8</v>
      </c>
      <c r="E16" s="72" t="s">
        <v>219</v>
      </c>
      <c r="F16" s="73">
        <v>6</v>
      </c>
      <c r="G16" s="72" t="s">
        <v>220</v>
      </c>
      <c r="H16" s="73">
        <v>8</v>
      </c>
      <c r="I16" s="72" t="s">
        <v>221</v>
      </c>
      <c r="J16" s="73">
        <v>0</v>
      </c>
      <c r="K16" s="72" t="s">
        <v>222</v>
      </c>
      <c r="L16" s="73" t="s">
        <v>223</v>
      </c>
    </row>
    <row r="17" spans="1:8" ht="18.5" thickBot="1">
      <c r="A17" s="71"/>
    </row>
    <row r="18" spans="1:8" ht="15" thickBot="1">
      <c r="A18" s="74" t="s">
        <v>224</v>
      </c>
      <c r="B18" s="74" t="s">
        <v>225</v>
      </c>
      <c r="C18" s="74" t="s">
        <v>226</v>
      </c>
      <c r="D18" s="74" t="s">
        <v>227</v>
      </c>
      <c r="E18" s="74" t="s">
        <v>228</v>
      </c>
      <c r="F18" s="74" t="s">
        <v>229</v>
      </c>
      <c r="G18" s="74" t="s">
        <v>230</v>
      </c>
      <c r="H18" s="74" t="s">
        <v>231</v>
      </c>
    </row>
    <row r="19" spans="1:8" ht="15" thickBot="1">
      <c r="A19" s="74" t="s">
        <v>232</v>
      </c>
      <c r="B19" s="75">
        <v>8</v>
      </c>
      <c r="C19" s="75">
        <v>3</v>
      </c>
      <c r="D19" s="75">
        <v>5</v>
      </c>
      <c r="E19" s="75">
        <v>5</v>
      </c>
      <c r="F19" s="75">
        <v>2</v>
      </c>
      <c r="G19" s="75">
        <v>5</v>
      </c>
      <c r="H19" s="75">
        <v>1000</v>
      </c>
    </row>
    <row r="20" spans="1:8" ht="15" thickBot="1">
      <c r="A20" s="74" t="s">
        <v>233</v>
      </c>
      <c r="B20" s="75">
        <v>2</v>
      </c>
      <c r="C20" s="75">
        <v>7</v>
      </c>
      <c r="D20" s="75">
        <v>1</v>
      </c>
      <c r="E20" s="75">
        <v>4</v>
      </c>
      <c r="F20" s="75">
        <v>1</v>
      </c>
      <c r="G20" s="75">
        <v>6</v>
      </c>
      <c r="H20" s="75">
        <v>1000</v>
      </c>
    </row>
    <row r="21" spans="1:8" ht="15" thickBot="1">
      <c r="A21" s="74" t="s">
        <v>234</v>
      </c>
      <c r="B21" s="75">
        <v>6</v>
      </c>
      <c r="C21" s="75">
        <v>2</v>
      </c>
      <c r="D21" s="75">
        <v>2</v>
      </c>
      <c r="E21" s="75">
        <v>1</v>
      </c>
      <c r="F21" s="75">
        <v>4</v>
      </c>
      <c r="G21" s="75">
        <v>7</v>
      </c>
      <c r="H21" s="75">
        <v>1000</v>
      </c>
    </row>
    <row r="22" spans="1:8" ht="15" thickBot="1">
      <c r="A22" s="74" t="s">
        <v>235</v>
      </c>
      <c r="B22" s="75">
        <v>1</v>
      </c>
      <c r="C22" s="75">
        <v>1</v>
      </c>
      <c r="D22" s="75">
        <v>3</v>
      </c>
      <c r="E22" s="75">
        <v>7</v>
      </c>
      <c r="F22" s="75">
        <v>6</v>
      </c>
      <c r="G22" s="75">
        <v>8</v>
      </c>
      <c r="H22" s="75">
        <v>1000</v>
      </c>
    </row>
    <row r="23" spans="1:8" ht="15" thickBot="1">
      <c r="A23" s="74" t="s">
        <v>236</v>
      </c>
      <c r="B23" s="75">
        <v>3</v>
      </c>
      <c r="C23" s="75">
        <v>7</v>
      </c>
      <c r="D23" s="75">
        <v>6</v>
      </c>
      <c r="E23" s="75">
        <v>1</v>
      </c>
      <c r="F23" s="75">
        <v>8</v>
      </c>
      <c r="G23" s="75">
        <v>2</v>
      </c>
      <c r="H23" s="75">
        <v>1000</v>
      </c>
    </row>
    <row r="24" spans="1:8" ht="15" thickBot="1">
      <c r="A24" s="74" t="s">
        <v>237</v>
      </c>
      <c r="B24" s="75">
        <v>5</v>
      </c>
      <c r="C24" s="75">
        <v>6</v>
      </c>
      <c r="D24" s="75">
        <v>8</v>
      </c>
      <c r="E24" s="75">
        <v>1</v>
      </c>
      <c r="F24" s="75">
        <v>7</v>
      </c>
      <c r="G24" s="75">
        <v>4</v>
      </c>
      <c r="H24" s="75">
        <v>1000</v>
      </c>
    </row>
    <row r="25" spans="1:8" ht="15" thickBot="1">
      <c r="A25" s="74" t="s">
        <v>238</v>
      </c>
      <c r="B25" s="75">
        <v>7</v>
      </c>
      <c r="C25" s="75">
        <v>3</v>
      </c>
      <c r="D25" s="75">
        <v>4</v>
      </c>
      <c r="E25" s="75">
        <v>8</v>
      </c>
      <c r="F25" s="75">
        <v>5</v>
      </c>
      <c r="G25" s="75">
        <v>3</v>
      </c>
      <c r="H25" s="75">
        <v>1000</v>
      </c>
    </row>
    <row r="26" spans="1:8" ht="15" thickBot="1">
      <c r="A26" s="74" t="s">
        <v>239</v>
      </c>
      <c r="B26" s="75">
        <v>4</v>
      </c>
      <c r="C26" s="75">
        <v>3</v>
      </c>
      <c r="D26" s="75">
        <v>6</v>
      </c>
      <c r="E26" s="75">
        <v>6</v>
      </c>
      <c r="F26" s="75">
        <v>3</v>
      </c>
      <c r="G26" s="75">
        <v>1</v>
      </c>
      <c r="H26" s="75">
        <v>1000</v>
      </c>
    </row>
    <row r="27" spans="1:8" ht="18.5" thickBot="1">
      <c r="A27" s="71"/>
    </row>
    <row r="28" spans="1:8" ht="15" thickBot="1">
      <c r="A28" s="74" t="s">
        <v>240</v>
      </c>
      <c r="B28" s="74" t="s">
        <v>225</v>
      </c>
      <c r="C28" s="74" t="s">
        <v>226</v>
      </c>
      <c r="D28" s="74" t="s">
        <v>227</v>
      </c>
      <c r="E28" s="74" t="s">
        <v>228</v>
      </c>
      <c r="F28" s="74" t="s">
        <v>229</v>
      </c>
      <c r="G28" s="74" t="s">
        <v>230</v>
      </c>
    </row>
    <row r="29" spans="1:8" ht="15" thickBot="1">
      <c r="A29" s="74" t="s">
        <v>241</v>
      </c>
      <c r="B29" s="75" t="s">
        <v>242</v>
      </c>
      <c r="C29" s="75" t="s">
        <v>243</v>
      </c>
      <c r="D29" s="75" t="s">
        <v>244</v>
      </c>
      <c r="E29" s="75" t="s">
        <v>245</v>
      </c>
      <c r="F29" s="75" t="s">
        <v>246</v>
      </c>
      <c r="G29" s="75" t="s">
        <v>247</v>
      </c>
    </row>
    <row r="30" spans="1:8" ht="15" thickBot="1">
      <c r="A30" s="74" t="s">
        <v>248</v>
      </c>
      <c r="B30" s="75" t="s">
        <v>249</v>
      </c>
      <c r="C30" s="75" t="s">
        <v>250</v>
      </c>
      <c r="D30" s="75" t="s">
        <v>251</v>
      </c>
      <c r="E30" s="75" t="s">
        <v>249</v>
      </c>
      <c r="F30" s="75" t="s">
        <v>252</v>
      </c>
      <c r="G30" s="75" t="s">
        <v>253</v>
      </c>
    </row>
    <row r="31" spans="1:8" ht="15" thickBot="1">
      <c r="A31" s="74" t="s">
        <v>254</v>
      </c>
      <c r="B31" s="75" t="s">
        <v>255</v>
      </c>
      <c r="C31" s="75" t="s">
        <v>256</v>
      </c>
      <c r="D31" s="75" t="s">
        <v>257</v>
      </c>
      <c r="E31" s="75" t="s">
        <v>255</v>
      </c>
      <c r="F31" s="75" t="s">
        <v>255</v>
      </c>
      <c r="G31" s="75" t="s">
        <v>258</v>
      </c>
    </row>
    <row r="32" spans="1:8" ht="15" thickBot="1">
      <c r="A32" s="74" t="s">
        <v>259</v>
      </c>
      <c r="B32" s="75" t="s">
        <v>260</v>
      </c>
      <c r="C32" s="75" t="s">
        <v>261</v>
      </c>
      <c r="D32" s="75" t="s">
        <v>262</v>
      </c>
      <c r="E32" s="75" t="s">
        <v>260</v>
      </c>
      <c r="F32" s="75" t="s">
        <v>260</v>
      </c>
      <c r="G32" s="75" t="s">
        <v>263</v>
      </c>
    </row>
    <row r="33" spans="1:11" ht="15" thickBot="1">
      <c r="A33" s="74" t="s">
        <v>264</v>
      </c>
      <c r="B33" s="75" t="s">
        <v>265</v>
      </c>
      <c r="C33" s="75" t="s">
        <v>266</v>
      </c>
      <c r="D33" s="75" t="s">
        <v>267</v>
      </c>
      <c r="E33" s="75" t="s">
        <v>265</v>
      </c>
      <c r="F33" s="75" t="s">
        <v>265</v>
      </c>
      <c r="G33" s="75" t="s">
        <v>249</v>
      </c>
    </row>
    <row r="34" spans="1:11" ht="15" thickBot="1">
      <c r="A34" s="74" t="s">
        <v>268</v>
      </c>
      <c r="B34" s="75" t="s">
        <v>269</v>
      </c>
      <c r="C34" s="75" t="s">
        <v>249</v>
      </c>
      <c r="D34" s="75" t="s">
        <v>269</v>
      </c>
      <c r="E34" s="75" t="s">
        <v>269</v>
      </c>
      <c r="F34" s="75" t="s">
        <v>269</v>
      </c>
      <c r="G34" s="75" t="s">
        <v>269</v>
      </c>
    </row>
    <row r="35" spans="1:11" ht="15" thickBot="1">
      <c r="A35" s="74" t="s">
        <v>270</v>
      </c>
      <c r="B35" s="75" t="s">
        <v>271</v>
      </c>
      <c r="C35" s="75" t="s">
        <v>271</v>
      </c>
      <c r="D35" s="75" t="s">
        <v>271</v>
      </c>
      <c r="E35" s="75" t="s">
        <v>271</v>
      </c>
      <c r="F35" s="75" t="s">
        <v>271</v>
      </c>
      <c r="G35" s="75" t="s">
        <v>271</v>
      </c>
    </row>
    <row r="36" spans="1:11" ht="15" thickBot="1">
      <c r="A36" s="74" t="s">
        <v>272</v>
      </c>
      <c r="B36" s="75" t="s">
        <v>273</v>
      </c>
      <c r="C36" s="75" t="s">
        <v>273</v>
      </c>
      <c r="D36" s="75" t="s">
        <v>273</v>
      </c>
      <c r="E36" s="75" t="s">
        <v>273</v>
      </c>
      <c r="F36" s="75" t="s">
        <v>273</v>
      </c>
      <c r="G36" s="75" t="s">
        <v>273</v>
      </c>
    </row>
    <row r="37" spans="1:11" ht="18.5" thickBot="1">
      <c r="A37" s="71"/>
    </row>
    <row r="38" spans="1:11" ht="15" thickBot="1">
      <c r="A38" s="74" t="s">
        <v>274</v>
      </c>
      <c r="B38" s="74" t="str">
        <f>C1</f>
        <v>kor</v>
      </c>
      <c r="C38" s="74" t="str">
        <f t="shared" ref="C38:G38" si="0">D1</f>
        <v>sürgősség</v>
      </c>
      <c r="D38" s="74" t="str">
        <f t="shared" si="0"/>
        <v>élettöbblet</v>
      </c>
      <c r="E38" s="74" t="str">
        <f t="shared" si="0"/>
        <v>sikeresség</v>
      </c>
      <c r="F38" s="74" t="str">
        <f t="shared" si="0"/>
        <v>életminőség</v>
      </c>
      <c r="G38" s="74" t="str">
        <f t="shared" si="0"/>
        <v>költség/fő</v>
      </c>
    </row>
    <row r="39" spans="1:11" ht="15" thickBot="1">
      <c r="A39" s="74" t="s">
        <v>241</v>
      </c>
      <c r="B39" s="75">
        <v>19</v>
      </c>
      <c r="C39" s="75">
        <v>966</v>
      </c>
      <c r="D39" s="75">
        <v>14</v>
      </c>
      <c r="E39" s="75">
        <v>15</v>
      </c>
      <c r="F39" s="75">
        <v>973</v>
      </c>
      <c r="G39" s="75">
        <v>978</v>
      </c>
    </row>
    <row r="40" spans="1:11" ht="15" thickBot="1">
      <c r="A40" s="74" t="s">
        <v>248</v>
      </c>
      <c r="B40" s="75">
        <v>6</v>
      </c>
      <c r="C40" s="75">
        <v>965</v>
      </c>
      <c r="D40" s="75">
        <v>13</v>
      </c>
      <c r="E40" s="75">
        <v>6</v>
      </c>
      <c r="F40" s="75">
        <v>972</v>
      </c>
      <c r="G40" s="75">
        <v>977</v>
      </c>
    </row>
    <row r="41" spans="1:11" ht="15" thickBot="1">
      <c r="A41" s="74" t="s">
        <v>254</v>
      </c>
      <c r="B41" s="75">
        <v>5</v>
      </c>
      <c r="C41" s="75">
        <v>9</v>
      </c>
      <c r="D41" s="75">
        <v>12</v>
      </c>
      <c r="E41" s="75">
        <v>5</v>
      </c>
      <c r="F41" s="75">
        <v>5</v>
      </c>
      <c r="G41" s="75">
        <v>976</v>
      </c>
    </row>
    <row r="42" spans="1:11" ht="15" thickBot="1">
      <c r="A42" s="74" t="s">
        <v>259</v>
      </c>
      <c r="B42" s="75">
        <v>4</v>
      </c>
      <c r="C42" s="75">
        <v>8</v>
      </c>
      <c r="D42" s="75">
        <v>11</v>
      </c>
      <c r="E42" s="75">
        <v>4</v>
      </c>
      <c r="F42" s="75">
        <v>4</v>
      </c>
      <c r="G42" s="75">
        <v>975</v>
      </c>
    </row>
    <row r="43" spans="1:11" ht="15" thickBot="1">
      <c r="A43" s="74" t="s">
        <v>264</v>
      </c>
      <c r="B43" s="75">
        <v>3</v>
      </c>
      <c r="C43" s="75">
        <v>7</v>
      </c>
      <c r="D43" s="75">
        <v>10</v>
      </c>
      <c r="E43" s="75">
        <v>3</v>
      </c>
      <c r="F43" s="75">
        <v>3</v>
      </c>
      <c r="G43" s="75">
        <v>6</v>
      </c>
    </row>
    <row r="44" spans="1:11" ht="15" thickBot="1">
      <c r="A44" s="74" t="s">
        <v>268</v>
      </c>
      <c r="B44" s="75">
        <v>2</v>
      </c>
      <c r="C44" s="75">
        <v>6</v>
      </c>
      <c r="D44" s="75">
        <v>2</v>
      </c>
      <c r="E44" s="75">
        <v>2</v>
      </c>
      <c r="F44" s="75">
        <v>2</v>
      </c>
      <c r="G44" s="75">
        <v>2</v>
      </c>
    </row>
    <row r="45" spans="1:11" ht="15" thickBot="1">
      <c r="A45" s="74" t="s">
        <v>270</v>
      </c>
      <c r="B45" s="75">
        <v>1</v>
      </c>
      <c r="C45" s="75">
        <v>1</v>
      </c>
      <c r="D45" s="75">
        <v>1</v>
      </c>
      <c r="E45" s="75">
        <v>1</v>
      </c>
      <c r="F45" s="75">
        <v>1</v>
      </c>
      <c r="G45" s="75">
        <v>1</v>
      </c>
    </row>
    <row r="46" spans="1:11" ht="15" thickBot="1">
      <c r="A46" s="74" t="s">
        <v>272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11" ht="18.5" thickBot="1">
      <c r="A47" s="71"/>
    </row>
    <row r="48" spans="1:11" ht="15" thickBot="1">
      <c r="A48" s="74" t="s">
        <v>275</v>
      </c>
      <c r="B48" s="74" t="s">
        <v>225</v>
      </c>
      <c r="C48" s="74" t="s">
        <v>226</v>
      </c>
      <c r="D48" s="74" t="s">
        <v>227</v>
      </c>
      <c r="E48" s="74" t="s">
        <v>228</v>
      </c>
      <c r="F48" s="74" t="s">
        <v>229</v>
      </c>
      <c r="G48" s="74" t="s">
        <v>230</v>
      </c>
      <c r="H48" s="74" t="s">
        <v>276</v>
      </c>
      <c r="I48" s="74" t="s">
        <v>277</v>
      </c>
      <c r="J48" s="74" t="s">
        <v>278</v>
      </c>
      <c r="K48" s="74" t="s">
        <v>279</v>
      </c>
    </row>
    <row r="49" spans="1:11" ht="15" thickBot="1">
      <c r="A49" s="74" t="s">
        <v>232</v>
      </c>
      <c r="B49" s="75">
        <v>0</v>
      </c>
      <c r="C49" s="75">
        <v>9</v>
      </c>
      <c r="D49" s="75">
        <v>10</v>
      </c>
      <c r="E49" s="75">
        <v>3</v>
      </c>
      <c r="F49" s="75">
        <v>972</v>
      </c>
      <c r="G49" s="75">
        <v>6</v>
      </c>
      <c r="H49" s="75">
        <v>1000</v>
      </c>
      <c r="I49" s="75">
        <v>1000</v>
      </c>
      <c r="J49" s="75">
        <v>0</v>
      </c>
      <c r="K49" s="75">
        <v>0</v>
      </c>
    </row>
    <row r="50" spans="1:11" ht="15" thickBot="1">
      <c r="A50" s="74" t="s">
        <v>233</v>
      </c>
      <c r="B50" s="75">
        <v>6</v>
      </c>
      <c r="C50" s="75">
        <v>1</v>
      </c>
      <c r="D50" s="75">
        <v>14</v>
      </c>
      <c r="E50" s="75">
        <v>4</v>
      </c>
      <c r="F50" s="75">
        <v>973</v>
      </c>
      <c r="G50" s="75">
        <v>2</v>
      </c>
      <c r="H50" s="75">
        <v>1000</v>
      </c>
      <c r="I50" s="75">
        <v>1000</v>
      </c>
      <c r="J50" s="75">
        <v>0</v>
      </c>
      <c r="K50" s="75">
        <v>0</v>
      </c>
    </row>
    <row r="51" spans="1:11" ht="15" thickBot="1">
      <c r="A51" s="74" t="s">
        <v>234</v>
      </c>
      <c r="B51" s="75">
        <v>2</v>
      </c>
      <c r="C51" s="75">
        <v>965</v>
      </c>
      <c r="D51" s="75">
        <v>13</v>
      </c>
      <c r="E51" s="75">
        <v>15</v>
      </c>
      <c r="F51" s="75">
        <v>4</v>
      </c>
      <c r="G51" s="75">
        <v>1</v>
      </c>
      <c r="H51" s="75">
        <v>1000</v>
      </c>
      <c r="I51" s="75">
        <v>1000</v>
      </c>
      <c r="J51" s="75">
        <v>0</v>
      </c>
      <c r="K51" s="75">
        <v>0</v>
      </c>
    </row>
    <row r="52" spans="1:11" ht="15" thickBot="1">
      <c r="A52" s="74" t="s">
        <v>235</v>
      </c>
      <c r="B52" s="75">
        <v>19</v>
      </c>
      <c r="C52" s="75">
        <v>966</v>
      </c>
      <c r="D52" s="75">
        <v>12</v>
      </c>
      <c r="E52" s="75">
        <v>1</v>
      </c>
      <c r="F52" s="75">
        <v>2</v>
      </c>
      <c r="G52" s="75">
        <v>0</v>
      </c>
      <c r="H52" s="75">
        <v>1000</v>
      </c>
      <c r="I52" s="75">
        <v>1000</v>
      </c>
      <c r="J52" s="75">
        <v>0</v>
      </c>
      <c r="K52" s="75">
        <v>0</v>
      </c>
    </row>
    <row r="53" spans="1:11" ht="15" thickBot="1">
      <c r="A53" s="74" t="s">
        <v>236</v>
      </c>
      <c r="B53" s="75">
        <v>5</v>
      </c>
      <c r="C53" s="75">
        <v>1</v>
      </c>
      <c r="D53" s="75">
        <v>2</v>
      </c>
      <c r="E53" s="75">
        <v>15</v>
      </c>
      <c r="F53" s="75">
        <v>0</v>
      </c>
      <c r="G53" s="75">
        <v>977</v>
      </c>
      <c r="H53" s="75">
        <v>1000</v>
      </c>
      <c r="I53" s="75">
        <v>1000</v>
      </c>
      <c r="J53" s="75">
        <v>0</v>
      </c>
      <c r="K53" s="75">
        <v>0</v>
      </c>
    </row>
    <row r="54" spans="1:11" ht="15" thickBot="1">
      <c r="A54" s="74" t="s">
        <v>237</v>
      </c>
      <c r="B54" s="75">
        <v>3</v>
      </c>
      <c r="C54" s="75">
        <v>6</v>
      </c>
      <c r="D54" s="75">
        <v>0</v>
      </c>
      <c r="E54" s="75">
        <v>15</v>
      </c>
      <c r="F54" s="75">
        <v>1</v>
      </c>
      <c r="G54" s="75">
        <v>975</v>
      </c>
      <c r="H54" s="75">
        <v>1000</v>
      </c>
      <c r="I54" s="75">
        <v>1000</v>
      </c>
      <c r="J54" s="75">
        <v>0</v>
      </c>
      <c r="K54" s="75">
        <v>0</v>
      </c>
    </row>
    <row r="55" spans="1:11" ht="15" thickBot="1">
      <c r="A55" s="74" t="s">
        <v>238</v>
      </c>
      <c r="B55" s="75">
        <v>1</v>
      </c>
      <c r="C55" s="75">
        <v>9</v>
      </c>
      <c r="D55" s="75">
        <v>11</v>
      </c>
      <c r="E55" s="75">
        <v>0</v>
      </c>
      <c r="F55" s="75">
        <v>3</v>
      </c>
      <c r="G55" s="75">
        <v>976</v>
      </c>
      <c r="H55" s="75">
        <v>1000</v>
      </c>
      <c r="I55" s="75">
        <v>1000</v>
      </c>
      <c r="J55" s="75">
        <v>0</v>
      </c>
      <c r="K55" s="75">
        <v>0</v>
      </c>
    </row>
    <row r="56" spans="1:11" ht="15" thickBot="1">
      <c r="A56" s="74" t="s">
        <v>239</v>
      </c>
      <c r="B56" s="75">
        <v>4</v>
      </c>
      <c r="C56" s="75">
        <v>9</v>
      </c>
      <c r="D56" s="75">
        <v>2</v>
      </c>
      <c r="E56" s="75">
        <v>2</v>
      </c>
      <c r="F56" s="75">
        <v>5</v>
      </c>
      <c r="G56" s="75">
        <v>978</v>
      </c>
      <c r="H56" s="75">
        <v>1000</v>
      </c>
      <c r="I56" s="75">
        <v>1000</v>
      </c>
      <c r="J56" s="75">
        <v>0</v>
      </c>
      <c r="K56" s="75">
        <v>0</v>
      </c>
    </row>
    <row r="57" spans="1:11" ht="15" thickBot="1"/>
    <row r="58" spans="1:11" ht="15" thickBot="1">
      <c r="A58" s="76" t="s">
        <v>280</v>
      </c>
      <c r="B58" s="77">
        <v>2965</v>
      </c>
    </row>
    <row r="59" spans="1:11" ht="15" thickBot="1">
      <c r="A59" s="76" t="s">
        <v>281</v>
      </c>
      <c r="B59" s="77">
        <v>0</v>
      </c>
    </row>
    <row r="60" spans="1:11" ht="15" thickBot="1">
      <c r="A60" s="76" t="s">
        <v>282</v>
      </c>
      <c r="B60" s="77">
        <v>8000</v>
      </c>
    </row>
    <row r="61" spans="1:11" ht="15" thickBot="1">
      <c r="A61" s="76" t="s">
        <v>283</v>
      </c>
      <c r="B61" s="77">
        <v>8000</v>
      </c>
    </row>
    <row r="62" spans="1:11" ht="15" thickBot="1">
      <c r="A62" s="76" t="s">
        <v>284</v>
      </c>
      <c r="B62" s="77">
        <v>0</v>
      </c>
    </row>
    <row r="63" spans="1:11" ht="20" thickBot="1">
      <c r="A63" s="76" t="s">
        <v>285</v>
      </c>
      <c r="B63" s="77"/>
    </row>
    <row r="64" spans="1:11" ht="20" thickBot="1">
      <c r="A64" s="76" t="s">
        <v>286</v>
      </c>
      <c r="B64" s="77"/>
    </row>
    <row r="65" spans="1:2" ht="15" thickBot="1">
      <c r="A65" s="76" t="s">
        <v>287</v>
      </c>
      <c r="B65" s="77">
        <v>0</v>
      </c>
    </row>
    <row r="67" spans="1:2">
      <c r="A67" s="67" t="s">
        <v>288</v>
      </c>
    </row>
    <row r="69" spans="1:2">
      <c r="A69" s="78" t="s">
        <v>289</v>
      </c>
    </row>
    <row r="70" spans="1:2">
      <c r="A70" s="78" t="s">
        <v>290</v>
      </c>
    </row>
  </sheetData>
  <hyperlinks>
    <hyperlink ref="A67" r:id="rId1" display="https://miau.my-x.hu/myx-free/coco/test/829274020200521093216.html" xr:uid="{C5C3D19C-B65D-4F38-80F3-3DEB324D41C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4B47D-6902-42F0-98D9-A9C89A009B76}">
  <dimension ref="A1:U70"/>
  <sheetViews>
    <sheetView topLeftCell="C1" workbookViewId="0">
      <selection sqref="A1:U47"/>
    </sheetView>
  </sheetViews>
  <sheetFormatPr defaultRowHeight="14.5"/>
  <sheetData>
    <row r="1" spans="1:21">
      <c r="A1" s="67" t="s">
        <v>210</v>
      </c>
    </row>
    <row r="2" spans="1:21" ht="70">
      <c r="A2" s="10" t="s">
        <v>48</v>
      </c>
    </row>
    <row r="3" spans="1:21" ht="29" customHeight="1" thickBot="1">
      <c r="A3" s="23" t="s">
        <v>49</v>
      </c>
      <c r="B3" s="24" t="s">
        <v>50</v>
      </c>
      <c r="C3" s="25"/>
      <c r="D3" s="24" t="s">
        <v>51</v>
      </c>
      <c r="E3" s="25"/>
      <c r="F3" s="24" t="s">
        <v>52</v>
      </c>
      <c r="G3" s="25"/>
      <c r="H3" s="24" t="s">
        <v>53</v>
      </c>
      <c r="I3" s="25"/>
      <c r="J3" s="24" t="s">
        <v>54</v>
      </c>
      <c r="K3" s="25"/>
      <c r="L3" s="24" t="s">
        <v>55</v>
      </c>
      <c r="M3" s="25"/>
      <c r="N3" s="24" t="s">
        <v>56</v>
      </c>
      <c r="O3" s="25"/>
      <c r="P3" s="24" t="s">
        <v>57</v>
      </c>
      <c r="Q3" s="25"/>
      <c r="R3" s="24" t="s">
        <v>58</v>
      </c>
      <c r="S3" s="25"/>
      <c r="T3" s="24" t="s">
        <v>59</v>
      </c>
      <c r="U3" s="26"/>
    </row>
    <row r="4" spans="1:21" ht="29" customHeight="1">
      <c r="A4" s="27" t="s">
        <v>60</v>
      </c>
      <c r="B4" s="13" t="s">
        <v>61</v>
      </c>
      <c r="C4" s="14"/>
      <c r="D4" s="13" t="s">
        <v>62</v>
      </c>
      <c r="E4" s="14"/>
      <c r="F4" s="13" t="s">
        <v>63</v>
      </c>
      <c r="G4" s="14"/>
      <c r="H4" s="13" t="s">
        <v>64</v>
      </c>
      <c r="I4" s="14"/>
      <c r="J4" s="13" t="s">
        <v>65</v>
      </c>
      <c r="K4" s="14"/>
      <c r="L4" s="13" t="s">
        <v>66</v>
      </c>
      <c r="M4" s="14"/>
      <c r="N4" s="13" t="s">
        <v>67</v>
      </c>
      <c r="O4" s="14"/>
      <c r="P4" s="13" t="s">
        <v>68</v>
      </c>
      <c r="Q4" s="14"/>
      <c r="R4" s="13" t="s">
        <v>69</v>
      </c>
      <c r="S4" s="14"/>
      <c r="T4" s="13" t="s">
        <v>70</v>
      </c>
      <c r="U4" s="28"/>
    </row>
    <row r="5" spans="1:21">
      <c r="A5" s="29"/>
      <c r="B5" s="11"/>
      <c r="C5" s="12">
        <v>101900</v>
      </c>
      <c r="D5" s="11"/>
      <c r="E5" s="12">
        <v>96900</v>
      </c>
      <c r="F5" s="11"/>
      <c r="G5" s="12">
        <v>94990</v>
      </c>
      <c r="H5" s="11"/>
      <c r="I5" s="12">
        <v>89900</v>
      </c>
      <c r="J5" s="11"/>
      <c r="K5" s="12">
        <v>94999</v>
      </c>
      <c r="L5" s="11"/>
      <c r="M5" s="12">
        <v>94899</v>
      </c>
      <c r="N5" s="11"/>
      <c r="O5" s="12">
        <v>87899</v>
      </c>
      <c r="P5" s="11"/>
      <c r="Q5" s="12">
        <v>98899</v>
      </c>
      <c r="R5" s="11"/>
      <c r="S5" s="12">
        <v>95390</v>
      </c>
      <c r="T5" s="11"/>
      <c r="U5" s="30">
        <v>99990</v>
      </c>
    </row>
    <row r="6" spans="1:21">
      <c r="A6" s="29"/>
      <c r="B6" s="11"/>
      <c r="C6" s="12">
        <v>89999</v>
      </c>
      <c r="D6" s="11"/>
      <c r="E6" s="12">
        <v>89900</v>
      </c>
      <c r="F6" s="11"/>
      <c r="G6" s="12">
        <v>105899</v>
      </c>
      <c r="H6" s="11"/>
      <c r="I6" s="12">
        <v>82998</v>
      </c>
      <c r="J6" s="11"/>
      <c r="K6" s="12">
        <v>94899</v>
      </c>
      <c r="L6" s="11"/>
      <c r="M6" s="12">
        <v>95936</v>
      </c>
      <c r="N6" s="11"/>
      <c r="O6" s="12">
        <v>87990</v>
      </c>
      <c r="P6" s="11"/>
      <c r="Q6" s="12">
        <v>101321</v>
      </c>
      <c r="R6" s="15"/>
      <c r="S6" s="16"/>
      <c r="T6" s="15"/>
      <c r="U6" s="31"/>
    </row>
    <row r="7" spans="1:21">
      <c r="A7" s="29"/>
      <c r="B7" s="11"/>
      <c r="C7" s="12">
        <v>104900</v>
      </c>
      <c r="D7" s="11"/>
      <c r="E7" s="12">
        <v>99400</v>
      </c>
      <c r="F7" s="11"/>
      <c r="G7" s="12">
        <v>106553</v>
      </c>
      <c r="H7" s="11"/>
      <c r="I7" s="12">
        <v>89990</v>
      </c>
      <c r="J7" s="11"/>
      <c r="K7" s="12">
        <v>94990</v>
      </c>
      <c r="L7" s="11"/>
      <c r="M7" s="12">
        <v>94990</v>
      </c>
      <c r="N7" s="11"/>
      <c r="O7" s="12">
        <v>91280</v>
      </c>
      <c r="P7" s="11"/>
      <c r="Q7" s="12">
        <v>98990</v>
      </c>
      <c r="R7" s="15"/>
      <c r="S7" s="16"/>
      <c r="T7" s="15"/>
      <c r="U7" s="31"/>
    </row>
    <row r="8" spans="1:21" ht="15" thickBot="1">
      <c r="A8" s="32"/>
      <c r="B8" s="17" t="s">
        <v>71</v>
      </c>
      <c r="C8" s="18"/>
      <c r="D8" s="17" t="s">
        <v>71</v>
      </c>
      <c r="E8" s="18"/>
      <c r="F8" s="17" t="s">
        <v>71</v>
      </c>
      <c r="G8" s="18"/>
      <c r="H8" s="17" t="s">
        <v>71</v>
      </c>
      <c r="I8" s="18"/>
      <c r="J8" s="17" t="s">
        <v>71</v>
      </c>
      <c r="K8" s="18"/>
      <c r="L8" s="17" t="s">
        <v>71</v>
      </c>
      <c r="M8" s="18"/>
      <c r="N8" s="17" t="s">
        <v>71</v>
      </c>
      <c r="O8" s="18"/>
      <c r="P8" s="17" t="s">
        <v>71</v>
      </c>
      <c r="Q8" s="18"/>
      <c r="R8" s="17" t="s">
        <v>71</v>
      </c>
      <c r="S8" s="18"/>
      <c r="T8" s="17" t="s">
        <v>71</v>
      </c>
      <c r="U8" s="33"/>
    </row>
    <row r="9" spans="1:21">
      <c r="A9" s="27" t="s">
        <v>72</v>
      </c>
      <c r="B9" s="19"/>
      <c r="C9" s="20"/>
      <c r="D9" s="19"/>
      <c r="E9" s="20"/>
      <c r="F9" s="19"/>
      <c r="G9" s="20"/>
      <c r="H9" s="19"/>
      <c r="I9" s="20"/>
      <c r="J9" s="19"/>
      <c r="K9" s="20"/>
      <c r="L9" s="19"/>
      <c r="M9" s="20"/>
      <c r="N9" s="19"/>
      <c r="O9" s="20"/>
      <c r="P9" s="19"/>
      <c r="Q9" s="20"/>
      <c r="R9" s="19"/>
      <c r="S9" s="20"/>
      <c r="T9" s="19"/>
      <c r="U9" s="34"/>
    </row>
    <row r="10" spans="1:21" ht="15" thickBot="1">
      <c r="A10" s="35"/>
      <c r="B10" s="21"/>
      <c r="C10" s="22"/>
      <c r="D10" s="21"/>
      <c r="E10" s="22"/>
      <c r="F10" s="21"/>
      <c r="G10" s="22"/>
      <c r="H10" s="21"/>
      <c r="I10" s="22"/>
      <c r="J10" s="21"/>
      <c r="K10" s="22"/>
      <c r="L10" s="21"/>
      <c r="M10" s="22"/>
      <c r="N10" s="21"/>
      <c r="O10" s="22"/>
      <c r="P10" s="21"/>
      <c r="Q10" s="22"/>
      <c r="R10" s="21"/>
      <c r="S10" s="22"/>
      <c r="T10" s="21"/>
      <c r="U10" s="36"/>
    </row>
    <row r="11" spans="1:21" ht="29">
      <c r="A11" s="37" t="s">
        <v>73</v>
      </c>
      <c r="B11" s="13"/>
      <c r="C11" s="14"/>
      <c r="D11" s="13"/>
      <c r="E11" s="14"/>
      <c r="F11" s="13"/>
      <c r="G11" s="14"/>
      <c r="H11" s="13"/>
      <c r="I11" s="14"/>
      <c r="J11" s="13"/>
      <c r="K11" s="14"/>
      <c r="L11" s="13"/>
      <c r="M11" s="14"/>
      <c r="N11" s="13"/>
      <c r="O11" s="14"/>
      <c r="P11" s="13"/>
      <c r="Q11" s="14"/>
      <c r="R11" s="13"/>
      <c r="S11" s="14"/>
      <c r="T11" s="13"/>
      <c r="U11" s="28"/>
    </row>
    <row r="12" spans="1:21" ht="15" thickBot="1">
      <c r="A12" s="43" t="s">
        <v>74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5"/>
    </row>
    <row r="13" spans="1:21" ht="15" thickBot="1">
      <c r="A13" s="46" t="s">
        <v>75</v>
      </c>
      <c r="B13" s="47"/>
      <c r="C13" s="47"/>
      <c r="D13" s="47"/>
      <c r="E13" s="47"/>
      <c r="F13" s="47"/>
      <c r="G13" s="47"/>
      <c r="H13" s="47"/>
      <c r="I13" s="47"/>
      <c r="J13" s="47"/>
      <c r="K13" s="48"/>
      <c r="L13" s="38" t="s">
        <v>76</v>
      </c>
      <c r="M13" s="38" t="s">
        <v>76</v>
      </c>
      <c r="N13" s="38" t="s">
        <v>76</v>
      </c>
      <c r="O13" s="38" t="s">
        <v>76</v>
      </c>
      <c r="P13" s="38" t="s">
        <v>76</v>
      </c>
      <c r="Q13" s="38" t="s">
        <v>76</v>
      </c>
      <c r="R13" s="38" t="s">
        <v>76</v>
      </c>
      <c r="S13" s="38" t="s">
        <v>76</v>
      </c>
      <c r="T13" s="38" t="s">
        <v>76</v>
      </c>
      <c r="U13" s="38" t="s">
        <v>76</v>
      </c>
    </row>
    <row r="14" spans="1:21" ht="15" thickBot="1">
      <c r="A14" s="49" t="s">
        <v>77</v>
      </c>
      <c r="B14" s="50"/>
      <c r="C14" s="50"/>
      <c r="D14" s="50"/>
      <c r="E14" s="50"/>
      <c r="F14" s="50"/>
      <c r="G14" s="50"/>
      <c r="H14" s="50"/>
      <c r="I14" s="50"/>
      <c r="J14" s="50"/>
      <c r="K14" s="51"/>
      <c r="L14" s="39" t="s">
        <v>78</v>
      </c>
      <c r="M14" s="39" t="s">
        <v>78</v>
      </c>
      <c r="N14" s="39" t="s">
        <v>78</v>
      </c>
      <c r="O14" s="39" t="s">
        <v>78</v>
      </c>
      <c r="P14" s="39" t="s">
        <v>78</v>
      </c>
      <c r="Q14" s="39" t="s">
        <v>78</v>
      </c>
      <c r="R14" s="39" t="s">
        <v>78</v>
      </c>
      <c r="S14" s="39" t="s">
        <v>78</v>
      </c>
      <c r="T14" s="39" t="s">
        <v>78</v>
      </c>
      <c r="U14" s="39" t="s">
        <v>78</v>
      </c>
    </row>
    <row r="15" spans="1:21" ht="15" thickBot="1">
      <c r="A15" s="46" t="s">
        <v>79</v>
      </c>
      <c r="B15" s="47"/>
      <c r="C15" s="47"/>
      <c r="D15" s="47"/>
      <c r="E15" s="47"/>
      <c r="F15" s="47"/>
      <c r="G15" s="47"/>
      <c r="H15" s="47"/>
      <c r="I15" s="47"/>
      <c r="J15" s="47"/>
      <c r="K15" s="48"/>
      <c r="L15" s="38" t="s">
        <v>80</v>
      </c>
      <c r="M15" s="38" t="s">
        <v>80</v>
      </c>
      <c r="N15" s="38" t="s">
        <v>80</v>
      </c>
      <c r="O15" s="38" t="s">
        <v>80</v>
      </c>
      <c r="P15" s="38" t="s">
        <v>80</v>
      </c>
      <c r="Q15" s="38" t="s">
        <v>80</v>
      </c>
      <c r="R15" s="38" t="s">
        <v>80</v>
      </c>
      <c r="S15" s="38" t="s">
        <v>80</v>
      </c>
      <c r="T15" s="38" t="s">
        <v>80</v>
      </c>
      <c r="U15" s="38" t="s">
        <v>80</v>
      </c>
    </row>
    <row r="16" spans="1:21" ht="15" thickBot="1">
      <c r="A16" s="49" t="s">
        <v>81</v>
      </c>
      <c r="B16" s="50"/>
      <c r="C16" s="50"/>
      <c r="D16" s="50"/>
      <c r="E16" s="50"/>
      <c r="F16" s="50"/>
      <c r="G16" s="50"/>
      <c r="H16" s="50"/>
      <c r="I16" s="50"/>
      <c r="J16" s="50"/>
      <c r="K16" s="51"/>
      <c r="L16" s="39" t="s">
        <v>80</v>
      </c>
      <c r="M16" s="39" t="s">
        <v>80</v>
      </c>
      <c r="N16" s="39" t="s">
        <v>80</v>
      </c>
      <c r="O16" s="39" t="s">
        <v>80</v>
      </c>
      <c r="P16" s="39" t="s">
        <v>80</v>
      </c>
      <c r="Q16" s="39" t="s">
        <v>80</v>
      </c>
      <c r="R16" s="39" t="s">
        <v>80</v>
      </c>
      <c r="S16" s="39" t="s">
        <v>80</v>
      </c>
      <c r="T16" s="39" t="s">
        <v>80</v>
      </c>
      <c r="U16" s="39" t="s">
        <v>80</v>
      </c>
    </row>
    <row r="17" spans="1:21" ht="15" thickBot="1">
      <c r="A17" s="52" t="s">
        <v>82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4"/>
    </row>
    <row r="18" spans="1:21" ht="15" thickBot="1">
      <c r="A18" s="46" t="s">
        <v>83</v>
      </c>
      <c r="B18" s="47"/>
      <c r="C18" s="47"/>
      <c r="D18" s="47"/>
      <c r="E18" s="47"/>
      <c r="F18" s="47"/>
      <c r="G18" s="47"/>
      <c r="H18" s="47"/>
      <c r="I18" s="47"/>
      <c r="J18" s="47"/>
      <c r="K18" s="48"/>
      <c r="L18" s="38" t="s">
        <v>84</v>
      </c>
      <c r="M18" s="38" t="s">
        <v>84</v>
      </c>
      <c r="N18" s="38" t="s">
        <v>84</v>
      </c>
      <c r="O18" s="38" t="s">
        <v>84</v>
      </c>
      <c r="P18" s="38" t="s">
        <v>84</v>
      </c>
      <c r="Q18" s="38" t="s">
        <v>84</v>
      </c>
      <c r="R18" s="38" t="s">
        <v>84</v>
      </c>
      <c r="S18" s="38" t="s">
        <v>84</v>
      </c>
      <c r="T18" s="38" t="s">
        <v>84</v>
      </c>
      <c r="U18" s="38" t="s">
        <v>84</v>
      </c>
    </row>
    <row r="19" spans="1:21" ht="15" thickBot="1">
      <c r="A19" s="55" t="s">
        <v>85</v>
      </c>
      <c r="B19" s="56"/>
      <c r="C19" s="56"/>
      <c r="D19" s="56"/>
      <c r="E19" s="56"/>
      <c r="F19" s="56"/>
      <c r="G19" s="56"/>
      <c r="H19" s="56"/>
      <c r="I19" s="56"/>
      <c r="J19" s="56"/>
      <c r="K19" s="57"/>
      <c r="L19" s="40" t="s">
        <v>86</v>
      </c>
      <c r="M19" s="40" t="s">
        <v>87</v>
      </c>
      <c r="N19" s="40" t="s">
        <v>88</v>
      </c>
      <c r="O19" s="40" t="s">
        <v>89</v>
      </c>
      <c r="P19" s="40" t="s">
        <v>90</v>
      </c>
      <c r="Q19" s="40" t="s">
        <v>91</v>
      </c>
      <c r="R19" s="40" t="s">
        <v>91</v>
      </c>
      <c r="S19" s="40" t="s">
        <v>92</v>
      </c>
      <c r="T19" s="40" t="s">
        <v>93</v>
      </c>
      <c r="U19" s="40" t="s">
        <v>94</v>
      </c>
    </row>
    <row r="20" spans="1:21" ht="15" thickBot="1">
      <c r="A20" s="58" t="s">
        <v>95</v>
      </c>
      <c r="B20" s="59"/>
      <c r="C20" s="59"/>
      <c r="D20" s="59"/>
      <c r="E20" s="59"/>
      <c r="F20" s="59"/>
      <c r="G20" s="59"/>
      <c r="H20" s="59"/>
      <c r="I20" s="59"/>
      <c r="J20" s="59"/>
      <c r="K20" s="60"/>
      <c r="L20" s="41" t="s">
        <v>96</v>
      </c>
      <c r="M20" s="41" t="s">
        <v>97</v>
      </c>
      <c r="N20" s="41" t="s">
        <v>98</v>
      </c>
      <c r="O20" s="41" t="s">
        <v>97</v>
      </c>
      <c r="P20" s="41" t="s">
        <v>96</v>
      </c>
      <c r="Q20" s="41" t="s">
        <v>99</v>
      </c>
      <c r="R20" s="41" t="s">
        <v>100</v>
      </c>
      <c r="S20" s="41"/>
      <c r="T20" s="41" t="s">
        <v>101</v>
      </c>
      <c r="U20" s="41" t="s">
        <v>101</v>
      </c>
    </row>
    <row r="21" spans="1:21" ht="15" thickBot="1">
      <c r="A21" s="52" t="s">
        <v>102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</row>
    <row r="22" spans="1:21" ht="15" thickBot="1">
      <c r="A22" s="46" t="s">
        <v>103</v>
      </c>
      <c r="B22" s="47"/>
      <c r="C22" s="47"/>
      <c r="D22" s="47"/>
      <c r="E22" s="47"/>
      <c r="F22" s="47"/>
      <c r="G22" s="47"/>
      <c r="H22" s="47"/>
      <c r="I22" s="47"/>
      <c r="J22" s="47"/>
      <c r="K22" s="48"/>
      <c r="L22" s="38" t="s">
        <v>80</v>
      </c>
      <c r="M22" s="38" t="s">
        <v>80</v>
      </c>
      <c r="N22" s="38" t="s">
        <v>80</v>
      </c>
      <c r="O22" s="38" t="s">
        <v>80</v>
      </c>
      <c r="P22" s="38" t="s">
        <v>80</v>
      </c>
      <c r="Q22" s="38" t="s">
        <v>80</v>
      </c>
      <c r="R22" s="38" t="s">
        <v>80</v>
      </c>
      <c r="S22" s="38" t="s">
        <v>80</v>
      </c>
      <c r="T22" s="38" t="s">
        <v>80</v>
      </c>
      <c r="U22" s="38" t="s">
        <v>80</v>
      </c>
    </row>
    <row r="23" spans="1:21" ht="15" thickBot="1">
      <c r="A23" s="55" t="s">
        <v>104</v>
      </c>
      <c r="B23" s="56"/>
      <c r="C23" s="56"/>
      <c r="D23" s="56"/>
      <c r="E23" s="56"/>
      <c r="F23" s="56"/>
      <c r="G23" s="56"/>
      <c r="H23" s="56"/>
      <c r="I23" s="56"/>
      <c r="J23" s="56"/>
      <c r="K23" s="57"/>
      <c r="L23" s="40" t="s">
        <v>105</v>
      </c>
      <c r="M23" s="40" t="s">
        <v>106</v>
      </c>
      <c r="N23" s="40" t="s">
        <v>106</v>
      </c>
      <c r="O23" s="40" t="s">
        <v>106</v>
      </c>
      <c r="P23" s="40" t="s">
        <v>106</v>
      </c>
      <c r="Q23" s="40" t="s">
        <v>106</v>
      </c>
      <c r="R23" s="40" t="s">
        <v>106</v>
      </c>
      <c r="S23" s="40" t="s">
        <v>106</v>
      </c>
      <c r="T23" s="40" t="s">
        <v>105</v>
      </c>
      <c r="U23" s="40" t="s">
        <v>105</v>
      </c>
    </row>
    <row r="24" spans="1:21" ht="15" thickBot="1">
      <c r="A24" s="52" t="s">
        <v>107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4"/>
    </row>
    <row r="25" spans="1:21" ht="15" thickBot="1">
      <c r="A25" s="58" t="s">
        <v>108</v>
      </c>
      <c r="B25" s="59"/>
      <c r="C25" s="59"/>
      <c r="D25" s="59"/>
      <c r="E25" s="59"/>
      <c r="F25" s="59"/>
      <c r="G25" s="59"/>
      <c r="H25" s="59"/>
      <c r="I25" s="59"/>
      <c r="J25" s="59"/>
      <c r="K25" s="60"/>
      <c r="L25" s="41">
        <v>3</v>
      </c>
      <c r="M25" s="41">
        <v>3</v>
      </c>
      <c r="N25" s="41">
        <v>3</v>
      </c>
      <c r="O25" s="41">
        <v>3</v>
      </c>
      <c r="P25" s="41">
        <v>3</v>
      </c>
      <c r="Q25" s="41">
        <v>2</v>
      </c>
      <c r="R25" s="41">
        <v>2</v>
      </c>
      <c r="S25" s="41">
        <v>3</v>
      </c>
      <c r="T25" s="41">
        <v>3</v>
      </c>
      <c r="U25" s="41">
        <v>3</v>
      </c>
    </row>
    <row r="26" spans="1:21" ht="15" thickBot="1">
      <c r="A26" s="52" t="s">
        <v>109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4"/>
    </row>
    <row r="27" spans="1:21" ht="15" thickBot="1">
      <c r="A27" s="58" t="s">
        <v>110</v>
      </c>
      <c r="B27" s="59"/>
      <c r="C27" s="59"/>
      <c r="D27" s="59"/>
      <c r="E27" s="59"/>
      <c r="F27" s="59"/>
      <c r="G27" s="59"/>
      <c r="H27" s="59"/>
      <c r="I27" s="59"/>
      <c r="J27" s="59"/>
      <c r="K27" s="60"/>
      <c r="L27" s="41" t="s">
        <v>111</v>
      </c>
      <c r="M27" s="41" t="s">
        <v>112</v>
      </c>
      <c r="N27" s="41" t="s">
        <v>111</v>
      </c>
      <c r="O27" s="41" t="s">
        <v>112</v>
      </c>
      <c r="P27" s="41" t="s">
        <v>112</v>
      </c>
      <c r="Q27" s="41" t="s">
        <v>111</v>
      </c>
      <c r="R27" s="41" t="s">
        <v>112</v>
      </c>
      <c r="S27" s="41" t="s">
        <v>111</v>
      </c>
      <c r="T27" s="41" t="s">
        <v>112</v>
      </c>
      <c r="U27" s="41" t="s">
        <v>112</v>
      </c>
    </row>
    <row r="28" spans="1:21" ht="15" thickBot="1">
      <c r="A28" s="55" t="s">
        <v>113</v>
      </c>
      <c r="B28" s="56"/>
      <c r="C28" s="56"/>
      <c r="D28" s="56"/>
      <c r="E28" s="56"/>
      <c r="F28" s="56"/>
      <c r="G28" s="56"/>
      <c r="H28" s="56"/>
      <c r="I28" s="56"/>
      <c r="J28" s="56"/>
      <c r="K28" s="57"/>
      <c r="L28" s="40" t="s">
        <v>106</v>
      </c>
      <c r="M28" s="40" t="s">
        <v>106</v>
      </c>
      <c r="N28" s="40"/>
      <c r="O28" s="40" t="s">
        <v>106</v>
      </c>
      <c r="P28" s="40" t="s">
        <v>105</v>
      </c>
      <c r="Q28" s="40" t="s">
        <v>105</v>
      </c>
      <c r="R28" s="40" t="s">
        <v>105</v>
      </c>
      <c r="S28" s="40"/>
      <c r="T28" s="40"/>
      <c r="U28" s="40"/>
    </row>
    <row r="29" spans="1:21" ht="15" thickBot="1">
      <c r="A29" s="52" t="s">
        <v>114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4"/>
    </row>
    <row r="30" spans="1:21" ht="15" thickBot="1">
      <c r="A30" s="58" t="s">
        <v>115</v>
      </c>
      <c r="B30" s="59"/>
      <c r="C30" s="59"/>
      <c r="D30" s="59"/>
      <c r="E30" s="59"/>
      <c r="F30" s="59"/>
      <c r="G30" s="59"/>
      <c r="H30" s="59"/>
      <c r="I30" s="59"/>
      <c r="J30" s="59"/>
      <c r="K30" s="60"/>
      <c r="L30" s="41" t="s">
        <v>116</v>
      </c>
      <c r="M30" s="41" t="s">
        <v>117</v>
      </c>
      <c r="N30" s="41" t="s">
        <v>118</v>
      </c>
      <c r="O30" s="41" t="s">
        <v>117</v>
      </c>
      <c r="P30" s="41" t="s">
        <v>118</v>
      </c>
      <c r="Q30" s="41" t="s">
        <v>118</v>
      </c>
      <c r="R30" s="41" t="s">
        <v>116</v>
      </c>
      <c r="S30" s="41" t="s">
        <v>119</v>
      </c>
      <c r="T30" s="41" t="s">
        <v>117</v>
      </c>
      <c r="U30" s="41" t="s">
        <v>117</v>
      </c>
    </row>
    <row r="31" spans="1:21" ht="15" thickBot="1">
      <c r="A31" s="55" t="s">
        <v>120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  <c r="L31" s="40" t="s">
        <v>121</v>
      </c>
      <c r="M31" s="40" t="s">
        <v>122</v>
      </c>
      <c r="N31" s="40" t="s">
        <v>123</v>
      </c>
      <c r="O31" s="40" t="s">
        <v>121</v>
      </c>
      <c r="P31" s="40" t="s">
        <v>122</v>
      </c>
      <c r="Q31" s="40" t="s">
        <v>124</v>
      </c>
      <c r="R31" s="40" t="s">
        <v>125</v>
      </c>
      <c r="S31" s="40" t="s">
        <v>126</v>
      </c>
      <c r="T31" s="40" t="s">
        <v>127</v>
      </c>
      <c r="U31" s="40" t="s">
        <v>127</v>
      </c>
    </row>
    <row r="32" spans="1:21" ht="15" thickBot="1">
      <c r="A32" s="58" t="s">
        <v>128</v>
      </c>
      <c r="B32" s="59"/>
      <c r="C32" s="59"/>
      <c r="D32" s="59"/>
      <c r="E32" s="59"/>
      <c r="F32" s="59"/>
      <c r="G32" s="59"/>
      <c r="H32" s="59"/>
      <c r="I32" s="59"/>
      <c r="J32" s="59"/>
      <c r="K32" s="60"/>
      <c r="L32" s="41" t="s">
        <v>129</v>
      </c>
      <c r="M32" s="41" t="s">
        <v>130</v>
      </c>
      <c r="N32" s="41" t="s">
        <v>116</v>
      </c>
      <c r="O32" s="41" t="s">
        <v>130</v>
      </c>
      <c r="P32" s="41" t="s">
        <v>131</v>
      </c>
      <c r="Q32" s="41" t="s">
        <v>131</v>
      </c>
      <c r="R32" s="41" t="s">
        <v>132</v>
      </c>
      <c r="S32" s="41" t="s">
        <v>116</v>
      </c>
      <c r="T32" s="41" t="s">
        <v>133</v>
      </c>
      <c r="U32" s="41" t="s">
        <v>134</v>
      </c>
    </row>
    <row r="33" spans="1:21" ht="15" thickBot="1">
      <c r="A33" s="55" t="s">
        <v>135</v>
      </c>
      <c r="B33" s="56"/>
      <c r="C33" s="56"/>
      <c r="D33" s="56"/>
      <c r="E33" s="56"/>
      <c r="F33" s="56"/>
      <c r="G33" s="56"/>
      <c r="H33" s="56"/>
      <c r="I33" s="56"/>
      <c r="J33" s="56"/>
      <c r="K33" s="57"/>
      <c r="L33" s="40" t="s">
        <v>136</v>
      </c>
      <c r="M33" s="40" t="s">
        <v>137</v>
      </c>
      <c r="N33" s="40" t="s">
        <v>138</v>
      </c>
      <c r="O33" s="40" t="s">
        <v>139</v>
      </c>
      <c r="P33" s="40" t="s">
        <v>140</v>
      </c>
      <c r="Q33" s="40" t="s">
        <v>141</v>
      </c>
      <c r="R33" s="40" t="s">
        <v>142</v>
      </c>
      <c r="S33" s="40" t="s">
        <v>143</v>
      </c>
      <c r="T33" s="40" t="s">
        <v>144</v>
      </c>
      <c r="U33" s="40" t="s">
        <v>145</v>
      </c>
    </row>
    <row r="34" spans="1:21" ht="15" thickBot="1">
      <c r="A34" s="52" t="s">
        <v>146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4"/>
    </row>
    <row r="35" spans="1:21" ht="15" thickBot="1">
      <c r="A35" s="58" t="s">
        <v>147</v>
      </c>
      <c r="B35" s="59"/>
      <c r="C35" s="59"/>
      <c r="D35" s="59"/>
      <c r="E35" s="59"/>
      <c r="F35" s="59"/>
      <c r="G35" s="59"/>
      <c r="H35" s="59"/>
      <c r="I35" s="59"/>
      <c r="J35" s="59"/>
      <c r="K35" s="60"/>
      <c r="L35" s="41" t="s">
        <v>148</v>
      </c>
      <c r="M35" s="41" t="s">
        <v>149</v>
      </c>
      <c r="N35" s="41" t="s">
        <v>150</v>
      </c>
      <c r="O35" s="41" t="s">
        <v>151</v>
      </c>
      <c r="P35" s="41" t="s">
        <v>152</v>
      </c>
      <c r="Q35" s="41" t="s">
        <v>152</v>
      </c>
      <c r="R35" s="41" t="s">
        <v>152</v>
      </c>
      <c r="S35" s="41" t="s">
        <v>153</v>
      </c>
      <c r="T35" s="41" t="s">
        <v>154</v>
      </c>
      <c r="U35" s="41" t="s">
        <v>154</v>
      </c>
    </row>
    <row r="36" spans="1:21" ht="15" thickBot="1">
      <c r="A36" s="55" t="s">
        <v>155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  <c r="L36" s="40" t="s">
        <v>156</v>
      </c>
      <c r="M36" s="40" t="s">
        <v>157</v>
      </c>
      <c r="N36" s="40" t="s">
        <v>158</v>
      </c>
      <c r="O36" s="40" t="s">
        <v>159</v>
      </c>
      <c r="P36" s="40" t="s">
        <v>156</v>
      </c>
      <c r="Q36" s="40" t="s">
        <v>160</v>
      </c>
      <c r="R36" s="40" t="s">
        <v>160</v>
      </c>
      <c r="S36" s="40" t="s">
        <v>161</v>
      </c>
      <c r="T36" s="40" t="s">
        <v>162</v>
      </c>
      <c r="U36" s="40" t="s">
        <v>157</v>
      </c>
    </row>
    <row r="37" spans="1:21" ht="15" thickBot="1">
      <c r="A37" s="58" t="s">
        <v>163</v>
      </c>
      <c r="B37" s="59"/>
      <c r="C37" s="59"/>
      <c r="D37" s="59"/>
      <c r="E37" s="59"/>
      <c r="F37" s="59"/>
      <c r="G37" s="59"/>
      <c r="H37" s="59"/>
      <c r="I37" s="59"/>
      <c r="J37" s="59"/>
      <c r="K37" s="60"/>
      <c r="L37" s="41" t="s">
        <v>164</v>
      </c>
      <c r="M37" s="41" t="s">
        <v>165</v>
      </c>
      <c r="N37" s="41" t="s">
        <v>166</v>
      </c>
      <c r="O37" s="41" t="s">
        <v>165</v>
      </c>
      <c r="P37" s="41" t="s">
        <v>166</v>
      </c>
      <c r="Q37" s="41" t="s">
        <v>164</v>
      </c>
      <c r="R37" s="41" t="s">
        <v>164</v>
      </c>
      <c r="S37" s="41" t="s">
        <v>167</v>
      </c>
      <c r="T37" s="41" t="s">
        <v>165</v>
      </c>
      <c r="U37" s="41" t="s">
        <v>165</v>
      </c>
    </row>
    <row r="38" spans="1:21" ht="15" thickBot="1">
      <c r="A38" s="55" t="s">
        <v>168</v>
      </c>
      <c r="B38" s="56"/>
      <c r="C38" s="56"/>
      <c r="D38" s="56"/>
      <c r="E38" s="56"/>
      <c r="F38" s="56"/>
      <c r="G38" s="56"/>
      <c r="H38" s="56"/>
      <c r="I38" s="56"/>
      <c r="J38" s="56"/>
      <c r="K38" s="57"/>
      <c r="L38" s="40" t="s">
        <v>169</v>
      </c>
      <c r="M38" s="40" t="s">
        <v>170</v>
      </c>
      <c r="N38" s="40" t="s">
        <v>171</v>
      </c>
      <c r="O38" s="40" t="s">
        <v>170</v>
      </c>
      <c r="P38" s="40" t="s">
        <v>172</v>
      </c>
      <c r="Q38" s="40" t="s">
        <v>173</v>
      </c>
      <c r="R38" s="40" t="s">
        <v>172</v>
      </c>
      <c r="S38" s="40" t="s">
        <v>174</v>
      </c>
      <c r="T38" s="40"/>
      <c r="U38" s="40" t="s">
        <v>175</v>
      </c>
    </row>
    <row r="39" spans="1:21" ht="15" thickBot="1">
      <c r="A39" s="46" t="s">
        <v>176</v>
      </c>
      <c r="B39" s="47"/>
      <c r="C39" s="47"/>
      <c r="D39" s="47"/>
      <c r="E39" s="47"/>
      <c r="F39" s="47"/>
      <c r="G39" s="47"/>
      <c r="H39" s="47"/>
      <c r="I39" s="47"/>
      <c r="J39" s="47"/>
      <c r="K39" s="48"/>
      <c r="L39" s="38" t="s">
        <v>106</v>
      </c>
      <c r="M39" s="38" t="s">
        <v>106</v>
      </c>
      <c r="N39" s="38" t="s">
        <v>106</v>
      </c>
      <c r="O39" s="38" t="s">
        <v>106</v>
      </c>
      <c r="P39" s="38" t="s">
        <v>106</v>
      </c>
      <c r="Q39" s="38" t="s">
        <v>106</v>
      </c>
      <c r="R39" s="38" t="s">
        <v>106</v>
      </c>
      <c r="S39" s="38" t="s">
        <v>106</v>
      </c>
      <c r="T39" s="38" t="s">
        <v>106</v>
      </c>
      <c r="U39" s="38" t="s">
        <v>106</v>
      </c>
    </row>
    <row r="40" spans="1:21" ht="15" thickBot="1">
      <c r="A40" s="49" t="s">
        <v>177</v>
      </c>
      <c r="B40" s="50"/>
      <c r="C40" s="50"/>
      <c r="D40" s="50"/>
      <c r="E40" s="50"/>
      <c r="F40" s="50"/>
      <c r="G40" s="50"/>
      <c r="H40" s="50"/>
      <c r="I40" s="50"/>
      <c r="J40" s="50"/>
      <c r="K40" s="51"/>
      <c r="L40" s="39" t="s">
        <v>105</v>
      </c>
      <c r="M40" s="39" t="s">
        <v>105</v>
      </c>
      <c r="N40" s="39" t="s">
        <v>105</v>
      </c>
      <c r="O40" s="39" t="s">
        <v>105</v>
      </c>
      <c r="P40" s="39" t="s">
        <v>105</v>
      </c>
      <c r="Q40" s="39" t="s">
        <v>105</v>
      </c>
      <c r="R40" s="39" t="s">
        <v>105</v>
      </c>
      <c r="S40" s="39" t="s">
        <v>105</v>
      </c>
      <c r="T40" s="39" t="s">
        <v>105</v>
      </c>
      <c r="U40" s="39" t="s">
        <v>105</v>
      </c>
    </row>
    <row r="41" spans="1:21" ht="15" thickBot="1">
      <c r="A41" s="46" t="s">
        <v>178</v>
      </c>
      <c r="B41" s="47"/>
      <c r="C41" s="47"/>
      <c r="D41" s="47"/>
      <c r="E41" s="47"/>
      <c r="F41" s="47"/>
      <c r="G41" s="47"/>
      <c r="H41" s="47"/>
      <c r="I41" s="47"/>
      <c r="J41" s="47"/>
      <c r="K41" s="48"/>
      <c r="L41" s="38" t="s">
        <v>105</v>
      </c>
      <c r="M41" s="38" t="s">
        <v>105</v>
      </c>
      <c r="N41" s="38" t="s">
        <v>105</v>
      </c>
      <c r="O41" s="38" t="s">
        <v>105</v>
      </c>
      <c r="P41" s="38" t="s">
        <v>105</v>
      </c>
      <c r="Q41" s="38" t="s">
        <v>105</v>
      </c>
      <c r="R41" s="38" t="s">
        <v>105</v>
      </c>
      <c r="S41" s="38" t="s">
        <v>105</v>
      </c>
      <c r="T41" s="38" t="s">
        <v>105</v>
      </c>
      <c r="U41" s="38" t="s">
        <v>105</v>
      </c>
    </row>
    <row r="42" spans="1:21" ht="15" thickBot="1">
      <c r="A42" s="49" t="s">
        <v>179</v>
      </c>
      <c r="B42" s="50"/>
      <c r="C42" s="50"/>
      <c r="D42" s="50"/>
      <c r="E42" s="50"/>
      <c r="F42" s="50"/>
      <c r="G42" s="50"/>
      <c r="H42" s="50"/>
      <c r="I42" s="50"/>
      <c r="J42" s="50"/>
      <c r="K42" s="51"/>
      <c r="L42" s="39" t="s">
        <v>105</v>
      </c>
      <c r="M42" s="39" t="s">
        <v>105</v>
      </c>
      <c r="N42" s="39" t="s">
        <v>105</v>
      </c>
      <c r="O42" s="39" t="s">
        <v>105</v>
      </c>
      <c r="P42" s="39" t="s">
        <v>105</v>
      </c>
      <c r="Q42" s="39" t="s">
        <v>105</v>
      </c>
      <c r="R42" s="39" t="s">
        <v>105</v>
      </c>
      <c r="S42" s="39" t="s">
        <v>105</v>
      </c>
      <c r="T42" s="39" t="s">
        <v>105</v>
      </c>
      <c r="U42" s="39" t="s">
        <v>105</v>
      </c>
    </row>
    <row r="43" spans="1:21" ht="15" thickBot="1">
      <c r="A43" s="58" t="s">
        <v>180</v>
      </c>
      <c r="B43" s="59"/>
      <c r="C43" s="59"/>
      <c r="D43" s="59"/>
      <c r="E43" s="59"/>
      <c r="F43" s="59"/>
      <c r="G43" s="59"/>
      <c r="H43" s="59"/>
      <c r="I43" s="59"/>
      <c r="J43" s="59"/>
      <c r="K43" s="60"/>
      <c r="L43" s="41">
        <v>3</v>
      </c>
      <c r="M43" s="41">
        <v>4</v>
      </c>
      <c r="N43" s="41">
        <v>4</v>
      </c>
      <c r="O43" s="41">
        <v>4</v>
      </c>
      <c r="P43" s="41">
        <v>3</v>
      </c>
      <c r="Q43" s="41">
        <v>3</v>
      </c>
      <c r="R43" s="41">
        <v>3</v>
      </c>
      <c r="S43" s="41">
        <v>4</v>
      </c>
      <c r="T43" s="41">
        <v>4</v>
      </c>
      <c r="U43" s="41">
        <v>4</v>
      </c>
    </row>
    <row r="44" spans="1:21" ht="15" thickBot="1">
      <c r="A44" s="55" t="s">
        <v>181</v>
      </c>
      <c r="B44" s="56"/>
      <c r="C44" s="56"/>
      <c r="D44" s="56"/>
      <c r="E44" s="56"/>
      <c r="F44" s="56"/>
      <c r="G44" s="56"/>
      <c r="H44" s="56"/>
      <c r="I44" s="56"/>
      <c r="J44" s="56"/>
      <c r="K44" s="57"/>
      <c r="L44" s="40">
        <v>1</v>
      </c>
      <c r="M44" s="40">
        <v>1</v>
      </c>
      <c r="N44" s="40"/>
      <c r="O44" s="40">
        <v>1</v>
      </c>
      <c r="P44" s="40">
        <v>1</v>
      </c>
      <c r="Q44" s="40">
        <v>1</v>
      </c>
      <c r="R44" s="40">
        <v>1</v>
      </c>
      <c r="S44" s="40"/>
      <c r="T44" s="40">
        <v>1</v>
      </c>
      <c r="U44" s="40"/>
    </row>
    <row r="45" spans="1:21" ht="15" thickBot="1">
      <c r="A45" s="58" t="s">
        <v>182</v>
      </c>
      <c r="B45" s="59"/>
      <c r="C45" s="59"/>
      <c r="D45" s="59"/>
      <c r="E45" s="59"/>
      <c r="F45" s="59"/>
      <c r="G45" s="59"/>
      <c r="H45" s="59"/>
      <c r="I45" s="59"/>
      <c r="J45" s="59"/>
      <c r="K45" s="60"/>
      <c r="L45" s="41" t="s">
        <v>105</v>
      </c>
      <c r="M45" s="41"/>
      <c r="N45" s="41"/>
      <c r="O45" s="41"/>
      <c r="P45" s="41"/>
      <c r="Q45" s="41"/>
      <c r="R45" s="41"/>
      <c r="S45" s="41"/>
      <c r="T45" s="41"/>
      <c r="U45" s="41"/>
    </row>
    <row r="46" spans="1:21" ht="15" thickBot="1">
      <c r="A46" s="55" t="s">
        <v>183</v>
      </c>
      <c r="B46" s="56"/>
      <c r="C46" s="56"/>
      <c r="D46" s="56"/>
      <c r="E46" s="56"/>
      <c r="F46" s="56"/>
      <c r="G46" s="56"/>
      <c r="H46" s="56"/>
      <c r="I46" s="56"/>
      <c r="J46" s="56"/>
      <c r="K46" s="57"/>
      <c r="L46" s="40" t="s">
        <v>184</v>
      </c>
      <c r="M46" s="40" t="s">
        <v>185</v>
      </c>
      <c r="N46" s="40" t="s">
        <v>185</v>
      </c>
      <c r="O46" s="40" t="s">
        <v>185</v>
      </c>
      <c r="P46" s="40" t="s">
        <v>186</v>
      </c>
      <c r="Q46" s="40" t="s">
        <v>186</v>
      </c>
      <c r="R46" s="40" t="s">
        <v>186</v>
      </c>
      <c r="S46" s="40" t="s">
        <v>184</v>
      </c>
      <c r="T46" s="40" t="s">
        <v>185</v>
      </c>
      <c r="U46" s="40" t="s">
        <v>184</v>
      </c>
    </row>
    <row r="47" spans="1:21" ht="58.5" thickBot="1">
      <c r="A47" s="58"/>
      <c r="B47" s="59"/>
      <c r="C47" s="59"/>
      <c r="D47" s="59"/>
      <c r="E47" s="59"/>
      <c r="F47" s="59"/>
      <c r="G47" s="59"/>
      <c r="H47" s="59"/>
      <c r="I47" s="59"/>
      <c r="J47" s="59"/>
      <c r="K47" s="60"/>
      <c r="L47" s="42" t="s">
        <v>50</v>
      </c>
      <c r="M47" s="42" t="s">
        <v>51</v>
      </c>
      <c r="N47" s="42" t="s">
        <v>52</v>
      </c>
      <c r="O47" s="42" t="s">
        <v>53</v>
      </c>
      <c r="P47" s="42" t="s">
        <v>54</v>
      </c>
      <c r="Q47" s="42" t="s">
        <v>55</v>
      </c>
      <c r="R47" s="42" t="s">
        <v>56</v>
      </c>
      <c r="S47" s="42" t="s">
        <v>57</v>
      </c>
      <c r="T47" s="42" t="s">
        <v>58</v>
      </c>
      <c r="U47" s="42" t="s">
        <v>59</v>
      </c>
    </row>
    <row r="48" spans="1:21">
      <c r="A48" s="61"/>
    </row>
    <row r="49" spans="1:1" ht="15" thickBot="1">
      <c r="A49" s="63" t="s">
        <v>187</v>
      </c>
    </row>
    <row r="50" spans="1:1">
      <c r="A50" s="64" t="s">
        <v>188</v>
      </c>
    </row>
    <row r="51" spans="1:1">
      <c r="A51" s="64" t="s">
        <v>189</v>
      </c>
    </row>
    <row r="52" spans="1:1">
      <c r="A52" s="64" t="s">
        <v>190</v>
      </c>
    </row>
    <row r="53" spans="1:1">
      <c r="A53" s="64" t="s">
        <v>191</v>
      </c>
    </row>
    <row r="54" spans="1:1">
      <c r="A54" s="64" t="s">
        <v>192</v>
      </c>
    </row>
    <row r="55" spans="1:1">
      <c r="A55" s="64" t="s">
        <v>193</v>
      </c>
    </row>
    <row r="56" spans="1:1" ht="15" thickBot="1">
      <c r="A56" s="63" t="s">
        <v>194</v>
      </c>
    </row>
    <row r="57" spans="1:1">
      <c r="A57" s="64" t="s">
        <v>195</v>
      </c>
    </row>
    <row r="58" spans="1:1">
      <c r="A58" s="64" t="s">
        <v>196</v>
      </c>
    </row>
    <row r="59" spans="1:1">
      <c r="A59" s="64" t="s">
        <v>197</v>
      </c>
    </row>
    <row r="60" spans="1:1" ht="15" thickBot="1">
      <c r="A60" s="63" t="s">
        <v>198</v>
      </c>
    </row>
    <row r="61" spans="1:1">
      <c r="A61" s="64" t="s">
        <v>199</v>
      </c>
    </row>
    <row r="62" spans="1:1">
      <c r="A62" s="64" t="s">
        <v>200</v>
      </c>
    </row>
    <row r="63" spans="1:1">
      <c r="A63" s="64" t="s">
        <v>201</v>
      </c>
    </row>
    <row r="64" spans="1:1">
      <c r="A64" s="64" t="s">
        <v>202</v>
      </c>
    </row>
    <row r="65" spans="1:1">
      <c r="A65" s="64" t="s">
        <v>203</v>
      </c>
    </row>
    <row r="66" spans="1:1">
      <c r="A66" s="64" t="s">
        <v>204</v>
      </c>
    </row>
    <row r="67" spans="1:1" ht="15" thickBot="1">
      <c r="A67" s="62" t="s">
        <v>205</v>
      </c>
    </row>
    <row r="68" spans="1:1">
      <c r="A68" s="65" t="s">
        <v>206</v>
      </c>
    </row>
    <row r="69" spans="1:1">
      <c r="A69" t="s">
        <v>207</v>
      </c>
    </row>
    <row r="70" spans="1:1">
      <c r="A70" s="66"/>
    </row>
  </sheetData>
  <mergeCells count="92">
    <mergeCell ref="A44:K44"/>
    <mergeCell ref="A45:K45"/>
    <mergeCell ref="A46:K46"/>
    <mergeCell ref="A47:K47"/>
    <mergeCell ref="A38:K38"/>
    <mergeCell ref="A39:K39"/>
    <mergeCell ref="A40:K40"/>
    <mergeCell ref="A41:K41"/>
    <mergeCell ref="A42:K42"/>
    <mergeCell ref="A43:K43"/>
    <mergeCell ref="A32:K32"/>
    <mergeCell ref="A33:K33"/>
    <mergeCell ref="A34:U34"/>
    <mergeCell ref="A35:K35"/>
    <mergeCell ref="A36:K36"/>
    <mergeCell ref="A37:K37"/>
    <mergeCell ref="A26:U26"/>
    <mergeCell ref="A27:K27"/>
    <mergeCell ref="A28:K28"/>
    <mergeCell ref="A29:U29"/>
    <mergeCell ref="A30:K30"/>
    <mergeCell ref="A31:K31"/>
    <mergeCell ref="A20:K20"/>
    <mergeCell ref="A21:U21"/>
    <mergeCell ref="A22:K22"/>
    <mergeCell ref="A23:K23"/>
    <mergeCell ref="A24:U24"/>
    <mergeCell ref="A25:K25"/>
    <mergeCell ref="A14:K14"/>
    <mergeCell ref="A15:K15"/>
    <mergeCell ref="A16:K16"/>
    <mergeCell ref="A17:U17"/>
    <mergeCell ref="A18:K18"/>
    <mergeCell ref="A19:K19"/>
    <mergeCell ref="N11:O11"/>
    <mergeCell ref="P11:Q11"/>
    <mergeCell ref="R11:S11"/>
    <mergeCell ref="T11:U11"/>
    <mergeCell ref="A12:U12"/>
    <mergeCell ref="A13:K13"/>
    <mergeCell ref="N9:O10"/>
    <mergeCell ref="P9:Q10"/>
    <mergeCell ref="R9:S10"/>
    <mergeCell ref="T9:U10"/>
    <mergeCell ref="B11:C11"/>
    <mergeCell ref="D11:E11"/>
    <mergeCell ref="F11:G11"/>
    <mergeCell ref="H11:I11"/>
    <mergeCell ref="J11:K11"/>
    <mergeCell ref="L11:M11"/>
    <mergeCell ref="P8:Q8"/>
    <mergeCell ref="R8:S8"/>
    <mergeCell ref="T8:U8"/>
    <mergeCell ref="A9:A10"/>
    <mergeCell ref="B9:C10"/>
    <mergeCell ref="D9:E10"/>
    <mergeCell ref="F9:G10"/>
    <mergeCell ref="H9:I10"/>
    <mergeCell ref="J9:K10"/>
    <mergeCell ref="L9:M10"/>
    <mergeCell ref="T4:U4"/>
    <mergeCell ref="T6:U6"/>
    <mergeCell ref="T7:U7"/>
    <mergeCell ref="B8:C8"/>
    <mergeCell ref="D8:E8"/>
    <mergeCell ref="F8:G8"/>
    <mergeCell ref="H8:I8"/>
    <mergeCell ref="J8:K8"/>
    <mergeCell ref="L8:M8"/>
    <mergeCell ref="N8:O8"/>
    <mergeCell ref="L4:M4"/>
    <mergeCell ref="N4:O4"/>
    <mergeCell ref="P4:Q4"/>
    <mergeCell ref="R4:S4"/>
    <mergeCell ref="R6:S6"/>
    <mergeCell ref="R7:S7"/>
    <mergeCell ref="N3:O3"/>
    <mergeCell ref="P3:Q3"/>
    <mergeCell ref="R3:S3"/>
    <mergeCell ref="T3:U3"/>
    <mergeCell ref="A4:A7"/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L3:M3"/>
  </mergeCells>
  <hyperlinks>
    <hyperlink ref="B4" r:id="rId1" tooltip="Zanussi ZRB33103WA - Boltok és árak" display="https://www.arukereso.hu/hutoszekreny-fagyaszto-c3168/zanussi/zrb33103wa-p272930431/" xr:uid="{A7708670-F10D-43D1-BDC7-F6706D5B6C28}"/>
    <hyperlink ref="C5" r:id="rId2" tooltip="irány a bolt: Zanussi kombinált hűtőgép ZRB33103WA" display="https://www.arukereso.hu/Jump.php?ProductAttributeId=419725811&amp;ProductType=p&amp;dat=f2aimPxT1JAL3xMoZkqWlaCGK5CxA4gwc1VPZjwiRO1DS%2BKDEWzmdEAU%2FXhS4PLYuE8UmiALrhUALSlTftWT8jTM7txjjs0lULKSNWoCDMrDMqmjlMKIWnNMCtLwHZ%2FTjVFgt2nlHf1o1o4z27XxJ5xHLDHY63J2ivjyHAJ%2BjmT4zYI3ZtIGy%2FC7RKIqt8RY66YggU5P3aUAFGBOmI2NMcsFyKB2g1R8ezZfFikkG%2Fb8IZuLe%2Bd3C3we1Ao6jjvQAoswuphAvh7I5yNtQJbddFK%2Br9MJzvaeoBKdCWMLObfQHy3Q7HCN%2F1b2QgLkUj6t&amp;pp=16ebd10333dcd19a0d0717919e450249&amp;ptp=5&amp;ct=header&amp;cp=Price&amp;pt=compare" xr:uid="{37C74143-EE08-40D3-BE2B-3F37778CEAD2}"/>
    <hyperlink ref="C6" r:id="rId3" tooltip="irány a bolt: Zanussi ZRB33103WA Kombinált hűtőszekrény, 175 cm, A++" display="https://www.arukereso.hu/Jump.php?ProductAttributeId=456778367&amp;ProductType=p&amp;dat=tFJ54VESizzftiHNeEIVm3H7q31S0kh3lm6n7zmk9n%2F8GGsI4AIudO90WnYMajfz%2FFMEtBvqMSCGXOf2KTfkBZZLZcGBN6n010EXicB1C1Vj7QCAbhP7mea38K5hut9QGsSLiWAMZXs7quYXYs6GzhxLdd14hyETLfIjq%2FA1zIoLxQieFqYTO6sUhUVIzw5gNm14nRX%2FTUwAmMZgUBlpM5JmnqneEyG5YHm2757CkvVRN0dxC5R1Z%2Fb43Rdi4%2BA8pBWKGdGk3tkYZJwGX9HoxoTytHXM%2FrIAQLbFKSizi2%2FaLg6732enqAHGKK4%2BGowy&amp;pp=a8eccdb569784847f5f54c731df3ee04&amp;ptp=5&amp;ct=header&amp;cp=Price&amp;pt=compare" xr:uid="{669FB94B-7E8E-4686-A861-90DBB6F46AF7}"/>
    <hyperlink ref="C7" r:id="rId4" tooltip="irány a bolt: Zanussi ZRB33103WA Szabadonálló alulfagyasztós hűtő, 174, 5 cm magas, A++ energiaosztály" display="https://www.arukereso.hu/Jump.php?ProductAttributeId=578145000&amp;ProductType=p&amp;dat=8fHCxh09U%2FoS3fIUGvxaBN%2FWupaeDkg52%2BOTAiOE8sQvbyAxyjbq49OLG1PcYlu%2BV47H1GzKS6odq9FGqPrUZw8Cwz12HJKu52R41hnHlbZvT8UjkiVybpPqh%2F7UIb5ieMFSAf35989QTltiFzXwlqN08bPew1O55j5kyFvvciDIX3qtoLngRACSRD%2Bfzuy%2B9%2F0rvd0NYz7E9QUOBd%2F4rWUI2mp9FfPL1f%2Fa%2BYmvKurDS1Y9fyJxzmeTjHWtcARd4RMPTsRcIelY4Siwoqnm%2FkYwIdy9HtQ%2FTMOlNuonv8ChNoCcSgefFEAnW7R9riDI&amp;pp=951a390d182f508b78e4af8485ffa565&amp;ptp=5&amp;ct=header&amp;cp=Price&amp;pt=compare" xr:uid="{EF160855-D3EA-4582-A6B2-700125481F23}"/>
    <hyperlink ref="D4" r:id="rId5" tooltip="Gorenje RK4172ANX - Boltok és árak" display="https://www.arukereso.hu/hutoszekreny-fagyaszto-c3168/gorenje/rk4172anx-p408880113/" xr:uid="{652EC9A8-5256-4AD4-862C-BA1726EAF556}"/>
    <hyperlink ref="E5" r:id="rId6" tooltip="irány a bolt: Gorenje RK4172ANX Szabadonálló alulfagyasztós hűtőszekrény, 176 cm magas, A++ energiaosztály" display="https://www.arukereso.hu/Jump.php?ProductAttributeId=615627325&amp;ProductType=p&amp;dat=zS%2FZ5n%2FAHaAfmAmO9%2BOJyN8oOnlWC9uXrSbefxbhlCxCxvdMhlFhCZBcrHbt1sDfUacF9dTw77yjFgWcTxLFcoatkW7pDpsNyWotu5pp5EUBrJ%2B9xbfnfcLyTa8VFKswHUZMz21AJUgRP7bL2VzcX7Glkd7f%2BfisH7Y9j6s6E%2ForW%2Bl3fonIHc0R68t2VBmXJoQYck4OivHYWdepnCk440G4THCZI0%2BEngmTPJ3lT3qGRhjxWKAb2GXYcFQzn0TYm7dOmgUOQLU2hemPrN%2BlVFMJKxRL%2FVK7XHu%2BJg8J0TzfthmYOAdPVCUFEc3UR6DQ&amp;pp=f5c4b77a6cb8d95cf1429716fffd8263&amp;ptp=5&amp;ct=header&amp;cp=Price&amp;pt=compare" xr:uid="{E51E0B74-7C97-456A-8D0C-C7DB4D8A869C}"/>
    <hyperlink ref="E6" r:id="rId7" tooltip="irány a bolt: Gorenje RK4172ANX" display="https://www.arukereso.hu/Jump.php?ProductAttributeId=502070147&amp;ProductType=p&amp;dat=jJsxVtBcdkyl85p2a9qOl%2F%2F0oUF7B3GtPiIBXjy3g3Tdd1RWooUmG3FTGIwL6K2QwVHfAbFttF8XxxOGTG9yymbbcrVJ9y%2BHLhh3EYzMGUYGEdaj0WzR2w1XoJRc3ziDORz7vAKhtyTbj6uHO8Jt4ZWEQ0GY8G8g4HZuLZ4JAz6TAKuqacEp3UrlGRi%2BfcSSsnn97zHWWlHW7DIIlSkmzSGJ8j4mSTMHqrfd3KJUBGo18ZWvmS2eurkMT4ieaGgUpf%2BYNRVYyWdoCtP0NFEBozg1WZOKy1NLiB4RYkI%2BimhvGV0tTbxKN806lCzVYzDO&amp;pp=d6a72c78be8ef4562102e984bc2f9849&amp;ptp=5&amp;ct=header&amp;cp=Price&amp;pt=compare" xr:uid="{EFDA5F35-DE3E-4C63-BCAE-3DB1827D384B}"/>
    <hyperlink ref="E7" r:id="rId8" tooltip="irány a bolt: GORENJE RK4172ANX Szabadonálló Hűtőszekrény" display="https://www.arukereso.hu/Jump.php?ProductAttributeId=498104269&amp;ProductType=p&amp;dat=wXzUN7%2FY8Amj2lmV1agZ9n1gPq2Aj3Ut9%2Fo2%2BBLGj18FNiw6U%2FmBT5V2RlbyAhs%2BcTxU8tyYLoMCPvv3X0AYmA%2FWjOk9%2FVMjLMxgx5Sz2nWhaVec17A7hDKN55%2FFBuSVFvdTiEFlB4kMJi80fQCfWq1bbYsVWF4y1XKd2A%2FmrLXJjjf8Irxssj5LQkljedXCguUF7eM06MISdz%2FYDsVdxaMR4cQQ851lOWHwLYHbzAl%2BK6xKwmbFelt8V09UcZ8zyry9fq4Kvq31yhPdDk%2FZXY9rnz0U%2BqI3QeQ9nzalkNR75mbVbPXvIppcSjvT73dL&amp;pp=fd60cb936073d1864e6576e48bc9b126&amp;ptp=5&amp;ct=header&amp;cp=Price&amp;pt=compare" xr:uid="{693956F4-8A8E-4F8E-8DDF-025522466F0E}"/>
    <hyperlink ref="F4" r:id="rId9" tooltip="Beko RCSA-330K31 W - Boltok és árak" display="https://www.arukereso.hu/hutoszekreny-fagyaszto-c3168/beko/rcsa-330k31-w-p359309879/" xr:uid="{1231239B-B4ED-4E41-8A63-2FA2075B41AD}"/>
    <hyperlink ref="G5" r:id="rId10" tooltip="irány a bolt: BEKO RCSA-330K31 W Kombinált hűtőszekrény, 292L, M: 185, 3cm, A++ energiaosztály, Fehér (RCSA-330K31 W)" display="https://www.arukereso.hu/Jump.php?ProductAttributeId=664047870&amp;ProductType=p&amp;dat=LejDM21pbfnt%2B%2Fz1AgbYDie4j%2F9QNdFun9IDbRQiRV6AuSztGj0vXJV6mkMLUMrGRHYiuv4kddxDmt8RBjXjgpZqct41lMZyIEf8qQCJEt6A20ns%2FRVrPtxWLMVcLflSO48jUhyKQcYPj6trrado%2BbtB1uvHKci9U3YIrM5ytT5hqLRYg4i25CfMaK9%2FeMEHMWGhbprDoTbUmt6syyX8aByw1J1MLHgBvTXkNCH6BQgRz7WpUpdjgGiwW3rskhnickgkn%2BREmrRKvtLy0tvIQGvBOohP%2FvaFHSR0W6%2B5WryYlnIXn3xH2O%2FSN5H1oCFG&amp;pp=b793c7c1b003c42cb2ea81be0d111ea3&amp;ptp=5&amp;ct=header&amp;cp=Price&amp;pt=compare" xr:uid="{B3829C39-8C85-4C09-9617-4D2791B4B4B7}"/>
    <hyperlink ref="G6" r:id="rId11" tooltip="irány a bolt: Beko RCSA330K31W alulfagyasztós hűtőszekrény (RCSA330K31W)" display="https://www.arukereso.hu/Jump.php?ProductAttributeId=441606377&amp;ProductType=p&amp;dat=Rg%2FPp3I0hxKNhZXy4zDblOf3u7uIan1yG5VLq6v3zcOMzcXKLejWyQEj5xJjfZeKfkpxye1J1G%2BRl5lHUphfHnvU66WnpPOw2c1rloL5uSBFWX%2B3gHqnbMMc3vh95gqgy5NDWfVt4Uywp%2FvqerG8hZv345rpt4uoCI5dBUK7P%2BEKd9RfZfMwz%2BncEcMPynljaCuhJiuIKR5594hxDb1u5GIVioeW%2BLa1Y%2B0XMrvNpicgeY94%2B4Y6jhFD4wn6TFzgh1FK%2BBzOHByyNOgGycib93hhb3YNMEik9tzITeuni45XQ5SOlMtdBx5GHN1lx0eW&amp;pp=21e9a060c994b541dcbdfac482dc3734&amp;ptp=5&amp;ct=header&amp;cp=Price&amp;pt=compare" xr:uid="{68C07A14-9873-4C7B-8707-5E2AB8B72F44}"/>
    <hyperlink ref="G7" r:id="rId12" tooltip="irány a bolt: BEKO Hűtő Rcsa330k31w (rcsa330k31w)" display="https://www.arukereso.hu/Jump.php?ProductAttributeId=441606371&amp;ProductType=p&amp;dat=0CrP%2BvLX1AGtpfy8y6e1opGul7ouLdPT9qhjPfCOMFHOL58o6WXNeva7PxtaMsXsivxaFNw6%2FpjmiVzfxVNgA3Dtnmf5UQjYogCZTpkl4oqjdouEMS4Wcp8hh9x3A5qTI4hEb9cof4yOn%2B39Jxo9qRD9zcG8At04OMS4Fc7aAmCtnod6%2FsYXYdp%2F5rqCTO%2BXWK04fs3VkbrI%2FPvVN4cIImjkn6Fjbm5PT0AxXx1VUSMKSUS8J%2BREKuJH%2Bp7ofBvzDwPuyhsqDxGKWULzFpJJ%2F3TQgculJFNepS6jYtP3gNRCQe1UTOs6odcTgNBVU3Fr&amp;pp=3cbd798cc66ad5a74f813ca9456c8585&amp;ptp=5&amp;ct=header&amp;cp=Price&amp;pt=compare" xr:uid="{3CF43AFC-AA30-4EAF-AA34-CE76AF35FDBB}"/>
    <hyperlink ref="H4" r:id="rId13" tooltip="Gorenje RK4172ANW - Boltok és árak" display="https://www.arukereso.hu/hutoszekreny-fagyaszto-c3168/gorenje/rk4172anw-p408615135/" xr:uid="{90685980-BA5A-4519-9FE9-604F1B7B8BFB}"/>
    <hyperlink ref="I5" r:id="rId14" tooltip="irány a bolt: Gorenje RK4172ANW Szabadonálló alulfagyasztós hűtőszekrény, 178 cm magas, A++ energiaosztály" display="https://www.arukereso.hu/Jump.php?ProductAttributeId=615474316&amp;ProductType=p&amp;dat=W%2BULalSTo%2BOeRaaeNWtpQZD8YhRfvSAsp1FaXjzO5OR5lqOpW3payYEAl6zAbHLk%2FVWiDpcmUe7ahMG%2Fww18LRQNt17V7T9XFfgcns7AhwBPecSRecznnA%2B75q9aVwEsO8c1gebtJ6fDF%2F0MKNMauvGu%2FJIY%2FjeIjI5I%2FTMhKN2pz0wsekSaYQg2RCAVp%2FdiTtyDs9eNsSBErCCzUSBSEH0Rqm%2BF0WJsXBZhfHOtPZpn1rYp6V1S8MgoiRcKZlwVwH2hMGJkwhphWEtm1w2cFMtJUnCd6IFNyqnZRveZyfh%2FWy%2FJ2AnBtxaIDyk4w0J5&amp;pp=c00e66549673564a533620fbdaab1404&amp;ptp=5&amp;ct=header&amp;cp=Price&amp;pt=compare" xr:uid="{0B7CE194-8E4A-4D4F-854A-85E2C6CFF563}"/>
    <hyperlink ref="I6" r:id="rId15" tooltip="irány a bolt: Gorenje RK4172ANW Alulfagyasztós kombinált hűtőszekrény" display="https://www.arukereso.hu/Jump.php?ProductAttributeId=549941586&amp;ProductType=p&amp;dat=p6ThMRxSNwOhHkJqeio2VJYAZJTY%2BwYQ%2BulEllDeUI2xgjaGnI14EpihbNTOU66WJp2KJvie8Toce%2Blc7E9ME3C0YZhMOhAojz22mNYoN%2B88uWvYTqGLAnEIZP4FK4gL633M5cDR%2FtkKqKVACrTfYHFiuBanyIyhsBWP42Rrko1Z4Ug44LrvZHVay%2F41SfhB7Mz%2BY9yyuIFu9gjPxDwE6g0NOwtnWHVGRIwBvS7siE4OwW0wTMUhvemfqsYgaHmtlfLa20olIollI68EdrvppLLbh9pk9ALobC%2BYRftaPEm%2Fi4xoxQF4l2EvVUjPs9AF&amp;pp=41bb766a3ace961b9019a6e4a0afcd9d&amp;ptp=5&amp;ct=header&amp;cp=Price&amp;pt=compare" xr:uid="{8D5C2415-B670-49F4-B704-64747B75379C}"/>
    <hyperlink ref="I7" r:id="rId16" tooltip="irány a bolt: GORENJE RK4172ANW alulfagyasztós hűtőszekrény, A++" display="https://www.arukereso.hu/Jump.php?ProductAttributeId=501891669&amp;ProductType=p&amp;dat=LZjlzPBmCyiOV2eZKs1nhuKZwDUCJnQzFjOFpqjQyGIHwJrLO7cLB0s2RaBkB%2BUgXvzULjc7a3PktHTPj24gix%2BBFYLzF8n%2FBitZ5Z0r0c5G3hWWtMYYQes1FGSh4Q%2FHajFwLtQD5DVNyB7kizWDMGVVBrmx1oQO%2BYt09bRV1cGeYMieUyKOWaOEy7YMU4y%2F4CULX9EWcg0kcQFqA5frdjM9Pwb1z8RkFnIf5G9yF0slL2ZRnxaTm8BW3PaAkNf%2FkqPy5zXQM6tiDvVuc%2Fpwo89EUh9dVvDvWqIvvyelAqZuczuVKcO66JIV6ywVhrPM&amp;pp=ace738d22cd206e5760842421f76efd1&amp;ptp=5&amp;ct=header&amp;cp=Price&amp;pt=compare" xr:uid="{7DAB931D-23D6-4744-B230-DDC96F666ADB}"/>
    <hyperlink ref="J4" r:id="rId17" tooltip="Indesit LR7S2W - Boltok és árak" display="https://www.arukereso.hu/hutoszekreny-fagyaszto-c3168/indesit/lr7s2w-p341919636/" xr:uid="{36D11EA5-872C-40D0-A406-7CB9D492C512}"/>
    <hyperlink ref="K5" r:id="rId18" tooltip="irány a bolt: Indesit LR7S2W Alulfagyasztós kombinált hűtőszekrény" display="https://www.arukereso.hu/Jump.php?ProductAttributeId=441496619&amp;ProductType=p&amp;dat=eZF%2BTp6KNncd%2Bta7DAnG5cuB%2FHnvj1MoHBhhQWCVLNDQC6auSsjkbrAJE%2BnrjL0bBjbqrJieXBDDxqNltriRuK%2FbTyFH2%2BMtAom7z%2BUoOmDOa6n6VD9DmNIkxsJbGqNlqfTuuXeqOwwOTcjAdnX2uQad7W2FrcFcui1167ISNVsaXCMtOZgA7u4gk2tmgF6fFYsOmXwxLEjcpewM2zej3dpwQHQUZTpyvkhbBBYKhLZEX4EZpnL8q1e80aR2UNQ7KOV7FIJP2VYiCjSZw0u0e5jh%2BItpEouLCgAgF2avsrpMywbjpfwZS%2FQ%2FlXGQI%2FDX&amp;pp=dc17fcfa830633c2b4e871108a8df533&amp;ptp=5&amp;ct=header&amp;cp=Price&amp;pt=compare" xr:uid="{B75D83B8-2A30-486D-9100-E73FF17D0A3E}"/>
    <hyperlink ref="K6" r:id="rId19" tooltip="irány a bolt: Indesit LR7S2W alulfagyasztós hűtőszekrény (LR7S2W)" display="https://www.arukereso.hu/Jump.php?ProductAttributeId=466115229&amp;ProductType=p&amp;dat=Bj7nTXPuFQpHx7pyfntzSaq8oRGESdyDP0fDSWEO%2BEdcPgNV8UHS%2FQm%2B9hbIBZHWoDdoyLEklDLoUyASJG%2FUTMXMJdRgAxS7Sr%2FEMS7ugEG1tc463LR0UOoj9TihsJeOvCL917C0ZAnM%2BcC%2BwLvyz4ZPs3g3r8j6B327yHkPSeeP5aevI%2FaQnpgJID5pwJATOuwLduaEwWKgWbhgh6%2BnntKcO09xN3qDqJFMhV3B2pcYLei0mn2hpqtZ%2FcdnCdEPaJt066r0QFpmJpX7xecfNKPx5LBJ7VzAdYrBtcynvvSOw4J6zrgnI6b0h1SiTJCd&amp;pp=70398d7da7d4b8d453dc07e81c92eb3d&amp;ptp=5&amp;ct=header&amp;cp=Price&amp;pt=compare" xr:uid="{1BEA142D-D503-4BB7-B2D0-7AF9A1BEC307}"/>
    <hyperlink ref="K7" r:id="rId20" tooltip="irány a bolt: Indesit LR7 S2 W alulfagyasztós hűtõszekrény, fehér (LR7S2W)" display="https://www.arukereso.hu/Jump.php?ProductAttributeId=467221811&amp;ProductType=p&amp;dat=fJap%2F8AUHrWMjf43IatfmsNBiLgWYsxnPGQR9lTIBTu1fWkl4Y0PS9ks2aiHWhuw8Tj%2FZdeYmWlxTfTr0FXpeDqy7BnMjaYiqCy63%2F6VEnOWaOAbMKLH5eY1zsisG5K4AqU5wgJheh%2FyTy%2F3uUHnUvLVLfKWWKL35jVyOVbgfwHr8o%2BGP3RL0hz%2BI9KACHE6CzJcuGmTVSKuyyLCNSaIWQZ8qkDx%2FRIC1Ygm%2FyxUaY%2BYjhjcmKDZggqm7cFcm9FKOZDasGyKBbUnffB8Yw7MrTHQS2c2sEejWkmiqCRd7rAq%2FryGed8DLDeiaGmM9AIL&amp;pp=ddb26d733c49e5ec610345154b3701e1&amp;ptp=5&amp;ct=header&amp;cp=Price&amp;pt=compare" xr:uid="{9708F6E5-DE0C-450D-9EFF-DA5FF4EF229F}"/>
    <hyperlink ref="L4" r:id="rId21" tooltip="Indesit LR6 S2 X - Boltok és árak" display="https://www.arukereso.hu/hutoszekreny-fagyaszto-c3168/indesit/lr6-s2-x-p347571984/" xr:uid="{8B3D2E1E-0638-49A8-A16A-4FE4866C3ACB}"/>
    <hyperlink ref="M5" r:id="rId22" tooltip="irány a bolt: Indesit LR6S2X Alulfagyasztós hűtőszekrény (LR6S2X)" display="https://www.arukereso.hu/Jump.php?ProductAttributeId=466650515&amp;ProductType=p&amp;dat=SJWRXGvKJCK%2FapodCicnXZm6CssHyLvMU%2FVBQC%2Bc3Gm30nnIrHCKCTGtsbfK5ss2Z5ydvTRIRSEJ%2FUR9D%2BUHPCsN1vvxL567pVIAlhVLiJZSmnCCmt4DEBPBhRuH8scw3PCxoIXE6sT7YGIs3Sjn%2BU8P4FZJ3aEiIETZfH%2BKQnyLNCKf1uEdVHAIIazavFTrmfh4X%2F1vkfhwVeria1RfhN7Ed0qqta3cZIuOnz5PXSvtCyk8Tyb7REUd9ttOGthmB89Oa7vAcs%2BamtSlBG0s4qo9HkvW1RMfF%2BNuWAFBCpeLEp0UEntNzct1wJnsiI6F&amp;pp=ccd53029f964ceba08240825f6350239&amp;ptp=5&amp;ct=header&amp;cp=Price&amp;pt=compare" xr:uid="{D45E107F-7FEF-4838-A92D-9305A1FC2F65}"/>
    <hyperlink ref="M6" r:id="rId23" tooltip="irány a bolt: Indesit HŰTŐ LR6S2X (LR6S2X)" display="https://www.arukereso.hu/Jump.php?ProductAttributeId=466494159&amp;ProductType=p&amp;dat=da05uQS1ZJ7fPJTHit6wgTvbGeOmdFPHqx2aMUSCdxmW1gpb33FbwotjKSgP82KtDuCwY1EBBDqgd2PuLqJnDVby6pzqQ%2BrXRcD95rgBeG4QNuRrJXd92df7EOApvyfioECeqAbFcbzpKNEM8lkpuoD93liUCy2oY1O1DFbDv1uCatOc4r9zkjhmnKgbuxdb3GNJsTplWSfJtoyHxqmm4kz0suz8KhhH9zAStSO8sZm%2BWnTh7z6V59rCAh6cInoLuBoWxKjyj9y77%2FP5hQ%2F5e%2BHKgVBDrw9w%2FvTvZ3pyH1Wpn3%2BWy3hXNlhWipWtXU8D&amp;pp=3949e24ee36db2ddddf15ec6ee88a8b3&amp;ptp=5&amp;ct=header&amp;cp=Price&amp;pt=compare" xr:uid="{9A1B0C6E-F7A8-4DA2-A5DC-FECF4CF656D3}"/>
    <hyperlink ref="M7" r:id="rId24" tooltip="irány a bolt: Indesit LR6 S2 X alulfagyasztós hűtõszekrény, inox (LR6S2X)" display="https://www.arukereso.hu/Jump.php?ProductAttributeId=467221819&amp;ProductType=p&amp;dat=fbTJz5qtQNFP15%2BQCaEVPfHazFWy4Ftl3bm%2FjO6mqavDXZQxgWUcZIQwoaMTizVu82TmJspqzUBKBn2NZHlwG6BhDbzYHMR9v9RzZYm0NvE0lKzeuPbwwWys14zGdkKPiTbYbhe0l9cGc9smlHwgm5vW5NiZU9iURGREWoLbLgEykXkcTBmnb8UcJj%2FxIOWa%2BNWOhFk553rpd3Mpn0PqRB%2FsnYiOiN7Qn29pRD0Wa3VyJAF1ZawCmr%2FNWdhaMTVK%2B%2Bnb9uXKHNtBUi75gRfUB9PcNXzYfN99Enuo1gUX%2BqJq7wHSj201e0qFnrhjzEV0&amp;pp=0a9142846dfce1c81c16249d09e142b2&amp;ptp=5&amp;ct=header&amp;cp=Price&amp;pt=compare" xr:uid="{B0280816-CA0F-409C-9845-9CC0656CB30A}"/>
    <hyperlink ref="N4" r:id="rId25" tooltip="Indesit LR6 S2 W - Boltok és árak" display="https://www.arukereso.hu/hutoszekreny-fagyaszto-c3168/indesit/lr6-s2-w-p347571982/" xr:uid="{E47D4789-21DB-452A-8008-0684B6EA80C5}"/>
    <hyperlink ref="O5" r:id="rId26" tooltip="irány a bolt: Indesit LR6S2W Alulfagyasztós hűtőszekrény (LR6S2W)" display="https://www.arukereso.hu/Jump.php?ProductAttributeId=466565823&amp;ProductType=p&amp;dat=2TQ0R1l9bwGEdXTzgIs7bnPHaErW54zi9g3Kkik0Rgeqpi8ZE%2BNjoe81PBMqJPQlt16g27mOD92cMML3tnvFYr4XRPSpWEgX4XCwytHuyal4NjEkP9li%2BEF6XAW4Z0UDMvD256ACrijx%2BpY3qI95o7cWGNo0WNOxZ5IDoF3nEI2LDHXbRIexofwNF4H9nhmvtxu4CswJsiXu66bD7BMmU%2FeVQl0Sz6mAf22OgLae08K2U76jR5aeKyZjwOyTgnMOmfElPLzvAa8CuHUSLX5onDQioD%2FHQ8uvy1oUc313ZMLyc7l6z4t%2BWYDnQPXgn3IF&amp;pp=96675e7068958fed9d8dc7ab27fbaa9a&amp;ptp=5&amp;ct=header&amp;cp=Price&amp;pt=compare" xr:uid="{BA613AB0-BDEC-4819-861A-2E1DDDDE8920}"/>
    <hyperlink ref="O6" r:id="rId27" tooltip="irány a bolt: Indesit LR6 S2 W alulfagyasztós hűtõszekrény, fehér (LR6S2W)" display="https://www.arukereso.hu/Jump.php?ProductAttributeId=568019793&amp;ProductType=p&amp;dat=TAuzKKqEd6JzO9Y%2BVGW1BWGrFRVy5k7J4jMP%2BtsQJ2O4lte0CNRR2GMyPVZV%2FvX7h9Ghg%2BgUCkldPMjMJGSWehQrEZTcDB40G275hTn%2BiV7Y73E5K5p5eWtmIIevu9fI5VBeLjJlcX6JANhZIx6wRi5MN%2Bk93U9U%2FHVnU%2BQ4g7JL2aBz42nIudVfhLCKriTmHDIm%2FygMVCygCg8oVtgQmAS13evXOTKcHufdvBts6GYwNBo%2Fvj7Y259Dp3ZWD75bwuLyEzGc%2Fo7KEBCRADT8HVFEEA00StMFvZStmSaPDO4TcX4bWXnWqj7QCcOCAmUk&amp;pp=6e8fdb897a2182e5667599e081cef233&amp;ptp=5&amp;ct=header&amp;cp=Price&amp;pt=compare" xr:uid="{7E549550-6902-48E0-B6D0-49C983F1F16B}"/>
    <hyperlink ref="O7" r:id="rId28" tooltip="irány a bolt: Indesit LR6S2W alulfagyasztós hűtőszekrény" display="https://www.arukereso.hu/Jump.php?ProductAttributeId=537116385&amp;ProductType=p&amp;dat=y2lFz6QR6s6x1Qyl%2Fel4IKrSshoFD81jQSiZZnHo5pw3Tiy0xkct8Uhw5QpMxKMKHdA4IBTySolgHrzADUonqSu4ZacuVNO0oh91P1N3yZOLI9x1p9y6PfJnKfCCUfEQU2N%2BnpVZ70bzS7T4YGbUpqjedvyEcQ7aFna5URhBZsrIPVAYK9c3dqoxyQmdFB4KFsbCl3UqpxTZN6PcVejjJgl%2BZjYin0BWYZrisefV1TUnuW0%2FtY5qadV192jrXGra6zHtiXxBl0AJUfxhGVhYADG7q2x5XPCSM%2BH%2FLH%2BzQ9T%2BrlCA2Uo8rjdq4A7Rt2tL&amp;pp=3b0d024d3ba2fda8cb1db3f3da97d974&amp;ptp=5&amp;ct=header&amp;cp=Price&amp;pt=compare" xr:uid="{8D586A06-694C-468C-8F3C-F2C6C4B25559}"/>
    <hyperlink ref="P4" r:id="rId29" tooltip="Beko CSA270M30W - Boltok és árak" display="https://www.arukereso.hu/hutoszekreny-fagyaszto-c3168/beko/csa270m30w-p383036065/" xr:uid="{4F2BB98B-4A81-4B18-AAD2-A5BBD76E6684}"/>
    <hyperlink ref="Q5" r:id="rId30" tooltip="irány a bolt: Beko CSA270M30W kombinált hűtőszekrény (CSA270M30W)" display="https://www.arukereso.hu/Jump.php?ProductAttributeId=467488787&amp;ProductType=p&amp;dat=uhbuQkP30SjONRJCmUDTp22%2BIQHPWoFpKiPG763xCBpSah99k3JC3WBPhN7pn%2FxuS34chZnSHuE1XSCXhiE6KFVScoHmf9lmO9NVmozWlfKYUX4P%2BTt25%2FI5T8yMGsNKECGq2UUK6jPWDDTWWkzLOHEqk7NlqOiKvpz8UC8laMnpemZcL5fc72jucmp4DBE90tuZqd7PhYjF%2Fj2agoBk6ZcvvQd52%2F%2FZlK%2FskPyb0FGRTDHP7lG8EU99%2B1apF6mTzY4xLT5KCMemMRjeYKTkab6NKAmkYyGGcdKJupJgbmLCAmRi7j4KiD9icsYQV3mf&amp;pp=d8f7e4c755b3e7c14c56ce7728014d82&amp;ptp=5&amp;ct=header&amp;cp=Price&amp;pt=compare" xr:uid="{00BA93E5-E85B-4951-9A25-3392AAB520EA}"/>
    <hyperlink ref="Q6" r:id="rId31" tooltip="irány a bolt: BEKO Hűtő Csa270m30w (csa270m30w)" display="https://www.arukereso.hu/Jump.php?ProductAttributeId=519523710&amp;ProductType=p&amp;dat=k2n%2BYUpi1tQ6UC1v1QH3%2FuLmkmjUrG4ZP0TDAmoy8aZrnjgIGMt0cwZboWxOM24w7PDgdKJ7zkPsZDQEpi2Kec1GXzWqfJ3H262d%2Bx%2B%2FJqHAUY6qDgNeqSg5ivZFNgNY9l4RwsbY%2BM9A0vIBx4SwrDHt9apyxqw06%2B7GDhiE1pBV7qyLSbuFOQaFVso5FHqkDjMdNsIREngweLJFtOPgVBXnjGLbMz8zWFOiP7Q8T6rGLionDOLf78kzZYk6gF3IAjwU2qFbRh7k%2F9eXVHPKXTiA430avAryVO15l3xy3njPu3xfwGrndig1r9DemdRS&amp;pp=94df623e0da4fa16e97779669d9772e4&amp;ptp=5&amp;ct=header&amp;cp=Price&amp;pt=compare" xr:uid="{E20C3AB1-D957-4BE3-8CF2-F3501FD127A9}"/>
    <hyperlink ref="Q7" r:id="rId32" tooltip="irány a bolt: Beko CSA270M30W alulfagyasztós hűtõszekrény, fehér (CSA270M30W)" display="https://www.arukereso.hu/Jump.php?ProductAttributeId=467680221&amp;ProductType=p&amp;dat=es%2FYKPumQ1s2CibKcW%2BM7sfqv4NgIlPOQrlYvwd2SWyPhrSXY7TpoUo7KSPS6LTZNterv2OJ0g9LqPRz9VLBN4pQenl5Kzd7FO0DJy2q60V6BTxHQmWJYzMmZZRjRV4gCFDBrEUZJy%2FopuFrgj0GtoA3%2Fuz%2FuQrctRAEUSOOKfvGQD%2FfRRT8CN28iE16aO%2FuqeWYum%2F0JRXIFZwPiXExB%2FhPLcnZC%2BMI%2F%2FPLPCHA4Wz%2Fq1%2B7nwbD6kcg%2BWTm26ZSOhNw9wfAhncsdsv7Jju0i6wRqUf2lrt7DlMwdY%2FKyQfMq3BI9JA9sh0n9%2FdhtNu3&amp;pp=2f002cd04beae6b6482352149f28c5ca&amp;ptp=5&amp;ct=header&amp;cp=Price&amp;pt=compare" xr:uid="{C1A766BA-4BA9-4D78-A953-304D4EB64558}"/>
    <hyperlink ref="R4" r:id="rId33" tooltip="Candy CM 3354 X - Boltok és árak" display="https://www.arukereso.hu/hutoszekreny-fagyaszto-c3168/candy/cm-3354-x-p421328934/" xr:uid="{732F8BFD-5C1E-4BBC-A9C0-AB7159FF3092}"/>
    <hyperlink ref="S5" r:id="rId34" tooltip="irány a bolt: CANDY Cm 3354x (34002539)" display="https://www.arukereso.hu/Jump.php?ProductAttributeId=627346299&amp;ProductType=p&amp;dat=m%2Bb2ZHI1a%2Bw6ounK8lDadCG6jtYK7meuDnXlgAHwj1kLsGDzdZw5F08QOQDgOLKwg%2Fj9%2BOxyl0AUM9qat4WL1YI0bSWJrPe1QEb5E%2F4%2FFlEIizWR1rFjJM78jFtRBe4%2B%2FQmmdGDa2R8w6lrsytx%2FHt9n5wYSTh7JOysQtdFxTYeQGDtfRd4u57qgH9i997SRsryZh0nGu%2FQUOrt%2BtEcoHQn%2BWQWn1%2Bagqj99%2BRIpQngFyn322GxWHmpoNCQ2YXr3SFLmBRoBWDPbXuUScxPNgnvJzaKQZD6N3koIO%2BJSfEQN8SEn6Owvofd%2FkaJjIXPR&amp;pp=11a99ed44a3db1b9036d96e1b075c410&amp;ptp=5&amp;ct=header&amp;cp=Price&amp;pt=compare" xr:uid="{72766B98-8DF6-42CD-A3A1-5C575989FBC3}"/>
    <hyperlink ref="T4" r:id="rId35" tooltip="Candy CM 3354 W - Boltok és árak" display="https://www.arukereso.hu/hutoszekreny-fagyaszto-c3168/candy/cm-3354-w-p421328928/" xr:uid="{98332FA4-1909-4060-9040-612883BAE984}"/>
    <hyperlink ref="U5" r:id="rId36" tooltip="irány a bolt: Candy CM 3354 W Alulfagyasztós hűtőszekrény" display="https://www.arukereso.hu/Jump.php?ProductAttributeId=522615198&amp;ProductType=p&amp;dat=K0xDkw64Ok5LR%2BbfrzOYhpF2Iib8HaknqZ97%2Bq5wc6165OE3G5vWgNSMu83tFUZ4bYc3AuZNBTx8xNq6hTQkIM7mf8LpT09VbYRg1s0grDh8Kgy4MNra7TK1w%2Fip0O4v7qaSbV%2F%2BPWklRj2PYquHTv5yjFpW72Vcu3mZ3Wn%2BCvJMnTLCyWNLQrvKuivQDpT%2B5OTGQnR%2FZfwO6t%2Blz38kK5gA1iis%2BbqFIIzCl9uxGaSnXnAsX%2BoaIYSzoSF27VCy%2Fnx7pjAYPdTyubRntzuMnNuDCYLUHVFEAYUy33OBfvZk2fohGegatOusrGY9O7WK&amp;pp=a1656dffa8420efa6f080441fe1a95c4&amp;ptp=5&amp;ct=header&amp;cp=Price&amp;pt=compare" xr:uid="{054559A3-E2DA-45A3-8A7D-A124FD6491BB}"/>
    <hyperlink ref="B8" r:id="rId37" tooltip="Zanussi ZRB33103WA - Boltok és árak" display="https://www.arukereso.hu/hutoszekreny-fagyaszto-c3168/zanussi/zrb33103wa-p272930431/" xr:uid="{F666EBF1-A941-45DD-8FDC-5914A163BE4C}"/>
    <hyperlink ref="D8" r:id="rId38" tooltip="Gorenje RK4172ANX - Boltok és árak" display="https://www.arukereso.hu/hutoszekreny-fagyaszto-c3168/gorenje/rk4172anx-p408880113/" xr:uid="{5F2ACEE9-4AC9-40FA-8DAE-316FBF9BC764}"/>
    <hyperlink ref="F8" r:id="rId39" tooltip="Beko RCSA-330K31 W - Boltok és árak" display="https://www.arukereso.hu/hutoszekreny-fagyaszto-c3168/beko/rcsa-330k31-w-p359309879/" xr:uid="{E05B9120-2363-4A6D-8D54-AFA6F25E6200}"/>
    <hyperlink ref="H8" r:id="rId40" tooltip="Gorenje RK4172ANW - Boltok és árak" display="https://www.arukereso.hu/hutoszekreny-fagyaszto-c3168/gorenje/rk4172anw-p408615135/" xr:uid="{99FA4716-8C11-4A16-83F4-2EE13EFF2978}"/>
    <hyperlink ref="J8" r:id="rId41" tooltip="Indesit LR7S2W - Boltok és árak" display="https://www.arukereso.hu/hutoszekreny-fagyaszto-c3168/indesit/lr7s2w-p341919636/" xr:uid="{E49B927E-0EB5-4601-9102-BA24AFB24E42}"/>
    <hyperlink ref="L8" r:id="rId42" tooltip="Indesit LR6 S2 X - Boltok és árak" display="https://www.arukereso.hu/hutoszekreny-fagyaszto-c3168/indesit/lr6-s2-x-p347571984/" xr:uid="{0B0BEECF-6A74-4455-8E5E-5A9E3FC77047}"/>
    <hyperlink ref="N8" r:id="rId43" tooltip="Indesit LR6 S2 W - Boltok és árak" display="https://www.arukereso.hu/hutoszekreny-fagyaszto-c3168/indesit/lr6-s2-w-p347571982/" xr:uid="{EC989C49-840E-4C30-9AA5-16A9BCD72EA7}"/>
    <hyperlink ref="P8" r:id="rId44" tooltip="Beko CSA270M30W - Boltok és árak" display="https://www.arukereso.hu/hutoszekreny-fagyaszto-c3168/beko/csa270m30w-p383036065/" xr:uid="{147053A3-D4D6-40DC-8D0A-062FF363D666}"/>
    <hyperlink ref="R8" r:id="rId45" tooltip="Candy CM 3354 X - Boltok és árak" display="https://www.arukereso.hu/hutoszekreny-fagyaszto-c3168/candy/cm-3354-x-p421328934/" xr:uid="{CA7693F6-74BB-455A-B94C-31067D6EF4AC}"/>
    <hyperlink ref="T8" r:id="rId46" tooltip="Candy CM 3354 W - Boltok és árak" display="https://www.arukereso.hu/hutoszekreny-fagyaszto-c3168/candy/cm-3354-w-p421328928/" xr:uid="{EFB29971-A82E-487D-8BE2-415262F9C66E}"/>
    <hyperlink ref="B11" r:id="rId47" location="velemenyek" tooltip="Zanussi ZRB33103WA - Vásárlói vélemények" display="https://www.arukereso.hu/hutoszekreny-fagyaszto-c3168/zanussi/zrb33103wa-p272930431/ - velemenyek" xr:uid="{60C66E86-E0C4-4AD5-86CF-DF59A7060B23}"/>
    <hyperlink ref="D11" r:id="rId48" location="velemenyek" tooltip="Gorenje RK4172ANX - Vásárlói vélemények" display="https://www.arukereso.hu/hutoszekreny-fagyaszto-c3168/gorenje/rk4172anx-p408880113/ - velemenyek" xr:uid="{32696004-4552-47A5-942C-83C0B1AE3786}"/>
    <hyperlink ref="F11" r:id="rId49" location="velemenyek" tooltip="Beko RCSA-330K31 W - Vásárlói vélemények" display="https://www.arukereso.hu/hutoszekreny-fagyaszto-c3168/beko/rcsa-330k31-w-p359309879/ - velemenyek" xr:uid="{8DF3C8BD-8DB5-4AE1-932C-A7EAE9FACB44}"/>
    <hyperlink ref="H11" r:id="rId50" location="velemenyek" tooltip="Gorenje RK4172ANW - Vásárlói vélemények" display="https://www.arukereso.hu/hutoszekreny-fagyaszto-c3168/gorenje/rk4172anw-p408615135/ - velemenyek" xr:uid="{DEC8E6F7-095F-45EB-8772-47F6010150D2}"/>
    <hyperlink ref="J11" r:id="rId51" location="velemenyek" tooltip="Indesit LR7S2W - Vásárlói vélemények" display="https://www.arukereso.hu/hutoszekreny-fagyaszto-c3168/indesit/lr7s2w-p341919636/ - velemenyek" xr:uid="{EE226033-7F0B-4C7F-9B59-3348B06B3493}"/>
    <hyperlink ref="L11" r:id="rId52" location="velemenyek" tooltip="Indesit LR6 S2 X - Vásárlói vélemények" display="https://www.arukereso.hu/hutoszekreny-fagyaszto-c3168/indesit/lr6-s2-x-p347571984/ - velemenyek" xr:uid="{BFD01BC1-6BE4-4FFB-B12E-B55F9CF8EAC7}"/>
    <hyperlink ref="N11" r:id="rId53" location="velemenyek" tooltip="Indesit LR6 S2 W - Vásárlói vélemények" display="https://www.arukereso.hu/hutoszekreny-fagyaszto-c3168/indesit/lr6-s2-w-p347571982/ - velemenyek" xr:uid="{638A14D9-BACF-401C-955F-7805B07A78EC}"/>
    <hyperlink ref="P11" r:id="rId54" location="velemenyek" tooltip="Beko CSA270M30W - Vásárlói vélemények" display="https://www.arukereso.hu/hutoszekreny-fagyaszto-c3168/beko/csa270m30w-p383036065/ - velemenyek" xr:uid="{88A4EC91-15A2-43D4-9C30-5BE80041B0EB}"/>
    <hyperlink ref="R11" r:id="rId55" location="velemenyek" tooltip="Candy CM 3354 X - Vásárlói vélemények" display="https://www.arukereso.hu/hutoszekreny-fagyaszto-c3168/candy/cm-3354-x-p421328934/ - velemenyek" xr:uid="{66CADD69-010A-4573-8735-642090ADFE46}"/>
    <hyperlink ref="T11" r:id="rId56" location="velemenyek" tooltip="Candy CM 3354 W - Vásárlói vélemények" display="https://www.arukereso.hu/hutoszekreny-fagyaszto-c3168/candy/cm-3354-w-p421328928/ - velemenyek" xr:uid="{F61B7C46-76BB-4D9E-AD84-412A522CFE68}"/>
    <hyperlink ref="L47" r:id="rId57" tooltip="Zanussi ZRB33103WA - Boltok és árak" display="https://www.arukereso.hu/hutoszekreny-fagyaszto-c3168/zanussi/zrb33103wa-p272930431/" xr:uid="{34F7A18D-405F-4349-8F4A-8CDB33D265C0}"/>
    <hyperlink ref="M47" r:id="rId58" tooltip="Gorenje RK4172ANX - Boltok és árak" display="https://www.arukereso.hu/hutoszekreny-fagyaszto-c3168/gorenje/rk4172anx-p408880113/" xr:uid="{22756592-6B55-4051-9F18-8092FA3EE9A8}"/>
    <hyperlink ref="N47" r:id="rId59" tooltip="Beko RCSA-330K31 W - Boltok és árak" display="https://www.arukereso.hu/hutoszekreny-fagyaszto-c3168/beko/rcsa-330k31-w-p359309879/" xr:uid="{CA959B17-9F3A-4D7F-B40C-83768D0C3368}"/>
    <hyperlink ref="O47" r:id="rId60" tooltip="Gorenje RK4172ANW - Boltok és árak" display="https://www.arukereso.hu/hutoszekreny-fagyaszto-c3168/gorenje/rk4172anw-p408615135/" xr:uid="{9C896BC4-427D-49A7-B203-351F9CF9E961}"/>
    <hyperlink ref="P47" r:id="rId61" tooltip="Indesit LR7S2W - Boltok és árak" display="https://www.arukereso.hu/hutoszekreny-fagyaszto-c3168/indesit/lr7s2w-p341919636/" xr:uid="{98A3FB3D-D99D-4E39-A30F-CB37ADDECCCA}"/>
    <hyperlink ref="Q47" r:id="rId62" tooltip="Indesit LR6 S2 X - Boltok és árak" display="https://www.arukereso.hu/hutoszekreny-fagyaszto-c3168/indesit/lr6-s2-x-p347571984/" xr:uid="{EA689FE5-AEB1-4785-9AD4-B6122520B748}"/>
    <hyperlink ref="R47" r:id="rId63" tooltip="Indesit LR6 S2 W - Boltok és árak" display="https://www.arukereso.hu/hutoszekreny-fagyaszto-c3168/indesit/lr6-s2-w-p347571982/" xr:uid="{9A47DAE8-2251-47F0-AAE5-A7499516E1D9}"/>
    <hyperlink ref="S47" r:id="rId64" tooltip="Beko CSA270M30W - Boltok és árak" display="https://www.arukereso.hu/hutoszekreny-fagyaszto-c3168/beko/csa270m30w-p383036065/" xr:uid="{DEF4F2C6-4369-4AF6-A789-CFBD7C4D5F5D}"/>
    <hyperlink ref="T47" r:id="rId65" tooltip="Candy CM 3354 X - Boltok és árak" display="https://www.arukereso.hu/hutoszekreny-fagyaszto-c3168/candy/cm-3354-x-p421328934/" xr:uid="{E464305A-10A5-4D63-A164-168F2F7E9591}"/>
    <hyperlink ref="U47" r:id="rId66" tooltip="Candy CM 3354 W - Boltok és árak" display="https://www.arukereso.hu/hutoszekreny-fagyaszto-c3168/candy/cm-3354-w-p421328928/" xr:uid="{27AD766C-1B0C-430B-B374-CA783020B3AD}"/>
    <hyperlink ref="A50" r:id="rId67" display="https://www.arukereso.hu/static/bemutatkozas.html" xr:uid="{1873DD93-1F0E-41E9-98FB-D10C8DD16BA4}"/>
    <hyperlink ref="A51" r:id="rId68" display="https://www.arukereso.hu/static/elerhetosegeink.html" xr:uid="{EE89DDC1-EDA0-4571-94C8-64438EB436ED}"/>
    <hyperlink ref="A52" r:id="rId69" display="https://www.arukereso.hu/static/dijaink_es_elismereseink.html" xr:uid="{E5E71536-EB4D-45A9-8646-214A1A45B5B5}"/>
    <hyperlink ref="A53" r:id="rId70" display="https://www.arukereso.hu/static/allasok.html" xr:uid="{CE7E044E-837C-4CA2-9E63-063729B404B4}"/>
    <hyperlink ref="A54" r:id="rId71" display="https://blog.arukereso.hu/" xr:uid="{BE36306F-397C-40E3-A0FB-760BCBD68921}"/>
    <hyperlink ref="A55" r:id="rId72" display="https://pr.arukereso.hu/" xr:uid="{AB2AFD6E-2BC5-4C32-9583-9D4E7ADC4692}"/>
    <hyperlink ref="A57" r:id="rId73" display="https://www.arukereso.hu/static/szolgaltatasok.html" xr:uid="{E1296FFE-94E6-42E9-A8C5-48353406CA75}"/>
    <hyperlink ref="A58" r:id="rId74" display="https://www.arukereso.hu/static/hirlevel.html" xr:uid="{847AFAB0-B19C-4882-B940-ADEB6BB24EBB}"/>
    <hyperlink ref="A59" r:id="rId75" display="https://www.arukereso.hu/hutoszekreny-fagyaszto-c3168/fn:termekek-osszehasonlitasa:zanussi-zrb33103wa-p272930431,gorenje-rk4172anx-p408880113,beko-rcsa-330k31-w-p359309879,gorenje-rk4172anw-p408615135,indesit-lr7s2w-p341919636,indesit-lr6-s2-x-p347571984,indesit-lr6-s2-w-p347571982,beko-csa270m30w-p383036065,candy-cm-3354-x-p421328934,candy-cm-3354-w-p421328928/" xr:uid="{58B5B0E8-CBCC-44F3-8F9C-44613452E084}"/>
    <hyperlink ref="A61" r:id="rId76" display="https://www.arukereso.hu/admin/" xr:uid="{28CAE33A-42A8-4FB5-BAFD-1FCE82FE8CF8}"/>
    <hyperlink ref="A62" r:id="rId77" display="https://www.arukereso.hu/static/megbizhato_bolt_szolgaltatas.html" xr:uid="{9A461829-701E-41D5-BDF8-8CAA8DEB4524}"/>
    <hyperlink ref="A63" r:id="rId78" display="https://www.arukereso.hu/static/kosar-program.html" xr:uid="{C1CF5A74-47F7-4D74-AB97-EEC124328C12}"/>
    <hyperlink ref="A64" r:id="rId79" display="https://www.productads.hu/" xr:uid="{AE7E4403-A12B-4E5E-982D-517F4A895687}"/>
    <hyperlink ref="A65" r:id="rId80" display="https://mediaajanlat.arukereso.hu/" xr:uid="{CB27BC61-B0B1-447C-A16B-F63C08986B36}"/>
    <hyperlink ref="A66" r:id="rId81" display="https://www.arukereso.hu/admin/" xr:uid="{55935847-3453-4F9E-9230-EF8D8C786F9B}"/>
    <hyperlink ref="A1" r:id="rId82" display="https://www.arukereso.hu/hutoszekreny-fagyaszto-c3168/fn:termekek-osszehasonlitasa:zanussi-zrb33103wa-p272930431,gorenje-rk4172anx-p408880113,beko-rcsa-330k31-w-p359309879,gorenje-rk4172anw-p408615135,indesit-lr7s2w-p341919636,indesit-lr6-s2-x-p347571984,indesit-lr6-s2-w-p347571982,beko-csa270m30w-p383036065,candy-cm-3354-x-p421328934,candy-cm-3354-w-p421328928/" xr:uid="{79CCCF09-FCD7-4070-B0DE-26EA40779099}"/>
  </hyperlinks>
  <pageMargins left="0.7" right="0.7" top="0.75" bottom="0.75" header="0.3" footer="0.3"/>
  <drawing r:id="rId8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D2D3B-A744-4768-8608-7EA81AC014D0}">
  <dimension ref="A1:BQ21"/>
  <sheetViews>
    <sheetView topLeftCell="H6" workbookViewId="0">
      <selection activeCell="L10" sqref="L10:AU21"/>
    </sheetView>
  </sheetViews>
  <sheetFormatPr defaultRowHeight="14.5"/>
  <sheetData>
    <row r="1" spans="1:69">
      <c r="A1" t="s">
        <v>47</v>
      </c>
      <c r="B1" t="s">
        <v>48</v>
      </c>
      <c r="C1" t="s">
        <v>49</v>
      </c>
      <c r="D1" t="s">
        <v>60</v>
      </c>
      <c r="I1" t="s">
        <v>72</v>
      </c>
      <c r="K1" t="s">
        <v>73</v>
      </c>
      <c r="L1" t="s">
        <v>74</v>
      </c>
      <c r="M1" t="s">
        <v>75</v>
      </c>
      <c r="N1" t="s">
        <v>77</v>
      </c>
      <c r="O1" t="s">
        <v>79</v>
      </c>
      <c r="P1" t="s">
        <v>81</v>
      </c>
      <c r="Q1" t="s">
        <v>82</v>
      </c>
      <c r="R1" t="s">
        <v>83</v>
      </c>
      <c r="S1" t="s">
        <v>85</v>
      </c>
      <c r="T1" t="s">
        <v>95</v>
      </c>
      <c r="U1" t="s">
        <v>102</v>
      </c>
      <c r="V1" t="s">
        <v>103</v>
      </c>
      <c r="W1" t="s">
        <v>104</v>
      </c>
      <c r="X1" t="s">
        <v>107</v>
      </c>
      <c r="Y1" t="s">
        <v>108</v>
      </c>
      <c r="Z1" t="s">
        <v>109</v>
      </c>
      <c r="AA1" t="s">
        <v>110</v>
      </c>
      <c r="AB1" t="s">
        <v>113</v>
      </c>
      <c r="AC1" t="s">
        <v>114</v>
      </c>
      <c r="AD1" t="s">
        <v>115</v>
      </c>
      <c r="AE1" t="s">
        <v>120</v>
      </c>
      <c r="AF1" t="s">
        <v>128</v>
      </c>
      <c r="AG1" t="s">
        <v>135</v>
      </c>
      <c r="AH1" t="s">
        <v>146</v>
      </c>
      <c r="AI1" t="s">
        <v>147</v>
      </c>
      <c r="AJ1" t="s">
        <v>155</v>
      </c>
      <c r="AK1" t="s">
        <v>163</v>
      </c>
      <c r="AL1" t="s">
        <v>168</v>
      </c>
      <c r="AM1" t="s">
        <v>176</v>
      </c>
      <c r="AN1" t="s">
        <v>177</v>
      </c>
      <c r="AO1" t="s">
        <v>178</v>
      </c>
      <c r="AP1" t="s">
        <v>179</v>
      </c>
      <c r="AQ1" t="s">
        <v>180</v>
      </c>
      <c r="AR1" t="s">
        <v>181</v>
      </c>
      <c r="AS1" t="s">
        <v>182</v>
      </c>
      <c r="AT1" t="s">
        <v>183</v>
      </c>
      <c r="AW1" t="s">
        <v>187</v>
      </c>
      <c r="AX1" t="s">
        <v>188</v>
      </c>
      <c r="AY1" t="s">
        <v>189</v>
      </c>
      <c r="AZ1" t="s">
        <v>190</v>
      </c>
      <c r="BA1" t="s">
        <v>191</v>
      </c>
      <c r="BB1" t="s">
        <v>192</v>
      </c>
      <c r="BC1" t="s">
        <v>193</v>
      </c>
      <c r="BD1" t="s">
        <v>194</v>
      </c>
      <c r="BE1" t="s">
        <v>195</v>
      </c>
      <c r="BF1" t="s">
        <v>196</v>
      </c>
      <c r="BG1" t="s">
        <v>197</v>
      </c>
      <c r="BH1" t="s">
        <v>198</v>
      </c>
      <c r="BI1" t="s">
        <v>199</v>
      </c>
      <c r="BJ1" t="s">
        <v>200</v>
      </c>
      <c r="BK1" t="s">
        <v>201</v>
      </c>
      <c r="BL1" t="s">
        <v>202</v>
      </c>
      <c r="BM1" t="s">
        <v>203</v>
      </c>
      <c r="BN1" t="s">
        <v>204</v>
      </c>
      <c r="BO1" t="s">
        <v>208</v>
      </c>
      <c r="BP1" t="s">
        <v>209</v>
      </c>
      <c r="BQ1" t="s">
        <v>207</v>
      </c>
    </row>
    <row r="2" spans="1:69">
      <c r="C2" t="s">
        <v>50</v>
      </c>
      <c r="D2" t="s">
        <v>61</v>
      </c>
      <c r="H2" t="s">
        <v>71</v>
      </c>
    </row>
    <row r="3" spans="1:69">
      <c r="E3">
        <v>101900</v>
      </c>
      <c r="F3">
        <v>89999</v>
      </c>
      <c r="G3">
        <v>104900</v>
      </c>
    </row>
    <row r="4" spans="1:69">
      <c r="C4" t="s">
        <v>51</v>
      </c>
      <c r="D4" t="s">
        <v>62</v>
      </c>
      <c r="H4" t="s">
        <v>71</v>
      </c>
    </row>
    <row r="5" spans="1:69">
      <c r="E5">
        <v>96900</v>
      </c>
      <c r="F5">
        <v>89900</v>
      </c>
      <c r="G5">
        <v>99400</v>
      </c>
    </row>
    <row r="6" spans="1:69">
      <c r="C6" t="s">
        <v>52</v>
      </c>
      <c r="D6" t="s">
        <v>63</v>
      </c>
      <c r="H6" t="s">
        <v>71</v>
      </c>
    </row>
    <row r="7" spans="1:69">
      <c r="E7">
        <v>94990</v>
      </c>
      <c r="F7">
        <v>105899</v>
      </c>
      <c r="G7">
        <v>106553</v>
      </c>
    </row>
    <row r="8" spans="1:69">
      <c r="C8" t="s">
        <v>53</v>
      </c>
      <c r="D8" t="s">
        <v>64</v>
      </c>
      <c r="H8" t="s">
        <v>71</v>
      </c>
    </row>
    <row r="9" spans="1:69">
      <c r="E9">
        <v>89900</v>
      </c>
      <c r="F9">
        <v>82998</v>
      </c>
      <c r="G9">
        <v>89990</v>
      </c>
    </row>
    <row r="10" spans="1:69">
      <c r="C10" t="s">
        <v>54</v>
      </c>
      <c r="D10" t="s">
        <v>65</v>
      </c>
      <c r="H10" t="s">
        <v>71</v>
      </c>
      <c r="L10" t="s">
        <v>328</v>
      </c>
      <c r="M10" t="s">
        <v>326</v>
      </c>
      <c r="N10" t="s">
        <v>326</v>
      </c>
      <c r="O10" t="s">
        <v>327</v>
      </c>
      <c r="P10" t="s">
        <v>327</v>
      </c>
      <c r="R10" t="s">
        <v>326</v>
      </c>
      <c r="S10">
        <v>1</v>
      </c>
      <c r="T10">
        <v>0</v>
      </c>
      <c r="V10" t="s">
        <v>326</v>
      </c>
      <c r="W10" t="s">
        <v>106</v>
      </c>
      <c r="X10" t="s">
        <v>326</v>
      </c>
      <c r="Y10">
        <v>0</v>
      </c>
      <c r="Z10">
        <v>0</v>
      </c>
      <c r="AA10">
        <v>0</v>
      </c>
      <c r="AB10" t="s">
        <v>327</v>
      </c>
      <c r="AD10" t="s">
        <v>326</v>
      </c>
      <c r="AE10" t="s">
        <v>326</v>
      </c>
      <c r="AF10" t="s">
        <v>326</v>
      </c>
      <c r="AG10" t="s">
        <v>326</v>
      </c>
      <c r="AI10">
        <v>0</v>
      </c>
      <c r="AJ10">
        <v>0</v>
      </c>
      <c r="AK10">
        <v>0</v>
      </c>
      <c r="AL10">
        <v>0</v>
      </c>
      <c r="AM10" t="s">
        <v>326</v>
      </c>
      <c r="AN10" t="s">
        <v>326</v>
      </c>
      <c r="AO10" t="s">
        <v>326</v>
      </c>
      <c r="AP10" t="s">
        <v>326</v>
      </c>
      <c r="AQ10">
        <v>0</v>
      </c>
      <c r="AR10" t="s">
        <v>326</v>
      </c>
      <c r="AS10" t="s">
        <v>326</v>
      </c>
      <c r="AT10">
        <v>1</v>
      </c>
    </row>
    <row r="11" spans="1:69" s="80" customFormat="1" ht="58">
      <c r="E11" s="80">
        <v>94999</v>
      </c>
      <c r="F11" s="80">
        <v>94899</v>
      </c>
      <c r="G11" s="80">
        <v>94990</v>
      </c>
      <c r="L11" s="81" t="s">
        <v>324</v>
      </c>
      <c r="M11" s="81" t="str">
        <f>M1</f>
        <v>Kialakítás</v>
      </c>
      <c r="N11" s="81" t="str">
        <f t="shared" ref="N11:AT11" si="0">N1</f>
        <v>Kivitel </v>
      </c>
      <c r="O11" s="81" t="str">
        <f t="shared" si="0"/>
        <v>Fagyasztó nélküli hűtőszekrény</v>
      </c>
      <c r="P11" s="81" t="str">
        <f t="shared" si="0"/>
        <v>Ipari hűtőgép</v>
      </c>
      <c r="Q11" s="81" t="str">
        <f t="shared" si="0"/>
        <v>Energia</v>
      </c>
      <c r="R11" s="81" t="str">
        <f t="shared" si="0"/>
        <v>Energiaosztály </v>
      </c>
      <c r="S11" s="81" t="str">
        <f t="shared" si="0"/>
        <v>Éves energiafogyasztás</v>
      </c>
      <c r="T11" s="81" t="str">
        <f t="shared" si="0"/>
        <v>Klíma osztály </v>
      </c>
      <c r="U11" s="81" t="str">
        <f t="shared" si="0"/>
        <v>Funkciók</v>
      </c>
      <c r="V11" s="81" t="str">
        <f t="shared" si="0"/>
        <v>No frost </v>
      </c>
      <c r="W11" s="81" t="str">
        <f t="shared" si="0"/>
        <v>Antibakteriális védelem </v>
      </c>
      <c r="X11" s="81" t="str">
        <f t="shared" si="0"/>
        <v>Rekeszek</v>
      </c>
      <c r="Y11" s="81" t="str">
        <f t="shared" si="0"/>
        <v>Fagyasztó rekeszek száma</v>
      </c>
      <c r="Z11" s="81" t="str">
        <f t="shared" si="0"/>
        <v>Polcok</v>
      </c>
      <c r="AA11" s="81" t="str">
        <f t="shared" si="0"/>
        <v>Hűtő polcok száma</v>
      </c>
      <c r="AB11" s="81" t="str">
        <f t="shared" si="0"/>
        <v>Frissentartó hűtőrekesz</v>
      </c>
      <c r="AC11" s="81" t="str">
        <f t="shared" si="0"/>
        <v>Méretek</v>
      </c>
      <c r="AD11" s="81" t="str">
        <f t="shared" si="0"/>
        <v>Szélesség</v>
      </c>
      <c r="AE11" s="81" t="str">
        <f t="shared" si="0"/>
        <v>Magasság</v>
      </c>
      <c r="AF11" s="81" t="str">
        <f t="shared" si="0"/>
        <v>Mélység</v>
      </c>
      <c r="AG11" s="81" t="str">
        <f t="shared" si="0"/>
        <v>Tömeg</v>
      </c>
      <c r="AH11" s="81" t="str">
        <f t="shared" si="0"/>
        <v>További tulajdonságok</v>
      </c>
      <c r="AI11" s="81" t="str">
        <f t="shared" si="0"/>
        <v>Nettó hűtőtér</v>
      </c>
      <c r="AJ11" s="81" t="str">
        <f t="shared" si="0"/>
        <v>Nettó fagyasztótér</v>
      </c>
      <c r="AK11" s="81" t="str">
        <f t="shared" si="0"/>
        <v>Fagyasztó teljesítmény</v>
      </c>
      <c r="AL11" s="81" t="str">
        <f t="shared" si="0"/>
        <v>Visszamelegedési idő </v>
      </c>
      <c r="AM11" s="81" t="str">
        <f t="shared" si="0"/>
        <v>Cserélhető oldalú ajtónyitó</v>
      </c>
      <c r="AN11" s="81" t="str">
        <f t="shared" si="0"/>
        <v>Kijelző</v>
      </c>
      <c r="AO11" s="81" t="str">
        <f t="shared" si="0"/>
        <v>Vízadagoló</v>
      </c>
      <c r="AP11" s="81" t="str">
        <f t="shared" si="0"/>
        <v>Jégadagoló</v>
      </c>
      <c r="AQ11" s="81" t="str">
        <f t="shared" si="0"/>
        <v>Ajtórekeszek száma</v>
      </c>
      <c r="AR11" s="81" t="str">
        <f t="shared" si="0"/>
        <v>Kompresszorok száma</v>
      </c>
      <c r="AS11" s="81" t="str">
        <f t="shared" si="0"/>
        <v>Ventilátor</v>
      </c>
      <c r="AT11" s="81" t="str">
        <f t="shared" si="0"/>
        <v>Zajszint</v>
      </c>
      <c r="AU11" s="81" t="s">
        <v>325</v>
      </c>
    </row>
    <row r="12" spans="1:69">
      <c r="C12" t="s">
        <v>55</v>
      </c>
      <c r="D12" t="s">
        <v>66</v>
      </c>
      <c r="H12" t="s">
        <v>71</v>
      </c>
      <c r="J12" t="str">
        <f>C2</f>
        <v>Zanussi ZRB33103WA</v>
      </c>
      <c r="K12" t="str">
        <f>AU12</f>
        <v>Zanussi ZRB33103WA</v>
      </c>
      <c r="L12" s="79">
        <f>F3</f>
        <v>89999</v>
      </c>
      <c r="M12" s="79" t="s">
        <v>76</v>
      </c>
      <c r="N12" s="79" t="s">
        <v>78</v>
      </c>
      <c r="O12" s="79" t="s">
        <v>80</v>
      </c>
      <c r="P12" s="79" t="s">
        <v>80</v>
      </c>
      <c r="Q12" s="79"/>
      <c r="R12" s="79" t="s">
        <v>84</v>
      </c>
      <c r="S12" s="79" t="s">
        <v>86</v>
      </c>
      <c r="T12" s="79" t="s">
        <v>96</v>
      </c>
      <c r="U12" s="79"/>
      <c r="V12" s="79" t="s">
        <v>80</v>
      </c>
      <c r="W12" s="79" t="s">
        <v>105</v>
      </c>
      <c r="X12" s="79"/>
      <c r="Y12" s="79">
        <v>3</v>
      </c>
      <c r="Z12" s="79"/>
      <c r="AA12" s="79" t="s">
        <v>111</v>
      </c>
      <c r="AB12" s="79" t="s">
        <v>106</v>
      </c>
      <c r="AC12" s="79"/>
      <c r="AD12" s="79" t="s">
        <v>116</v>
      </c>
      <c r="AE12" s="79" t="s">
        <v>121</v>
      </c>
      <c r="AF12" s="79" t="s">
        <v>129</v>
      </c>
      <c r="AG12" s="79" t="s">
        <v>136</v>
      </c>
      <c r="AH12" s="79"/>
      <c r="AI12" s="79" t="s">
        <v>148</v>
      </c>
      <c r="AJ12" s="79" t="s">
        <v>156</v>
      </c>
      <c r="AK12" s="79" t="s">
        <v>164</v>
      </c>
      <c r="AL12" s="79" t="s">
        <v>169</v>
      </c>
      <c r="AM12" s="79" t="s">
        <v>106</v>
      </c>
      <c r="AN12" s="79" t="s">
        <v>105</v>
      </c>
      <c r="AO12" s="79" t="s">
        <v>105</v>
      </c>
      <c r="AP12" s="79" t="s">
        <v>105</v>
      </c>
      <c r="AQ12" s="79">
        <v>3</v>
      </c>
      <c r="AR12" s="79">
        <v>1</v>
      </c>
      <c r="AS12" s="79" t="s">
        <v>105</v>
      </c>
      <c r="AT12" s="79" t="s">
        <v>184</v>
      </c>
      <c r="AU12" s="79" t="s">
        <v>50</v>
      </c>
    </row>
    <row r="13" spans="1:69">
      <c r="E13">
        <v>94899</v>
      </c>
      <c r="F13">
        <v>95936</v>
      </c>
      <c r="G13">
        <v>94990</v>
      </c>
      <c r="L13" s="79">
        <f>F5</f>
        <v>89900</v>
      </c>
      <c r="M13" s="79" t="s">
        <v>76</v>
      </c>
      <c r="N13" s="79" t="s">
        <v>78</v>
      </c>
      <c r="O13" s="79" t="s">
        <v>80</v>
      </c>
      <c r="P13" s="79" t="s">
        <v>80</v>
      </c>
      <c r="Q13" s="79"/>
      <c r="R13" s="79" t="s">
        <v>84</v>
      </c>
      <c r="S13" s="79" t="s">
        <v>87</v>
      </c>
      <c r="T13" s="79" t="s">
        <v>97</v>
      </c>
      <c r="U13" s="79"/>
      <c r="V13" s="79" t="s">
        <v>80</v>
      </c>
      <c r="W13" s="79" t="s">
        <v>106</v>
      </c>
      <c r="X13" s="79"/>
      <c r="Y13" s="79">
        <v>3</v>
      </c>
      <c r="Z13" s="79"/>
      <c r="AA13" s="79" t="s">
        <v>112</v>
      </c>
      <c r="AB13" s="79" t="s">
        <v>106</v>
      </c>
      <c r="AC13" s="79"/>
      <c r="AD13" s="79" t="s">
        <v>117</v>
      </c>
      <c r="AE13" s="79" t="s">
        <v>122</v>
      </c>
      <c r="AF13" s="79" t="s">
        <v>130</v>
      </c>
      <c r="AG13" s="79" t="s">
        <v>137</v>
      </c>
      <c r="AH13" s="79"/>
      <c r="AI13" s="79" t="s">
        <v>149</v>
      </c>
      <c r="AJ13" s="79" t="s">
        <v>157</v>
      </c>
      <c r="AK13" s="79" t="s">
        <v>165</v>
      </c>
      <c r="AL13" s="79" t="s">
        <v>170</v>
      </c>
      <c r="AM13" s="79" t="s">
        <v>106</v>
      </c>
      <c r="AN13" s="79" t="s">
        <v>105</v>
      </c>
      <c r="AO13" s="79" t="s">
        <v>105</v>
      </c>
      <c r="AP13" s="79" t="s">
        <v>105</v>
      </c>
      <c r="AQ13" s="79">
        <v>4</v>
      </c>
      <c r="AR13" s="79">
        <v>1</v>
      </c>
      <c r="AS13" s="79"/>
      <c r="AT13" s="79" t="s">
        <v>185</v>
      </c>
      <c r="AU13" s="79" t="s">
        <v>51</v>
      </c>
    </row>
    <row r="14" spans="1:69">
      <c r="C14" t="s">
        <v>56</v>
      </c>
      <c r="D14" t="s">
        <v>67</v>
      </c>
      <c r="H14" t="s">
        <v>71</v>
      </c>
      <c r="L14" s="79">
        <f>F7</f>
        <v>105899</v>
      </c>
      <c r="M14" s="79" t="s">
        <v>76</v>
      </c>
      <c r="N14" s="79" t="s">
        <v>78</v>
      </c>
      <c r="O14" s="79" t="s">
        <v>80</v>
      </c>
      <c r="P14" s="79" t="s">
        <v>80</v>
      </c>
      <c r="Q14" s="79"/>
      <c r="R14" s="79" t="s">
        <v>84</v>
      </c>
      <c r="S14" s="79" t="s">
        <v>88</v>
      </c>
      <c r="T14" s="79" t="s">
        <v>98</v>
      </c>
      <c r="U14" s="79"/>
      <c r="V14" s="79" t="s">
        <v>80</v>
      </c>
      <c r="W14" s="79" t="s">
        <v>106</v>
      </c>
      <c r="X14" s="79"/>
      <c r="Y14" s="79">
        <v>3</v>
      </c>
      <c r="Z14" s="79"/>
      <c r="AA14" s="79" t="s">
        <v>111</v>
      </c>
      <c r="AB14" s="79"/>
      <c r="AC14" s="79"/>
      <c r="AD14" s="79" t="s">
        <v>118</v>
      </c>
      <c r="AE14" s="79" t="s">
        <v>123</v>
      </c>
      <c r="AF14" s="79" t="s">
        <v>116</v>
      </c>
      <c r="AG14" s="79" t="s">
        <v>138</v>
      </c>
      <c r="AH14" s="79"/>
      <c r="AI14" s="79" t="s">
        <v>150</v>
      </c>
      <c r="AJ14" s="79" t="s">
        <v>158</v>
      </c>
      <c r="AK14" s="79" t="s">
        <v>166</v>
      </c>
      <c r="AL14" s="79" t="s">
        <v>171</v>
      </c>
      <c r="AM14" s="79" t="s">
        <v>106</v>
      </c>
      <c r="AN14" s="79" t="s">
        <v>105</v>
      </c>
      <c r="AO14" s="79" t="s">
        <v>105</v>
      </c>
      <c r="AP14" s="79" t="s">
        <v>105</v>
      </c>
      <c r="AQ14" s="79">
        <v>4</v>
      </c>
      <c r="AR14" s="79"/>
      <c r="AS14" s="79"/>
      <c r="AT14" s="79" t="s">
        <v>185</v>
      </c>
      <c r="AU14" s="79" t="s">
        <v>52</v>
      </c>
    </row>
    <row r="15" spans="1:69">
      <c r="E15">
        <v>87899</v>
      </c>
      <c r="F15">
        <v>87990</v>
      </c>
      <c r="G15">
        <v>91280</v>
      </c>
      <c r="L15" s="79">
        <f>F9</f>
        <v>82998</v>
      </c>
      <c r="M15" s="79" t="s">
        <v>76</v>
      </c>
      <c r="N15" s="79" t="s">
        <v>78</v>
      </c>
      <c r="O15" s="79" t="s">
        <v>80</v>
      </c>
      <c r="P15" s="79" t="s">
        <v>80</v>
      </c>
      <c r="Q15" s="79"/>
      <c r="R15" s="79" t="s">
        <v>84</v>
      </c>
      <c r="S15" s="79" t="s">
        <v>89</v>
      </c>
      <c r="T15" s="79" t="s">
        <v>97</v>
      </c>
      <c r="U15" s="79"/>
      <c r="V15" s="79" t="s">
        <v>80</v>
      </c>
      <c r="W15" s="79" t="s">
        <v>106</v>
      </c>
      <c r="X15" s="79"/>
      <c r="Y15" s="79">
        <v>3</v>
      </c>
      <c r="Z15" s="79"/>
      <c r="AA15" s="79" t="s">
        <v>112</v>
      </c>
      <c r="AB15" s="79" t="s">
        <v>106</v>
      </c>
      <c r="AC15" s="79"/>
      <c r="AD15" s="79" t="s">
        <v>117</v>
      </c>
      <c r="AE15" s="79" t="s">
        <v>121</v>
      </c>
      <c r="AF15" s="79" t="s">
        <v>130</v>
      </c>
      <c r="AG15" s="79" t="s">
        <v>139</v>
      </c>
      <c r="AH15" s="79"/>
      <c r="AI15" s="79" t="s">
        <v>151</v>
      </c>
      <c r="AJ15" s="79" t="s">
        <v>159</v>
      </c>
      <c r="AK15" s="79" t="s">
        <v>165</v>
      </c>
      <c r="AL15" s="79" t="s">
        <v>170</v>
      </c>
      <c r="AM15" s="79" t="s">
        <v>106</v>
      </c>
      <c r="AN15" s="79" t="s">
        <v>105</v>
      </c>
      <c r="AO15" s="79" t="s">
        <v>105</v>
      </c>
      <c r="AP15" s="79" t="s">
        <v>105</v>
      </c>
      <c r="AQ15" s="79">
        <v>4</v>
      </c>
      <c r="AR15" s="79">
        <v>1</v>
      </c>
      <c r="AS15" s="79"/>
      <c r="AT15" s="79" t="s">
        <v>185</v>
      </c>
      <c r="AU15" s="79" t="s">
        <v>53</v>
      </c>
    </row>
    <row r="16" spans="1:69">
      <c r="C16" t="s">
        <v>57</v>
      </c>
      <c r="D16" t="s">
        <v>68</v>
      </c>
      <c r="H16" t="s">
        <v>71</v>
      </c>
      <c r="L16" s="79">
        <f>F11</f>
        <v>94899</v>
      </c>
      <c r="M16" s="79" t="s">
        <v>76</v>
      </c>
      <c r="N16" s="79" t="s">
        <v>78</v>
      </c>
      <c r="O16" s="79" t="s">
        <v>80</v>
      </c>
      <c r="P16" s="79" t="s">
        <v>80</v>
      </c>
      <c r="Q16" s="79"/>
      <c r="R16" s="79" t="s">
        <v>84</v>
      </c>
      <c r="S16" s="79" t="s">
        <v>90</v>
      </c>
      <c r="T16" s="79" t="s">
        <v>96</v>
      </c>
      <c r="U16" s="79"/>
      <c r="V16" s="79" t="s">
        <v>80</v>
      </c>
      <c r="W16" s="79" t="s">
        <v>106</v>
      </c>
      <c r="X16" s="79"/>
      <c r="Y16" s="79">
        <v>3</v>
      </c>
      <c r="Z16" s="79"/>
      <c r="AA16" s="79" t="s">
        <v>112</v>
      </c>
      <c r="AB16" s="79" t="s">
        <v>105</v>
      </c>
      <c r="AC16" s="79"/>
      <c r="AD16" s="79" t="s">
        <v>118</v>
      </c>
      <c r="AE16" s="79" t="s">
        <v>122</v>
      </c>
      <c r="AF16" s="79" t="s">
        <v>131</v>
      </c>
      <c r="AG16" s="79" t="s">
        <v>140</v>
      </c>
      <c r="AH16" s="79"/>
      <c r="AI16" s="79" t="s">
        <v>152</v>
      </c>
      <c r="AJ16" s="79" t="s">
        <v>156</v>
      </c>
      <c r="AK16" s="79" t="s">
        <v>166</v>
      </c>
      <c r="AL16" s="79" t="s">
        <v>172</v>
      </c>
      <c r="AM16" s="79" t="s">
        <v>106</v>
      </c>
      <c r="AN16" s="79" t="s">
        <v>105</v>
      </c>
      <c r="AO16" s="79" t="s">
        <v>105</v>
      </c>
      <c r="AP16" s="79" t="s">
        <v>105</v>
      </c>
      <c r="AQ16" s="79">
        <v>3</v>
      </c>
      <c r="AR16" s="79">
        <v>1</v>
      </c>
      <c r="AS16" s="79"/>
      <c r="AT16" s="79" t="s">
        <v>186</v>
      </c>
      <c r="AU16" s="79" t="s">
        <v>54</v>
      </c>
    </row>
    <row r="17" spans="3:47">
      <c r="E17">
        <v>98899</v>
      </c>
      <c r="F17">
        <v>101321</v>
      </c>
      <c r="G17">
        <v>98990</v>
      </c>
      <c r="L17" s="79">
        <f>F13</f>
        <v>95936</v>
      </c>
      <c r="M17" s="79" t="s">
        <v>76</v>
      </c>
      <c r="N17" s="79" t="s">
        <v>78</v>
      </c>
      <c r="O17" s="79" t="s">
        <v>80</v>
      </c>
      <c r="P17" s="79" t="s">
        <v>80</v>
      </c>
      <c r="Q17" s="79"/>
      <c r="R17" s="79" t="s">
        <v>84</v>
      </c>
      <c r="S17" s="79" t="s">
        <v>91</v>
      </c>
      <c r="T17" s="79" t="s">
        <v>99</v>
      </c>
      <c r="U17" s="79"/>
      <c r="V17" s="79" t="s">
        <v>80</v>
      </c>
      <c r="W17" s="79" t="s">
        <v>106</v>
      </c>
      <c r="X17" s="79"/>
      <c r="Y17" s="79">
        <v>2</v>
      </c>
      <c r="Z17" s="79"/>
      <c r="AA17" s="79" t="s">
        <v>111</v>
      </c>
      <c r="AB17" s="79" t="s">
        <v>105</v>
      </c>
      <c r="AC17" s="79"/>
      <c r="AD17" s="79" t="s">
        <v>118</v>
      </c>
      <c r="AE17" s="79" t="s">
        <v>124</v>
      </c>
      <c r="AF17" s="79" t="s">
        <v>131</v>
      </c>
      <c r="AG17" s="79" t="s">
        <v>141</v>
      </c>
      <c r="AH17" s="79"/>
      <c r="AI17" s="79" t="s">
        <v>152</v>
      </c>
      <c r="AJ17" s="79" t="s">
        <v>160</v>
      </c>
      <c r="AK17" s="79" t="s">
        <v>164</v>
      </c>
      <c r="AL17" s="79" t="s">
        <v>173</v>
      </c>
      <c r="AM17" s="79" t="s">
        <v>106</v>
      </c>
      <c r="AN17" s="79" t="s">
        <v>105</v>
      </c>
      <c r="AO17" s="79" t="s">
        <v>105</v>
      </c>
      <c r="AP17" s="79" t="s">
        <v>105</v>
      </c>
      <c r="AQ17" s="79">
        <v>3</v>
      </c>
      <c r="AR17" s="79">
        <v>1</v>
      </c>
      <c r="AS17" s="79"/>
      <c r="AT17" s="79" t="s">
        <v>186</v>
      </c>
      <c r="AU17" s="79" t="s">
        <v>55</v>
      </c>
    </row>
    <row r="18" spans="3:47">
      <c r="C18" t="s">
        <v>58</v>
      </c>
      <c r="D18" t="s">
        <v>69</v>
      </c>
      <c r="H18" t="s">
        <v>71</v>
      </c>
      <c r="L18" s="79">
        <f>F15</f>
        <v>87990</v>
      </c>
      <c r="M18" s="79" t="s">
        <v>76</v>
      </c>
      <c r="N18" s="79" t="s">
        <v>78</v>
      </c>
      <c r="O18" s="79" t="s">
        <v>80</v>
      </c>
      <c r="P18" s="79" t="s">
        <v>80</v>
      </c>
      <c r="Q18" s="79"/>
      <c r="R18" s="79" t="s">
        <v>84</v>
      </c>
      <c r="S18" s="79" t="s">
        <v>91</v>
      </c>
      <c r="T18" s="79" t="s">
        <v>100</v>
      </c>
      <c r="U18" s="79"/>
      <c r="V18" s="79" t="s">
        <v>80</v>
      </c>
      <c r="W18" s="79" t="s">
        <v>106</v>
      </c>
      <c r="X18" s="79"/>
      <c r="Y18" s="79">
        <v>2</v>
      </c>
      <c r="Z18" s="79"/>
      <c r="AA18" s="79" t="s">
        <v>112</v>
      </c>
      <c r="AB18" s="79" t="s">
        <v>105</v>
      </c>
      <c r="AC18" s="79"/>
      <c r="AD18" s="79" t="s">
        <v>116</v>
      </c>
      <c r="AE18" s="79" t="s">
        <v>125</v>
      </c>
      <c r="AF18" s="79" t="s">
        <v>132</v>
      </c>
      <c r="AG18" s="79" t="s">
        <v>142</v>
      </c>
      <c r="AH18" s="79"/>
      <c r="AI18" s="79" t="s">
        <v>152</v>
      </c>
      <c r="AJ18" s="79" t="s">
        <v>160</v>
      </c>
      <c r="AK18" s="79" t="s">
        <v>164</v>
      </c>
      <c r="AL18" s="79" t="s">
        <v>172</v>
      </c>
      <c r="AM18" s="79" t="s">
        <v>106</v>
      </c>
      <c r="AN18" s="79" t="s">
        <v>105</v>
      </c>
      <c r="AO18" s="79" t="s">
        <v>105</v>
      </c>
      <c r="AP18" s="79" t="s">
        <v>105</v>
      </c>
      <c r="AQ18" s="79">
        <v>3</v>
      </c>
      <c r="AR18" s="79">
        <v>1</v>
      </c>
      <c r="AS18" s="79"/>
      <c r="AT18" s="79" t="s">
        <v>186</v>
      </c>
      <c r="AU18" s="79" t="s">
        <v>56</v>
      </c>
    </row>
    <row r="19" spans="3:47">
      <c r="E19">
        <v>95390</v>
      </c>
      <c r="L19" s="79">
        <f>F17</f>
        <v>101321</v>
      </c>
      <c r="M19" s="79" t="s">
        <v>76</v>
      </c>
      <c r="N19" s="79" t="s">
        <v>78</v>
      </c>
      <c r="O19" s="79" t="s">
        <v>80</v>
      </c>
      <c r="P19" s="79" t="s">
        <v>80</v>
      </c>
      <c r="Q19" s="79"/>
      <c r="R19" s="79" t="s">
        <v>84</v>
      </c>
      <c r="S19" s="79" t="s">
        <v>92</v>
      </c>
      <c r="T19" s="79"/>
      <c r="U19" s="79"/>
      <c r="V19" s="79" t="s">
        <v>80</v>
      </c>
      <c r="W19" s="79" t="s">
        <v>106</v>
      </c>
      <c r="X19" s="79"/>
      <c r="Y19" s="79">
        <v>3</v>
      </c>
      <c r="Z19" s="79"/>
      <c r="AA19" s="79" t="s">
        <v>111</v>
      </c>
      <c r="AB19" s="79"/>
      <c r="AC19" s="79"/>
      <c r="AD19" s="79" t="s">
        <v>119</v>
      </c>
      <c r="AE19" s="79" t="s">
        <v>126</v>
      </c>
      <c r="AF19" s="79" t="s">
        <v>116</v>
      </c>
      <c r="AG19" s="79" t="s">
        <v>143</v>
      </c>
      <c r="AH19" s="79"/>
      <c r="AI19" s="79" t="s">
        <v>153</v>
      </c>
      <c r="AJ19" s="79" t="s">
        <v>161</v>
      </c>
      <c r="AK19" s="79" t="s">
        <v>167</v>
      </c>
      <c r="AL19" s="79" t="s">
        <v>174</v>
      </c>
      <c r="AM19" s="79" t="s">
        <v>106</v>
      </c>
      <c r="AN19" s="79" t="s">
        <v>105</v>
      </c>
      <c r="AO19" s="79" t="s">
        <v>105</v>
      </c>
      <c r="AP19" s="79" t="s">
        <v>105</v>
      </c>
      <c r="AQ19" s="79">
        <v>4</v>
      </c>
      <c r="AR19" s="79"/>
      <c r="AS19" s="79"/>
      <c r="AT19" s="79" t="s">
        <v>184</v>
      </c>
      <c r="AU19" s="79" t="s">
        <v>57</v>
      </c>
    </row>
    <row r="20" spans="3:47">
      <c r="C20" t="s">
        <v>59</v>
      </c>
      <c r="D20" t="s">
        <v>70</v>
      </c>
      <c r="H20" t="s">
        <v>71</v>
      </c>
      <c r="L20" s="79">
        <f>E19</f>
        <v>95390</v>
      </c>
      <c r="M20" s="79" t="s">
        <v>76</v>
      </c>
      <c r="N20" s="79" t="s">
        <v>78</v>
      </c>
      <c r="O20" s="79" t="s">
        <v>80</v>
      </c>
      <c r="P20" s="79" t="s">
        <v>80</v>
      </c>
      <c r="Q20" s="79"/>
      <c r="R20" s="79" t="s">
        <v>84</v>
      </c>
      <c r="S20" s="79" t="s">
        <v>93</v>
      </c>
      <c r="T20" s="79" t="s">
        <v>101</v>
      </c>
      <c r="U20" s="79"/>
      <c r="V20" s="79" t="s">
        <v>80</v>
      </c>
      <c r="W20" s="79" t="s">
        <v>105</v>
      </c>
      <c r="X20" s="79"/>
      <c r="Y20" s="79">
        <v>3</v>
      </c>
      <c r="Z20" s="79"/>
      <c r="AA20" s="79" t="s">
        <v>112</v>
      </c>
      <c r="AB20" s="79"/>
      <c r="AC20" s="79"/>
      <c r="AD20" s="79" t="s">
        <v>117</v>
      </c>
      <c r="AE20" s="79" t="s">
        <v>127</v>
      </c>
      <c r="AF20" s="79" t="s">
        <v>133</v>
      </c>
      <c r="AG20" s="79" t="s">
        <v>144</v>
      </c>
      <c r="AH20" s="79"/>
      <c r="AI20" s="79" t="s">
        <v>154</v>
      </c>
      <c r="AJ20" s="79" t="s">
        <v>162</v>
      </c>
      <c r="AK20" s="79" t="s">
        <v>165</v>
      </c>
      <c r="AL20" s="79"/>
      <c r="AM20" s="79" t="s">
        <v>106</v>
      </c>
      <c r="AN20" s="79" t="s">
        <v>105</v>
      </c>
      <c r="AO20" s="79" t="s">
        <v>105</v>
      </c>
      <c r="AP20" s="79" t="s">
        <v>105</v>
      </c>
      <c r="AQ20" s="79">
        <v>4</v>
      </c>
      <c r="AR20" s="79">
        <v>1</v>
      </c>
      <c r="AS20" s="79"/>
      <c r="AT20" s="79" t="s">
        <v>185</v>
      </c>
      <c r="AU20" s="79" t="s">
        <v>58</v>
      </c>
    </row>
    <row r="21" spans="3:47">
      <c r="E21">
        <v>99990</v>
      </c>
      <c r="L21" s="79">
        <f>E21</f>
        <v>99990</v>
      </c>
      <c r="M21" s="79" t="s">
        <v>76</v>
      </c>
      <c r="N21" s="79" t="s">
        <v>78</v>
      </c>
      <c r="O21" s="79" t="s">
        <v>80</v>
      </c>
      <c r="P21" s="79" t="s">
        <v>80</v>
      </c>
      <c r="Q21" s="79"/>
      <c r="R21" s="79" t="s">
        <v>84</v>
      </c>
      <c r="S21" s="79" t="s">
        <v>94</v>
      </c>
      <c r="T21" s="79" t="s">
        <v>101</v>
      </c>
      <c r="U21" s="79"/>
      <c r="V21" s="79" t="s">
        <v>80</v>
      </c>
      <c r="W21" s="79" t="s">
        <v>105</v>
      </c>
      <c r="X21" s="79"/>
      <c r="Y21" s="79">
        <v>3</v>
      </c>
      <c r="Z21" s="79"/>
      <c r="AA21" s="79" t="s">
        <v>112</v>
      </c>
      <c r="AB21" s="79"/>
      <c r="AC21" s="79"/>
      <c r="AD21" s="79" t="s">
        <v>117</v>
      </c>
      <c r="AE21" s="79" t="s">
        <v>127</v>
      </c>
      <c r="AF21" s="79" t="s">
        <v>134</v>
      </c>
      <c r="AG21" s="79" t="s">
        <v>145</v>
      </c>
      <c r="AH21" s="79"/>
      <c r="AI21" s="79" t="s">
        <v>154</v>
      </c>
      <c r="AJ21" s="79" t="s">
        <v>157</v>
      </c>
      <c r="AK21" s="79" t="s">
        <v>165</v>
      </c>
      <c r="AL21" s="79" t="s">
        <v>175</v>
      </c>
      <c r="AM21" s="79" t="s">
        <v>106</v>
      </c>
      <c r="AN21" s="79" t="s">
        <v>105</v>
      </c>
      <c r="AO21" s="79" t="s">
        <v>105</v>
      </c>
      <c r="AP21" s="79" t="s">
        <v>105</v>
      </c>
      <c r="AQ21" s="79">
        <v>4</v>
      </c>
      <c r="AR21" s="79"/>
      <c r="AS21" s="79"/>
      <c r="AT21" s="79" t="s">
        <v>184</v>
      </c>
      <c r="AU21" s="79" t="s">
        <v>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BD749-1236-473B-8A5B-0857C8A8EC77}">
  <dimension ref="A1:T78"/>
  <sheetViews>
    <sheetView tabSelected="1" topLeftCell="A61" workbookViewId="0">
      <selection activeCell="E77" sqref="E77"/>
    </sheetView>
  </sheetViews>
  <sheetFormatPr defaultColWidth="9.26953125" defaultRowHeight="14.5"/>
  <cols>
    <col min="1" max="1" width="18.7265625" bestFit="1" customWidth="1"/>
    <col min="13" max="13" width="18.7265625" bestFit="1" customWidth="1"/>
  </cols>
  <sheetData>
    <row r="1" spans="1:13">
      <c r="A1" t="s">
        <v>328</v>
      </c>
      <c r="B1">
        <v>1</v>
      </c>
      <c r="C1">
        <v>0</v>
      </c>
      <c r="D1" t="s">
        <v>106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1</v>
      </c>
    </row>
    <row r="2" spans="1:13" s="80" customFormat="1" ht="43.5">
      <c r="A2" s="80" t="s">
        <v>324</v>
      </c>
      <c r="B2" s="80" t="s">
        <v>85</v>
      </c>
      <c r="C2" s="80" t="s">
        <v>95</v>
      </c>
      <c r="D2" s="80" t="s">
        <v>104</v>
      </c>
      <c r="E2" s="80" t="s">
        <v>108</v>
      </c>
      <c r="F2" s="80" t="s">
        <v>110</v>
      </c>
      <c r="G2" s="80" t="s">
        <v>147</v>
      </c>
      <c r="H2" s="80" t="s">
        <v>155</v>
      </c>
      <c r="I2" s="80" t="s">
        <v>163</v>
      </c>
      <c r="J2" s="80" t="s">
        <v>168</v>
      </c>
      <c r="K2" s="80" t="s">
        <v>180</v>
      </c>
      <c r="L2" s="80" t="s">
        <v>183</v>
      </c>
      <c r="M2" s="80" t="s">
        <v>325</v>
      </c>
    </row>
    <row r="3" spans="1:13">
      <c r="A3">
        <f>transzponált!L12</f>
        <v>89999</v>
      </c>
      <c r="B3" t="s">
        <v>86</v>
      </c>
      <c r="C3" t="s">
        <v>96</v>
      </c>
      <c r="D3" t="s">
        <v>105</v>
      </c>
      <c r="E3">
        <v>3</v>
      </c>
      <c r="F3" t="s">
        <v>111</v>
      </c>
      <c r="G3" t="s">
        <v>148</v>
      </c>
      <c r="H3" t="s">
        <v>156</v>
      </c>
      <c r="I3" t="s">
        <v>164</v>
      </c>
      <c r="J3" t="s">
        <v>169</v>
      </c>
      <c r="K3">
        <v>3</v>
      </c>
      <c r="L3" t="s">
        <v>184</v>
      </c>
      <c r="M3" t="s">
        <v>50</v>
      </c>
    </row>
    <row r="4" spans="1:13">
      <c r="A4">
        <v>89900</v>
      </c>
      <c r="B4" t="s">
        <v>87</v>
      </c>
      <c r="C4" t="s">
        <v>97</v>
      </c>
      <c r="D4" t="s">
        <v>106</v>
      </c>
      <c r="E4">
        <v>3</v>
      </c>
      <c r="F4" t="s">
        <v>112</v>
      </c>
      <c r="G4" t="s">
        <v>149</v>
      </c>
      <c r="H4" t="s">
        <v>157</v>
      </c>
      <c r="I4" t="s">
        <v>165</v>
      </c>
      <c r="J4" t="s">
        <v>170</v>
      </c>
      <c r="K4">
        <v>4</v>
      </c>
      <c r="L4" t="s">
        <v>185</v>
      </c>
      <c r="M4" t="s">
        <v>51</v>
      </c>
    </row>
    <row r="5" spans="1:13">
      <c r="A5">
        <v>105899</v>
      </c>
      <c r="B5" t="s">
        <v>88</v>
      </c>
      <c r="C5" t="s">
        <v>98</v>
      </c>
      <c r="D5" t="s">
        <v>106</v>
      </c>
      <c r="E5">
        <v>3</v>
      </c>
      <c r="F5" t="s">
        <v>111</v>
      </c>
      <c r="G5" t="s">
        <v>150</v>
      </c>
      <c r="H5" t="s">
        <v>158</v>
      </c>
      <c r="I5" t="s">
        <v>166</v>
      </c>
      <c r="J5" t="s">
        <v>171</v>
      </c>
      <c r="K5">
        <v>4</v>
      </c>
      <c r="L5" t="s">
        <v>185</v>
      </c>
      <c r="M5" t="s">
        <v>52</v>
      </c>
    </row>
    <row r="6" spans="1:13">
      <c r="A6">
        <v>82998</v>
      </c>
      <c r="B6" t="s">
        <v>89</v>
      </c>
      <c r="C6" t="s">
        <v>97</v>
      </c>
      <c r="D6" t="s">
        <v>106</v>
      </c>
      <c r="E6">
        <v>3</v>
      </c>
      <c r="F6" t="s">
        <v>112</v>
      </c>
      <c r="G6" t="s">
        <v>151</v>
      </c>
      <c r="H6" t="s">
        <v>159</v>
      </c>
      <c r="I6" t="s">
        <v>165</v>
      </c>
      <c r="J6" t="s">
        <v>170</v>
      </c>
      <c r="K6">
        <v>4</v>
      </c>
      <c r="L6" t="s">
        <v>185</v>
      </c>
      <c r="M6" t="s">
        <v>53</v>
      </c>
    </row>
    <row r="7" spans="1:13">
      <c r="A7">
        <v>94899</v>
      </c>
      <c r="B7" t="s">
        <v>90</v>
      </c>
      <c r="C7" t="s">
        <v>96</v>
      </c>
      <c r="D7" t="s">
        <v>106</v>
      </c>
      <c r="E7">
        <v>3</v>
      </c>
      <c r="F7" t="s">
        <v>112</v>
      </c>
      <c r="G7" t="s">
        <v>152</v>
      </c>
      <c r="H7" t="s">
        <v>156</v>
      </c>
      <c r="I7" t="s">
        <v>166</v>
      </c>
      <c r="J7" t="s">
        <v>172</v>
      </c>
      <c r="K7">
        <v>3</v>
      </c>
      <c r="L7" t="s">
        <v>186</v>
      </c>
      <c r="M7" t="s">
        <v>54</v>
      </c>
    </row>
    <row r="8" spans="1:13">
      <c r="A8">
        <v>95936</v>
      </c>
      <c r="B8" t="s">
        <v>91</v>
      </c>
      <c r="C8" t="s">
        <v>99</v>
      </c>
      <c r="D8" t="s">
        <v>106</v>
      </c>
      <c r="E8">
        <v>2</v>
      </c>
      <c r="F8" t="s">
        <v>111</v>
      </c>
      <c r="G8" t="s">
        <v>152</v>
      </c>
      <c r="H8" t="s">
        <v>160</v>
      </c>
      <c r="I8" t="s">
        <v>164</v>
      </c>
      <c r="J8" t="s">
        <v>173</v>
      </c>
      <c r="K8">
        <v>3</v>
      </c>
      <c r="L8" t="s">
        <v>186</v>
      </c>
      <c r="M8" t="s">
        <v>55</v>
      </c>
    </row>
    <row r="9" spans="1:13">
      <c r="A9">
        <v>87990</v>
      </c>
      <c r="B9" t="s">
        <v>91</v>
      </c>
      <c r="C9" t="s">
        <v>100</v>
      </c>
      <c r="D9" t="s">
        <v>106</v>
      </c>
      <c r="E9">
        <v>2</v>
      </c>
      <c r="F9" t="s">
        <v>112</v>
      </c>
      <c r="G9" t="s">
        <v>152</v>
      </c>
      <c r="H9" t="s">
        <v>160</v>
      </c>
      <c r="I9" t="s">
        <v>164</v>
      </c>
      <c r="J9" t="s">
        <v>172</v>
      </c>
      <c r="K9">
        <v>3</v>
      </c>
      <c r="L9" t="s">
        <v>186</v>
      </c>
      <c r="M9" t="s">
        <v>56</v>
      </c>
    </row>
    <row r="10" spans="1:13">
      <c r="A10">
        <v>101321</v>
      </c>
      <c r="B10" t="s">
        <v>92</v>
      </c>
      <c r="D10" t="s">
        <v>106</v>
      </c>
      <c r="E10">
        <v>3</v>
      </c>
      <c r="F10" t="s">
        <v>111</v>
      </c>
      <c r="G10" t="s">
        <v>153</v>
      </c>
      <c r="H10" t="s">
        <v>161</v>
      </c>
      <c r="I10" t="s">
        <v>167</v>
      </c>
      <c r="J10" t="s">
        <v>174</v>
      </c>
      <c r="K10">
        <v>4</v>
      </c>
      <c r="L10" t="s">
        <v>184</v>
      </c>
      <c r="M10" t="s">
        <v>57</v>
      </c>
    </row>
    <row r="11" spans="1:13">
      <c r="A11">
        <v>95390</v>
      </c>
      <c r="B11" t="s">
        <v>93</v>
      </c>
      <c r="C11" t="s">
        <v>101</v>
      </c>
      <c r="D11" t="s">
        <v>105</v>
      </c>
      <c r="E11">
        <v>3</v>
      </c>
      <c r="F11" t="s">
        <v>112</v>
      </c>
      <c r="G11" t="s">
        <v>154</v>
      </c>
      <c r="H11" t="s">
        <v>162</v>
      </c>
      <c r="I11" t="s">
        <v>165</v>
      </c>
      <c r="K11">
        <v>4</v>
      </c>
      <c r="L11" t="s">
        <v>185</v>
      </c>
      <c r="M11" t="s">
        <v>58</v>
      </c>
    </row>
    <row r="12" spans="1:13">
      <c r="A12">
        <v>99990</v>
      </c>
      <c r="B12" t="s">
        <v>94</v>
      </c>
      <c r="C12" t="s">
        <v>101</v>
      </c>
      <c r="D12" t="s">
        <v>105</v>
      </c>
      <c r="E12">
        <v>3</v>
      </c>
      <c r="F12" t="s">
        <v>112</v>
      </c>
      <c r="G12" t="s">
        <v>154</v>
      </c>
      <c r="H12" t="s">
        <v>157</v>
      </c>
      <c r="I12" t="s">
        <v>165</v>
      </c>
      <c r="J12" t="s">
        <v>175</v>
      </c>
      <c r="K12">
        <v>4</v>
      </c>
      <c r="L12" t="s">
        <v>184</v>
      </c>
      <c r="M12" t="s">
        <v>59</v>
      </c>
    </row>
    <row r="14" spans="1:13" ht="43.5">
      <c r="A14" s="80" t="str">
        <f>M2</f>
        <v>objektum</v>
      </c>
      <c r="B14" s="80" t="str">
        <f t="shared" ref="B14:M14" si="0">B2</f>
        <v>Éves energiafogyasztás</v>
      </c>
      <c r="C14" s="80" t="str">
        <f t="shared" si="0"/>
        <v>Klíma osztály </v>
      </c>
      <c r="D14" s="80" t="str">
        <f t="shared" si="0"/>
        <v>Antibakteriális védelem </v>
      </c>
      <c r="E14" s="80" t="str">
        <f t="shared" si="0"/>
        <v>Fagyasztó rekeszek száma</v>
      </c>
      <c r="F14" s="80" t="str">
        <f t="shared" si="0"/>
        <v>Hűtő polcok száma</v>
      </c>
      <c r="G14" s="80" t="str">
        <f t="shared" si="0"/>
        <v>Nettó hűtőtér</v>
      </c>
      <c r="H14" s="80" t="str">
        <f t="shared" si="0"/>
        <v>Nettó fagyasztótér</v>
      </c>
      <c r="I14" s="80" t="str">
        <f t="shared" si="0"/>
        <v>Fagyasztó teljesítmény</v>
      </c>
      <c r="J14" s="80" t="str">
        <f t="shared" si="0"/>
        <v>Visszamelegedési idő </v>
      </c>
      <c r="K14" s="80" t="str">
        <f t="shared" si="0"/>
        <v>Ajtórekeszek száma</v>
      </c>
      <c r="L14" s="80" t="str">
        <f t="shared" si="0"/>
        <v>Zajszint</v>
      </c>
      <c r="M14" s="80" t="str">
        <f>A2</f>
        <v>ár</v>
      </c>
    </row>
    <row r="15" spans="1:13">
      <c r="A15" s="80" t="str">
        <f t="shared" ref="A15:A24" si="1">M3</f>
        <v>Zanussi ZRB33103WA</v>
      </c>
      <c r="B15">
        <f>VALUE(LEFT(B3,3))</f>
        <v>231</v>
      </c>
      <c r="C15">
        <f>LEN(C3)</f>
        <v>9</v>
      </c>
      <c r="D15">
        <f>IF(D3="Nincs",0,1)</f>
        <v>0</v>
      </c>
      <c r="E15">
        <f>E3</f>
        <v>3</v>
      </c>
      <c r="F15">
        <f>VALUE(LEFT(F3,1))</f>
        <v>3</v>
      </c>
      <c r="G15">
        <f>VALUE(LEFT(G3,3))</f>
        <v>198</v>
      </c>
      <c r="H15">
        <v>111</v>
      </c>
      <c r="I15">
        <v>4</v>
      </c>
      <c r="J15">
        <f>VALUE(LEFT(J3,2))</f>
        <v>20</v>
      </c>
      <c r="K15">
        <f>K3</f>
        <v>3</v>
      </c>
      <c r="L15">
        <f>VALUE(LEFT(L3,2))</f>
        <v>40</v>
      </c>
      <c r="M15" s="80">
        <f t="shared" ref="M15:M24" si="2">A3</f>
        <v>89999</v>
      </c>
    </row>
    <row r="16" spans="1:13">
      <c r="A16" s="80" t="str">
        <f t="shared" si="1"/>
        <v>Gorenje RK4172ANX</v>
      </c>
      <c r="B16">
        <f t="shared" ref="B16:B24" si="3">VALUE(LEFT(B4,3))</f>
        <v>193</v>
      </c>
      <c r="C16">
        <f t="shared" ref="C16:C24" si="4">LEN(C4)</f>
        <v>4</v>
      </c>
      <c r="D16">
        <f t="shared" ref="D16:D24" si="5">IF(D4="Nincs",0,1)</f>
        <v>1</v>
      </c>
      <c r="E16">
        <f t="shared" ref="E16:E24" si="6">E4</f>
        <v>3</v>
      </c>
      <c r="F16">
        <f t="shared" ref="F16:F24" si="7">VALUE(LEFT(F4,1))</f>
        <v>4</v>
      </c>
      <c r="G16">
        <f t="shared" ref="G16:G24" si="8">VALUE(LEFT(G4,3))</f>
        <v>208</v>
      </c>
      <c r="H16">
        <v>74</v>
      </c>
      <c r="I16">
        <v>3</v>
      </c>
      <c r="J16">
        <f>VALUE(LEFT(J4,2))</f>
        <v>15</v>
      </c>
      <c r="K16">
        <f t="shared" ref="K16:K24" si="9">K4</f>
        <v>4</v>
      </c>
      <c r="L16">
        <f>VALUE(LEFT(L4,2))</f>
        <v>42</v>
      </c>
      <c r="M16" s="80">
        <f t="shared" si="2"/>
        <v>89900</v>
      </c>
    </row>
    <row r="17" spans="1:20">
      <c r="A17" s="80" t="str">
        <f t="shared" si="1"/>
        <v>Beko RCSA-330K31 W</v>
      </c>
      <c r="B17">
        <f t="shared" si="3"/>
        <v>229</v>
      </c>
      <c r="C17">
        <f t="shared" si="4"/>
        <v>5</v>
      </c>
      <c r="D17">
        <f t="shared" si="5"/>
        <v>1</v>
      </c>
      <c r="E17">
        <f t="shared" si="6"/>
        <v>3</v>
      </c>
      <c r="F17">
        <f t="shared" si="7"/>
        <v>3</v>
      </c>
      <c r="G17">
        <f t="shared" si="8"/>
        <v>197</v>
      </c>
      <c r="H17">
        <v>95</v>
      </c>
      <c r="I17">
        <v>5</v>
      </c>
      <c r="J17">
        <f>VALUE(LEFT(J5,2))</f>
        <v>18</v>
      </c>
      <c r="K17">
        <f t="shared" si="9"/>
        <v>4</v>
      </c>
      <c r="L17">
        <f>VALUE(LEFT(L5,2))</f>
        <v>42</v>
      </c>
      <c r="M17" s="80">
        <f t="shared" si="2"/>
        <v>105899</v>
      </c>
    </row>
    <row r="18" spans="1:20">
      <c r="A18" s="80" t="str">
        <f t="shared" si="1"/>
        <v>Gorenje RK4172ANW</v>
      </c>
      <c r="B18">
        <f t="shared" si="3"/>
        <v>248</v>
      </c>
      <c r="C18">
        <f t="shared" si="4"/>
        <v>4</v>
      </c>
      <c r="D18">
        <f t="shared" si="5"/>
        <v>1</v>
      </c>
      <c r="E18">
        <f t="shared" si="6"/>
        <v>3</v>
      </c>
      <c r="F18">
        <f t="shared" si="7"/>
        <v>4</v>
      </c>
      <c r="G18">
        <f t="shared" si="8"/>
        <v>205</v>
      </c>
      <c r="H18">
        <v>68</v>
      </c>
      <c r="I18">
        <v>3</v>
      </c>
      <c r="J18">
        <f>VALUE(LEFT(J6,2))</f>
        <v>15</v>
      </c>
      <c r="K18">
        <f t="shared" si="9"/>
        <v>4</v>
      </c>
      <c r="L18">
        <f>VALUE(LEFT(L6,2))</f>
        <v>42</v>
      </c>
      <c r="M18" s="80">
        <f t="shared" si="2"/>
        <v>82998</v>
      </c>
    </row>
    <row r="19" spans="1:20">
      <c r="A19" s="80" t="str">
        <f t="shared" si="1"/>
        <v>Indesit LR7S2W</v>
      </c>
      <c r="B19">
        <f t="shared" si="3"/>
        <v>232</v>
      </c>
      <c r="C19">
        <f t="shared" si="4"/>
        <v>9</v>
      </c>
      <c r="D19">
        <f t="shared" si="5"/>
        <v>1</v>
      </c>
      <c r="E19">
        <f t="shared" si="6"/>
        <v>3</v>
      </c>
      <c r="F19">
        <f t="shared" si="7"/>
        <v>4</v>
      </c>
      <c r="G19">
        <f t="shared" si="8"/>
        <v>196</v>
      </c>
      <c r="H19">
        <v>111</v>
      </c>
      <c r="I19">
        <v>5</v>
      </c>
      <c r="J19">
        <f>VALUE(LEFT(J7,2))</f>
        <v>24</v>
      </c>
      <c r="K19">
        <f t="shared" si="9"/>
        <v>3</v>
      </c>
      <c r="L19">
        <f>VALUE(LEFT(L7,2))</f>
        <v>38</v>
      </c>
      <c r="M19" s="80">
        <f t="shared" si="2"/>
        <v>94899</v>
      </c>
    </row>
    <row r="20" spans="1:20">
      <c r="A20" s="80" t="str">
        <f t="shared" si="1"/>
        <v>Indesit LR6 S2 X</v>
      </c>
      <c r="B20">
        <f t="shared" si="3"/>
        <v>209</v>
      </c>
      <c r="C20">
        <f t="shared" si="4"/>
        <v>4</v>
      </c>
      <c r="D20">
        <f t="shared" si="5"/>
        <v>1</v>
      </c>
      <c r="E20">
        <f t="shared" si="6"/>
        <v>2</v>
      </c>
      <c r="F20">
        <f t="shared" si="7"/>
        <v>3</v>
      </c>
      <c r="G20">
        <f t="shared" si="8"/>
        <v>196</v>
      </c>
      <c r="H20">
        <v>75</v>
      </c>
      <c r="I20">
        <v>4</v>
      </c>
      <c r="J20">
        <f>VALUE(LEFT(J8,2))</f>
        <v>28</v>
      </c>
      <c r="K20">
        <f t="shared" si="9"/>
        <v>3</v>
      </c>
      <c r="L20">
        <f>VALUE(LEFT(L8,2))</f>
        <v>38</v>
      </c>
      <c r="M20" s="80">
        <f t="shared" si="2"/>
        <v>95936</v>
      </c>
    </row>
    <row r="21" spans="1:20">
      <c r="A21" s="80" t="str">
        <f t="shared" si="1"/>
        <v>Indesit LR6 S2 W</v>
      </c>
      <c r="B21">
        <f t="shared" si="3"/>
        <v>209</v>
      </c>
      <c r="C21">
        <f t="shared" si="4"/>
        <v>3</v>
      </c>
      <c r="D21">
        <f t="shared" si="5"/>
        <v>1</v>
      </c>
      <c r="E21">
        <f t="shared" si="6"/>
        <v>2</v>
      </c>
      <c r="F21">
        <f t="shared" si="7"/>
        <v>4</v>
      </c>
      <c r="G21">
        <f t="shared" si="8"/>
        <v>196</v>
      </c>
      <c r="H21">
        <v>75</v>
      </c>
      <c r="I21">
        <v>4</v>
      </c>
      <c r="J21">
        <f>VALUE(LEFT(J9,2))</f>
        <v>24</v>
      </c>
      <c r="K21">
        <f t="shared" si="9"/>
        <v>3</v>
      </c>
      <c r="L21">
        <f>VALUE(LEFT(L9,2))</f>
        <v>38</v>
      </c>
      <c r="M21" s="80">
        <f t="shared" si="2"/>
        <v>87990</v>
      </c>
    </row>
    <row r="22" spans="1:20">
      <c r="A22" s="80" t="str">
        <f t="shared" si="1"/>
        <v>Beko CSA270M30W</v>
      </c>
      <c r="B22">
        <f t="shared" si="3"/>
        <v>219</v>
      </c>
      <c r="C22" s="79">
        <f t="shared" si="4"/>
        <v>0</v>
      </c>
      <c r="D22">
        <f t="shared" si="5"/>
        <v>1</v>
      </c>
      <c r="E22">
        <f t="shared" si="6"/>
        <v>3</v>
      </c>
      <c r="F22">
        <f t="shared" si="7"/>
        <v>3</v>
      </c>
      <c r="G22">
        <f t="shared" si="8"/>
        <v>175</v>
      </c>
      <c r="H22">
        <v>87</v>
      </c>
      <c r="I22" s="82">
        <v>3.5</v>
      </c>
      <c r="J22">
        <f>VALUE(LEFT(J10,2))</f>
        <v>16</v>
      </c>
      <c r="K22">
        <f t="shared" si="9"/>
        <v>4</v>
      </c>
      <c r="L22">
        <f>VALUE(LEFT(L10,2))</f>
        <v>40</v>
      </c>
      <c r="M22" s="80">
        <f t="shared" si="2"/>
        <v>101321</v>
      </c>
    </row>
    <row r="23" spans="1:20">
      <c r="A23" s="80" t="str">
        <f t="shared" si="1"/>
        <v>Candy CM 3354 X</v>
      </c>
      <c r="B23">
        <f t="shared" si="3"/>
        <v>190</v>
      </c>
      <c r="C23">
        <f t="shared" si="4"/>
        <v>2</v>
      </c>
      <c r="D23">
        <f t="shared" si="5"/>
        <v>0</v>
      </c>
      <c r="E23">
        <f t="shared" si="6"/>
        <v>3</v>
      </c>
      <c r="F23">
        <f t="shared" si="7"/>
        <v>4</v>
      </c>
      <c r="G23">
        <f t="shared" si="8"/>
        <v>188</v>
      </c>
      <c r="H23">
        <v>64</v>
      </c>
      <c r="I23">
        <v>3</v>
      </c>
      <c r="J23" s="79">
        <v>0</v>
      </c>
      <c r="K23">
        <f t="shared" si="9"/>
        <v>4</v>
      </c>
      <c r="L23">
        <f>VALUE(LEFT(L11,2))</f>
        <v>42</v>
      </c>
      <c r="M23" s="80">
        <f t="shared" si="2"/>
        <v>95390</v>
      </c>
    </row>
    <row r="24" spans="1:20">
      <c r="A24" s="80" t="str">
        <f t="shared" si="1"/>
        <v>Candy CM 3354 W</v>
      </c>
      <c r="B24">
        <f t="shared" si="3"/>
        <v>204</v>
      </c>
      <c r="C24">
        <f t="shared" si="4"/>
        <v>2</v>
      </c>
      <c r="D24">
        <f t="shared" si="5"/>
        <v>0</v>
      </c>
      <c r="E24">
        <f t="shared" si="6"/>
        <v>3</v>
      </c>
      <c r="F24">
        <f t="shared" si="7"/>
        <v>4</v>
      </c>
      <c r="G24">
        <f t="shared" si="8"/>
        <v>188</v>
      </c>
      <c r="H24">
        <v>74</v>
      </c>
      <c r="I24">
        <v>3</v>
      </c>
      <c r="J24">
        <f>VALUE(LEFT(J12,2))</f>
        <v>19</v>
      </c>
      <c r="K24">
        <f t="shared" si="9"/>
        <v>4</v>
      </c>
      <c r="L24">
        <f>VALUE(LEFT(L12,2))</f>
        <v>40</v>
      </c>
      <c r="M24" s="80">
        <f t="shared" si="2"/>
        <v>99990</v>
      </c>
    </row>
    <row r="26" spans="1:20">
      <c r="D26">
        <v>0</v>
      </c>
      <c r="P26">
        <f>CORREL(O28:O37,Q28:Q37)</f>
        <v>-0.54184868855876833</v>
      </c>
    </row>
    <row r="27" spans="1:20" s="80" customFormat="1" ht="58">
      <c r="A27" s="80" t="str">
        <f>A14</f>
        <v>objektum</v>
      </c>
      <c r="B27" s="80" t="str">
        <f t="shared" ref="B27:M27" si="10">B14</f>
        <v>Éves energiafogyasztás</v>
      </c>
      <c r="C27" s="80" t="str">
        <f t="shared" si="10"/>
        <v>Klíma osztály </v>
      </c>
      <c r="D27" s="80" t="str">
        <f t="shared" si="10"/>
        <v>Antibakteriális védelem </v>
      </c>
      <c r="E27" s="80" t="str">
        <f t="shared" si="10"/>
        <v>Fagyasztó rekeszek száma</v>
      </c>
      <c r="F27" s="80" t="str">
        <f t="shared" si="10"/>
        <v>Hűtő polcok száma</v>
      </c>
      <c r="G27" s="80" t="str">
        <f t="shared" si="10"/>
        <v>Nettó hűtőtér</v>
      </c>
      <c r="H27" s="80" t="str">
        <f t="shared" si="10"/>
        <v>Nettó fagyasztótér</v>
      </c>
      <c r="I27" s="80" t="str">
        <f t="shared" si="10"/>
        <v>Fagyasztó teljesítmény</v>
      </c>
      <c r="J27" s="80" t="str">
        <f t="shared" si="10"/>
        <v>Visszamelegedési idő </v>
      </c>
      <c r="K27" s="80" t="str">
        <f t="shared" si="10"/>
        <v>Ajtórekeszek száma</v>
      </c>
      <c r="L27" s="80" t="str">
        <f t="shared" si="10"/>
        <v>Zajszint</v>
      </c>
      <c r="M27" s="80" t="str">
        <f t="shared" si="10"/>
        <v>ár</v>
      </c>
      <c r="N27" s="80" t="s">
        <v>330</v>
      </c>
      <c r="O27" s="80" t="s">
        <v>329</v>
      </c>
      <c r="P27" s="80" t="s">
        <v>331</v>
      </c>
      <c r="Q27" s="80" t="s">
        <v>437</v>
      </c>
      <c r="R27" s="80" t="s">
        <v>438</v>
      </c>
      <c r="S27" s="80" t="s">
        <v>439</v>
      </c>
      <c r="T27" s="80" t="s">
        <v>440</v>
      </c>
    </row>
    <row r="28" spans="1:20">
      <c r="A28" t="str">
        <f t="shared" ref="A28:A37" si="11">A15</f>
        <v>Zanussi ZRB33103WA</v>
      </c>
      <c r="B28">
        <f>RANK(B15,B$15:B$24,B$1)</f>
        <v>8</v>
      </c>
      <c r="C28">
        <f t="shared" ref="C28:L28" si="12">RANK(C15,C$15:C$24,C$1)</f>
        <v>1</v>
      </c>
      <c r="D28">
        <f>RANK(D15,D$15:D$24,D$26)</f>
        <v>8</v>
      </c>
      <c r="E28">
        <f t="shared" si="12"/>
        <v>1</v>
      </c>
      <c r="F28">
        <f t="shared" si="12"/>
        <v>7</v>
      </c>
      <c r="G28">
        <f t="shared" si="12"/>
        <v>3</v>
      </c>
      <c r="H28">
        <f t="shared" si="12"/>
        <v>1</v>
      </c>
      <c r="I28">
        <f t="shared" si="12"/>
        <v>3</v>
      </c>
      <c r="J28">
        <f t="shared" si="12"/>
        <v>4</v>
      </c>
      <c r="K28">
        <f t="shared" si="12"/>
        <v>7</v>
      </c>
      <c r="L28">
        <f t="shared" si="12"/>
        <v>4</v>
      </c>
      <c r="M28" s="80">
        <f t="shared" ref="M28" si="13">M15</f>
        <v>89999</v>
      </c>
      <c r="N28">
        <f>110-SUM(B28:L28)</f>
        <v>63</v>
      </c>
      <c r="O28" s="83">
        <f>M28/N28</f>
        <v>1428.5555555555557</v>
      </c>
      <c r="P28">
        <f>COUNTIF(B28:L28,1)</f>
        <v>3</v>
      </c>
      <c r="Q28">
        <f>step2!AK8</f>
        <v>3332.1999999999971</v>
      </c>
      <c r="R28">
        <f>RANK(O28,O$28:O$37,1)</f>
        <v>5</v>
      </c>
      <c r="S28">
        <f>RANK(Q28,Q$28:Q$37,0)</f>
        <v>3</v>
      </c>
      <c r="T28">
        <f>ABS(R28-S28)</f>
        <v>2</v>
      </c>
    </row>
    <row r="29" spans="1:20">
      <c r="A29" t="str">
        <f t="shared" si="11"/>
        <v>Gorenje RK4172ANX</v>
      </c>
      <c r="B29">
        <f t="shared" ref="B29:L37" si="14">RANK(B16,B$15:B$24,B$1)</f>
        <v>2</v>
      </c>
      <c r="C29">
        <f t="shared" si="14"/>
        <v>4</v>
      </c>
      <c r="D29">
        <f t="shared" ref="D29:D37" si="15">RANK(D16,D$15:D$24,D$26)</f>
        <v>1</v>
      </c>
      <c r="E29">
        <f t="shared" si="14"/>
        <v>1</v>
      </c>
      <c r="F29">
        <f t="shared" si="14"/>
        <v>1</v>
      </c>
      <c r="G29">
        <f t="shared" si="14"/>
        <v>1</v>
      </c>
      <c r="H29">
        <f t="shared" si="14"/>
        <v>7</v>
      </c>
      <c r="I29">
        <f t="shared" si="14"/>
        <v>7</v>
      </c>
      <c r="J29">
        <f t="shared" si="14"/>
        <v>8</v>
      </c>
      <c r="K29">
        <f t="shared" si="14"/>
        <v>1</v>
      </c>
      <c r="L29">
        <f t="shared" si="14"/>
        <v>7</v>
      </c>
      <c r="M29" s="80">
        <f t="shared" ref="M29" si="16">M16</f>
        <v>89900</v>
      </c>
      <c r="N29">
        <f t="shared" ref="N29:N37" si="17">110-SUM(B29:L29)</f>
        <v>70</v>
      </c>
      <c r="O29" s="83">
        <f t="shared" ref="O29:O37" si="18">M29/N29</f>
        <v>1284.2857142857142</v>
      </c>
      <c r="P29">
        <f t="shared" ref="P29:P37" si="19">COUNTIF(B29:L29,1)</f>
        <v>5</v>
      </c>
      <c r="Q29">
        <f>step2!AK9</f>
        <v>6458.1000000000058</v>
      </c>
      <c r="R29">
        <f t="shared" ref="R29:R37" si="20">RANK(O29,O$28:O$37,1)</f>
        <v>2</v>
      </c>
      <c r="S29">
        <f t="shared" ref="S29:S37" si="21">RANK(Q29,Q$28:Q$37,0)</f>
        <v>2</v>
      </c>
      <c r="T29">
        <f t="shared" ref="T29:T37" si="22">ABS(R29-S29)</f>
        <v>0</v>
      </c>
    </row>
    <row r="30" spans="1:20">
      <c r="A30" t="str">
        <f t="shared" si="11"/>
        <v>Beko RCSA-330K31 W</v>
      </c>
      <c r="B30">
        <f t="shared" si="14"/>
        <v>7</v>
      </c>
      <c r="C30">
        <f t="shared" si="14"/>
        <v>3</v>
      </c>
      <c r="D30">
        <f t="shared" si="15"/>
        <v>1</v>
      </c>
      <c r="E30">
        <f t="shared" si="14"/>
        <v>1</v>
      </c>
      <c r="F30">
        <f t="shared" si="14"/>
        <v>7</v>
      </c>
      <c r="G30">
        <f t="shared" si="14"/>
        <v>4</v>
      </c>
      <c r="H30">
        <f t="shared" si="14"/>
        <v>3</v>
      </c>
      <c r="I30">
        <f t="shared" si="14"/>
        <v>1</v>
      </c>
      <c r="J30">
        <f t="shared" si="14"/>
        <v>6</v>
      </c>
      <c r="K30">
        <f t="shared" si="14"/>
        <v>1</v>
      </c>
      <c r="L30">
        <f t="shared" si="14"/>
        <v>7</v>
      </c>
      <c r="M30" s="80">
        <f t="shared" ref="M30" si="23">M17</f>
        <v>105899</v>
      </c>
      <c r="N30">
        <f t="shared" si="17"/>
        <v>69</v>
      </c>
      <c r="O30" s="83">
        <f t="shared" si="18"/>
        <v>1534.768115942029</v>
      </c>
      <c r="P30">
        <f t="shared" si="19"/>
        <v>4</v>
      </c>
      <c r="Q30">
        <f>step2!AK10</f>
        <v>-9547</v>
      </c>
      <c r="R30">
        <f t="shared" si="20"/>
        <v>7</v>
      </c>
      <c r="S30">
        <f t="shared" si="21"/>
        <v>10</v>
      </c>
      <c r="T30">
        <f t="shared" si="22"/>
        <v>3</v>
      </c>
    </row>
    <row r="31" spans="1:20">
      <c r="A31" t="str">
        <f t="shared" si="11"/>
        <v>Gorenje RK4172ANW</v>
      </c>
      <c r="B31">
        <f t="shared" si="14"/>
        <v>10</v>
      </c>
      <c r="C31">
        <f t="shared" si="14"/>
        <v>4</v>
      </c>
      <c r="D31">
        <f t="shared" si="15"/>
        <v>1</v>
      </c>
      <c r="E31">
        <f t="shared" si="14"/>
        <v>1</v>
      </c>
      <c r="F31">
        <f t="shared" si="14"/>
        <v>1</v>
      </c>
      <c r="G31">
        <f t="shared" si="14"/>
        <v>2</v>
      </c>
      <c r="H31">
        <f t="shared" si="14"/>
        <v>9</v>
      </c>
      <c r="I31">
        <f t="shared" si="14"/>
        <v>7</v>
      </c>
      <c r="J31">
        <f t="shared" si="14"/>
        <v>8</v>
      </c>
      <c r="K31">
        <f t="shared" si="14"/>
        <v>1</v>
      </c>
      <c r="L31">
        <f t="shared" si="14"/>
        <v>7</v>
      </c>
      <c r="M31" s="80">
        <f t="shared" ref="M31" si="24">M18</f>
        <v>82998</v>
      </c>
      <c r="N31">
        <f t="shared" si="17"/>
        <v>59</v>
      </c>
      <c r="O31" s="83">
        <f t="shared" si="18"/>
        <v>1406.7457627118645</v>
      </c>
      <c r="P31">
        <f t="shared" si="19"/>
        <v>4</v>
      </c>
      <c r="Q31">
        <f>step2!AK11</f>
        <v>13360.100000000006</v>
      </c>
      <c r="R31">
        <f t="shared" si="20"/>
        <v>4</v>
      </c>
      <c r="S31">
        <f t="shared" si="21"/>
        <v>1</v>
      </c>
      <c r="T31">
        <f t="shared" si="22"/>
        <v>3</v>
      </c>
    </row>
    <row r="32" spans="1:20">
      <c r="A32" t="str">
        <f t="shared" si="11"/>
        <v>Indesit LR7S2W</v>
      </c>
      <c r="B32">
        <f t="shared" si="14"/>
        <v>9</v>
      </c>
      <c r="C32">
        <f t="shared" si="14"/>
        <v>1</v>
      </c>
      <c r="D32">
        <f t="shared" si="15"/>
        <v>1</v>
      </c>
      <c r="E32">
        <f t="shared" si="14"/>
        <v>1</v>
      </c>
      <c r="F32">
        <f t="shared" si="14"/>
        <v>1</v>
      </c>
      <c r="G32">
        <f t="shared" si="14"/>
        <v>5</v>
      </c>
      <c r="H32">
        <f t="shared" si="14"/>
        <v>1</v>
      </c>
      <c r="I32">
        <f t="shared" si="14"/>
        <v>1</v>
      </c>
      <c r="J32">
        <f t="shared" si="14"/>
        <v>2</v>
      </c>
      <c r="K32">
        <f t="shared" si="14"/>
        <v>7</v>
      </c>
      <c r="L32">
        <f t="shared" si="14"/>
        <v>1</v>
      </c>
      <c r="M32" s="80">
        <f t="shared" ref="M32" si="25">M19</f>
        <v>94899</v>
      </c>
      <c r="N32">
        <f t="shared" si="17"/>
        <v>80</v>
      </c>
      <c r="O32" s="83">
        <f t="shared" si="18"/>
        <v>1186.2375</v>
      </c>
      <c r="P32">
        <f t="shared" si="19"/>
        <v>7</v>
      </c>
      <c r="Q32">
        <f>step2!AK12</f>
        <v>1459.1000000000058</v>
      </c>
      <c r="R32">
        <f t="shared" si="20"/>
        <v>1</v>
      </c>
      <c r="S32">
        <f t="shared" si="21"/>
        <v>5</v>
      </c>
      <c r="T32">
        <f t="shared" si="22"/>
        <v>4</v>
      </c>
    </row>
    <row r="33" spans="1:20">
      <c r="A33" t="str">
        <f t="shared" si="11"/>
        <v>Indesit LR6 S2 X</v>
      </c>
      <c r="B33">
        <f t="shared" si="14"/>
        <v>4</v>
      </c>
      <c r="C33">
        <f t="shared" si="14"/>
        <v>4</v>
      </c>
      <c r="D33">
        <f t="shared" si="15"/>
        <v>1</v>
      </c>
      <c r="E33">
        <f t="shared" si="14"/>
        <v>9</v>
      </c>
      <c r="F33">
        <f t="shared" si="14"/>
        <v>7</v>
      </c>
      <c r="G33">
        <f t="shared" si="14"/>
        <v>5</v>
      </c>
      <c r="H33">
        <f t="shared" si="14"/>
        <v>5</v>
      </c>
      <c r="I33">
        <f t="shared" si="14"/>
        <v>3</v>
      </c>
      <c r="J33">
        <f t="shared" si="14"/>
        <v>1</v>
      </c>
      <c r="K33">
        <f t="shared" si="14"/>
        <v>7</v>
      </c>
      <c r="L33">
        <f t="shared" si="14"/>
        <v>1</v>
      </c>
      <c r="M33" s="80">
        <f t="shared" ref="M33" si="26">M20</f>
        <v>95936</v>
      </c>
      <c r="N33">
        <f t="shared" si="17"/>
        <v>63</v>
      </c>
      <c r="O33" s="83">
        <f t="shared" si="18"/>
        <v>1522.7936507936508</v>
      </c>
      <c r="P33">
        <f t="shared" si="19"/>
        <v>3</v>
      </c>
      <c r="Q33">
        <f>step2!AK13</f>
        <v>-4670.1999999999971</v>
      </c>
      <c r="R33">
        <f t="shared" si="20"/>
        <v>6</v>
      </c>
      <c r="S33">
        <f t="shared" si="21"/>
        <v>7</v>
      </c>
      <c r="T33">
        <f t="shared" si="22"/>
        <v>1</v>
      </c>
    </row>
    <row r="34" spans="1:20">
      <c r="A34" t="str">
        <f t="shared" si="11"/>
        <v>Indesit LR6 S2 W</v>
      </c>
      <c r="B34">
        <f t="shared" si="14"/>
        <v>4</v>
      </c>
      <c r="C34">
        <f t="shared" si="14"/>
        <v>7</v>
      </c>
      <c r="D34">
        <f t="shared" si="15"/>
        <v>1</v>
      </c>
      <c r="E34">
        <f t="shared" si="14"/>
        <v>9</v>
      </c>
      <c r="F34">
        <f t="shared" si="14"/>
        <v>1</v>
      </c>
      <c r="G34">
        <f t="shared" si="14"/>
        <v>5</v>
      </c>
      <c r="H34">
        <f t="shared" si="14"/>
        <v>5</v>
      </c>
      <c r="I34">
        <f t="shared" si="14"/>
        <v>3</v>
      </c>
      <c r="J34">
        <f t="shared" si="14"/>
        <v>2</v>
      </c>
      <c r="K34">
        <f t="shared" si="14"/>
        <v>7</v>
      </c>
      <c r="L34">
        <f t="shared" si="14"/>
        <v>1</v>
      </c>
      <c r="M34" s="80">
        <f t="shared" ref="M34" si="27">M21</f>
        <v>87990</v>
      </c>
      <c r="N34">
        <f t="shared" si="17"/>
        <v>65</v>
      </c>
      <c r="O34" s="83">
        <f t="shared" si="18"/>
        <v>1353.6923076923076</v>
      </c>
      <c r="P34">
        <f t="shared" si="19"/>
        <v>3</v>
      </c>
      <c r="Q34">
        <f>step2!AK14</f>
        <v>3282</v>
      </c>
      <c r="R34">
        <f t="shared" si="20"/>
        <v>3</v>
      </c>
      <c r="S34">
        <f t="shared" si="21"/>
        <v>4</v>
      </c>
      <c r="T34">
        <f t="shared" si="22"/>
        <v>1</v>
      </c>
    </row>
    <row r="35" spans="1:20">
      <c r="A35" t="str">
        <f t="shared" si="11"/>
        <v>Beko CSA270M30W</v>
      </c>
      <c r="B35">
        <f t="shared" si="14"/>
        <v>6</v>
      </c>
      <c r="C35">
        <f t="shared" si="14"/>
        <v>10</v>
      </c>
      <c r="D35">
        <f t="shared" si="15"/>
        <v>1</v>
      </c>
      <c r="E35">
        <f t="shared" si="14"/>
        <v>1</v>
      </c>
      <c r="F35">
        <f t="shared" si="14"/>
        <v>7</v>
      </c>
      <c r="G35">
        <f t="shared" si="14"/>
        <v>10</v>
      </c>
      <c r="H35">
        <f t="shared" si="14"/>
        <v>4</v>
      </c>
      <c r="I35">
        <f t="shared" si="14"/>
        <v>6</v>
      </c>
      <c r="J35">
        <f t="shared" si="14"/>
        <v>7</v>
      </c>
      <c r="K35">
        <f t="shared" si="14"/>
        <v>1</v>
      </c>
      <c r="L35">
        <f t="shared" si="14"/>
        <v>4</v>
      </c>
      <c r="M35" s="80">
        <f t="shared" ref="M35" si="28">M22</f>
        <v>101321</v>
      </c>
      <c r="N35">
        <f t="shared" si="17"/>
        <v>53</v>
      </c>
      <c r="O35" s="83">
        <f t="shared" si="18"/>
        <v>1911.7169811320755</v>
      </c>
      <c r="P35">
        <f t="shared" si="19"/>
        <v>3</v>
      </c>
      <c r="Q35">
        <f>step2!AK15</f>
        <v>-4969</v>
      </c>
      <c r="R35">
        <f t="shared" si="20"/>
        <v>9</v>
      </c>
      <c r="S35">
        <f t="shared" si="21"/>
        <v>8</v>
      </c>
      <c r="T35">
        <f t="shared" si="22"/>
        <v>1</v>
      </c>
    </row>
    <row r="36" spans="1:20">
      <c r="A36" t="str">
        <f t="shared" si="11"/>
        <v>Candy CM 3354 X</v>
      </c>
      <c r="B36">
        <f t="shared" si="14"/>
        <v>1</v>
      </c>
      <c r="C36">
        <f t="shared" si="14"/>
        <v>8</v>
      </c>
      <c r="D36">
        <f t="shared" si="15"/>
        <v>8</v>
      </c>
      <c r="E36">
        <f t="shared" si="14"/>
        <v>1</v>
      </c>
      <c r="F36">
        <f t="shared" si="14"/>
        <v>1</v>
      </c>
      <c r="G36">
        <f t="shared" si="14"/>
        <v>8</v>
      </c>
      <c r="H36">
        <f t="shared" si="14"/>
        <v>10</v>
      </c>
      <c r="I36">
        <f t="shared" si="14"/>
        <v>7</v>
      </c>
      <c r="J36">
        <f t="shared" si="14"/>
        <v>10</v>
      </c>
      <c r="K36">
        <f t="shared" si="14"/>
        <v>1</v>
      </c>
      <c r="L36">
        <f t="shared" si="14"/>
        <v>7</v>
      </c>
      <c r="M36" s="80">
        <f t="shared" ref="M36" si="29">M23</f>
        <v>95390</v>
      </c>
      <c r="N36">
        <f t="shared" si="17"/>
        <v>48</v>
      </c>
      <c r="O36" s="83">
        <f t="shared" si="18"/>
        <v>1987.2916666666667</v>
      </c>
      <c r="P36">
        <f t="shared" si="19"/>
        <v>4</v>
      </c>
      <c r="Q36">
        <f>step2!AK16</f>
        <v>-2052.6999999999971</v>
      </c>
      <c r="R36">
        <f t="shared" si="20"/>
        <v>10</v>
      </c>
      <c r="S36">
        <f t="shared" si="21"/>
        <v>6</v>
      </c>
      <c r="T36">
        <f t="shared" si="22"/>
        <v>4</v>
      </c>
    </row>
    <row r="37" spans="1:20">
      <c r="A37" t="str">
        <f t="shared" si="11"/>
        <v>Candy CM 3354 W</v>
      </c>
      <c r="B37">
        <f t="shared" si="14"/>
        <v>3</v>
      </c>
      <c r="C37">
        <f t="shared" si="14"/>
        <v>8</v>
      </c>
      <c r="D37">
        <f t="shared" si="15"/>
        <v>8</v>
      </c>
      <c r="E37">
        <f t="shared" si="14"/>
        <v>1</v>
      </c>
      <c r="F37">
        <f t="shared" si="14"/>
        <v>1</v>
      </c>
      <c r="G37">
        <f t="shared" si="14"/>
        <v>8</v>
      </c>
      <c r="H37">
        <f t="shared" si="14"/>
        <v>7</v>
      </c>
      <c r="I37">
        <f t="shared" si="14"/>
        <v>7</v>
      </c>
      <c r="J37">
        <f t="shared" si="14"/>
        <v>5</v>
      </c>
      <c r="K37">
        <f t="shared" si="14"/>
        <v>1</v>
      </c>
      <c r="L37">
        <f t="shared" si="14"/>
        <v>4</v>
      </c>
      <c r="M37" s="80">
        <f t="shared" ref="M37" si="30">M24</f>
        <v>99990</v>
      </c>
      <c r="N37">
        <f t="shared" si="17"/>
        <v>57</v>
      </c>
      <c r="O37" s="83">
        <f t="shared" si="18"/>
        <v>1754.2105263157894</v>
      </c>
      <c r="P37">
        <f t="shared" si="19"/>
        <v>3</v>
      </c>
      <c r="Q37">
        <f>step2!AK17</f>
        <v>-6652.6999999999971</v>
      </c>
      <c r="R37">
        <f t="shared" si="20"/>
        <v>8</v>
      </c>
      <c r="S37">
        <f t="shared" si="21"/>
        <v>9</v>
      </c>
      <c r="T37">
        <f t="shared" si="22"/>
        <v>1</v>
      </c>
    </row>
    <row r="39" spans="1:20" ht="43.5">
      <c r="A39" t="s">
        <v>441</v>
      </c>
      <c r="B39" s="80" t="str">
        <f>B27</f>
        <v>Éves energiafogyasztás</v>
      </c>
      <c r="C39" s="80" t="str">
        <f t="shared" ref="C39:L39" si="31">C27</f>
        <v>Klíma osztály </v>
      </c>
      <c r="D39" s="80" t="str">
        <f t="shared" si="31"/>
        <v>Antibakteriális védelem </v>
      </c>
      <c r="E39" s="80" t="str">
        <f t="shared" si="31"/>
        <v>Fagyasztó rekeszek száma</v>
      </c>
      <c r="F39" s="80" t="str">
        <f t="shared" si="31"/>
        <v>Hűtő polcok száma</v>
      </c>
      <c r="G39" s="80" t="str">
        <f t="shared" si="31"/>
        <v>Nettó hűtőtér</v>
      </c>
      <c r="H39" s="80" t="str">
        <f t="shared" si="31"/>
        <v>Nettó fagyasztótér</v>
      </c>
      <c r="I39" s="80" t="str">
        <f t="shared" si="31"/>
        <v>Fagyasztó teljesítmény</v>
      </c>
      <c r="J39" s="80" t="str">
        <f t="shared" si="31"/>
        <v>Visszamelegedési idő </v>
      </c>
      <c r="K39" s="80" t="str">
        <f t="shared" si="31"/>
        <v>Ajtórekeszek száma</v>
      </c>
      <c r="L39" s="80" t="str">
        <f t="shared" si="31"/>
        <v>Zajszint</v>
      </c>
    </row>
    <row r="40" spans="1:20">
      <c r="A40">
        <v>1</v>
      </c>
      <c r="B40" s="92">
        <v>20646.041260809383</v>
      </c>
      <c r="C40" s="92">
        <v>8170.8472493099689</v>
      </c>
      <c r="D40" s="92">
        <v>9019.224289894637</v>
      </c>
      <c r="E40" s="92">
        <v>12503.643405333944</v>
      </c>
      <c r="F40" s="92">
        <v>8373.638607503166</v>
      </c>
      <c r="G40" s="92">
        <v>6303.1541572026154</v>
      </c>
      <c r="H40" s="92">
        <v>9594.6680590884389</v>
      </c>
      <c r="I40" s="92">
        <v>11376.83015840553</v>
      </c>
      <c r="J40" s="92">
        <v>18298.442777104396</v>
      </c>
      <c r="K40" s="92">
        <v>25102.160167643433</v>
      </c>
      <c r="L40" s="92">
        <v>13560.714186527259</v>
      </c>
      <c r="M40" s="83"/>
      <c r="N40" s="83"/>
      <c r="O40" s="83"/>
    </row>
    <row r="41" spans="1:20">
      <c r="A41">
        <v>2</v>
      </c>
      <c r="B41" s="92">
        <v>7984.9649008717161</v>
      </c>
      <c r="C41" s="92">
        <v>8170.8472493099853</v>
      </c>
      <c r="D41" s="92">
        <v>9019.224289894617</v>
      </c>
      <c r="E41" s="92">
        <v>10000</v>
      </c>
      <c r="F41" s="92">
        <v>8373.638607502844</v>
      </c>
      <c r="G41" s="92">
        <v>6303.1541572026099</v>
      </c>
      <c r="H41" s="92">
        <v>9594.6680590884389</v>
      </c>
      <c r="I41" s="92">
        <v>11376.830158405535</v>
      </c>
      <c r="J41" s="92">
        <v>8891.2198017512928</v>
      </c>
      <c r="K41" s="92">
        <v>10000</v>
      </c>
      <c r="L41" s="92">
        <v>12861.893416689571</v>
      </c>
      <c r="M41" s="83"/>
      <c r="N41" s="83"/>
      <c r="O41" s="83"/>
    </row>
    <row r="42" spans="1:20">
      <c r="A42">
        <v>3</v>
      </c>
      <c r="B42" s="92">
        <v>7984.9649008717124</v>
      </c>
      <c r="C42" s="92">
        <v>8170.8472493099771</v>
      </c>
      <c r="D42" s="92">
        <v>9019.2242898946351</v>
      </c>
      <c r="E42" s="92">
        <v>9000</v>
      </c>
      <c r="F42" s="92">
        <v>8373.6386075025421</v>
      </c>
      <c r="G42" s="92">
        <v>6303.1541572026063</v>
      </c>
      <c r="H42" s="92">
        <v>9594.6680590884334</v>
      </c>
      <c r="I42" s="92">
        <v>11376.830158405535</v>
      </c>
      <c r="J42" s="92">
        <v>8891.2198017511437</v>
      </c>
      <c r="K42" s="92">
        <v>9000</v>
      </c>
      <c r="L42" s="92">
        <v>12861.893416689567</v>
      </c>
      <c r="M42" s="83"/>
      <c r="N42" s="83"/>
      <c r="O42" s="83"/>
    </row>
    <row r="43" spans="1:20">
      <c r="A43">
        <v>4</v>
      </c>
      <c r="B43" s="92">
        <v>7984.964900871707</v>
      </c>
      <c r="C43" s="92">
        <v>5271.2450791524225</v>
      </c>
      <c r="D43" s="92">
        <v>8000</v>
      </c>
      <c r="E43" s="92">
        <v>8000</v>
      </c>
      <c r="F43" s="92">
        <v>8000</v>
      </c>
      <c r="G43" s="92">
        <v>6303.1541572026135</v>
      </c>
      <c r="H43" s="92">
        <v>9594.6680590884298</v>
      </c>
      <c r="I43" s="92">
        <v>8000</v>
      </c>
      <c r="J43" s="92">
        <v>8891.2198017509818</v>
      </c>
      <c r="K43" s="92">
        <v>8000</v>
      </c>
      <c r="L43" s="92">
        <v>12861.893416689578</v>
      </c>
      <c r="M43" s="83"/>
      <c r="N43" s="83"/>
      <c r="O43" s="83"/>
    </row>
    <row r="44" spans="1:20">
      <c r="A44">
        <v>5</v>
      </c>
      <c r="B44" s="92">
        <v>7483.6198044218518</v>
      </c>
      <c r="C44" s="92">
        <v>5271.2450791524243</v>
      </c>
      <c r="D44" s="92">
        <v>7000</v>
      </c>
      <c r="E44" s="92">
        <v>7000</v>
      </c>
      <c r="F44" s="92">
        <v>7000</v>
      </c>
      <c r="G44" s="92">
        <v>6303.1541572026154</v>
      </c>
      <c r="H44" s="92">
        <v>9256.3934000278059</v>
      </c>
      <c r="I44" s="92">
        <v>7483.6198044218518</v>
      </c>
      <c r="J44" s="92">
        <v>8891.2198017509127</v>
      </c>
      <c r="K44" s="92">
        <v>7000</v>
      </c>
      <c r="L44" s="92">
        <v>7000</v>
      </c>
      <c r="M44" s="83"/>
      <c r="N44" s="83"/>
      <c r="O44" s="83"/>
    </row>
    <row r="45" spans="1:20">
      <c r="A45">
        <v>6</v>
      </c>
      <c r="B45" s="92">
        <v>7483.6198044218527</v>
      </c>
      <c r="C45" s="92">
        <v>5271.2450791524334</v>
      </c>
      <c r="D45" s="92">
        <v>6000</v>
      </c>
      <c r="E45" s="92">
        <v>6000</v>
      </c>
      <c r="F45" s="92">
        <v>6912.3952694424452</v>
      </c>
      <c r="G45" s="92">
        <v>6000</v>
      </c>
      <c r="H45" s="92">
        <v>6000</v>
      </c>
      <c r="I45" s="92">
        <v>7483.6198044218527</v>
      </c>
      <c r="J45" s="92">
        <v>7060.0111735436285</v>
      </c>
      <c r="K45" s="92">
        <v>6000</v>
      </c>
      <c r="L45" s="92">
        <v>6000</v>
      </c>
      <c r="M45" s="83"/>
      <c r="N45" s="83"/>
      <c r="O45" s="83"/>
    </row>
    <row r="46" spans="1:20">
      <c r="A46">
        <v>7</v>
      </c>
      <c r="B46" s="92">
        <v>5736.1787938866792</v>
      </c>
      <c r="C46" s="92">
        <v>5271.2450791524298</v>
      </c>
      <c r="D46" s="92">
        <v>5098.6177692610781</v>
      </c>
      <c r="E46" s="92">
        <v>5000</v>
      </c>
      <c r="F46" s="92">
        <v>6912.3952694424352</v>
      </c>
      <c r="G46" s="92">
        <v>5353.2164815791848</v>
      </c>
      <c r="H46" s="92">
        <v>3899.116003834878</v>
      </c>
      <c r="I46" s="92">
        <v>4650.2843663803424</v>
      </c>
      <c r="J46" s="92">
        <v>6030.3166847658786</v>
      </c>
      <c r="K46" s="92">
        <v>4540.3026065309959</v>
      </c>
      <c r="L46" s="92">
        <v>4119.8838687216903</v>
      </c>
      <c r="M46" s="83"/>
      <c r="N46" s="83"/>
      <c r="O46" s="83"/>
    </row>
    <row r="47" spans="1:20">
      <c r="A47">
        <v>8</v>
      </c>
      <c r="B47" s="92">
        <v>3745.4219001233123</v>
      </c>
      <c r="C47" s="92">
        <v>5271.2450791524225</v>
      </c>
      <c r="D47" s="92">
        <v>5098.617769261079</v>
      </c>
      <c r="E47" s="92">
        <v>4000</v>
      </c>
      <c r="F47" s="92">
        <v>4000</v>
      </c>
      <c r="G47" s="92">
        <v>5353.2164815791848</v>
      </c>
      <c r="H47" s="92">
        <v>3899.1160038348762</v>
      </c>
      <c r="I47" s="92">
        <v>4000</v>
      </c>
      <c r="J47" s="92">
        <v>2675.4446953484403</v>
      </c>
      <c r="K47" s="92">
        <v>4000</v>
      </c>
      <c r="L47" s="92">
        <v>4000</v>
      </c>
      <c r="M47" s="83"/>
      <c r="N47" s="83"/>
      <c r="O47" s="83"/>
    </row>
    <row r="48" spans="1:20">
      <c r="A48">
        <v>9</v>
      </c>
      <c r="B48" s="92">
        <v>2564.5834001769813</v>
      </c>
      <c r="C48" s="92">
        <v>3000</v>
      </c>
      <c r="D48" s="92">
        <v>3000</v>
      </c>
      <c r="E48" s="92">
        <v>3412.3012719369244</v>
      </c>
      <c r="F48" s="92">
        <v>3000</v>
      </c>
      <c r="G48" s="92">
        <v>3000</v>
      </c>
      <c r="H48" s="92">
        <v>2985.6747232751504</v>
      </c>
      <c r="I48" s="92">
        <v>3000</v>
      </c>
      <c r="J48" s="92">
        <v>2675.4446953484417</v>
      </c>
      <c r="K48" s="92">
        <v>3000</v>
      </c>
      <c r="L48" s="92">
        <v>3000</v>
      </c>
      <c r="M48" s="83"/>
      <c r="N48" s="83"/>
      <c r="O48" s="83"/>
    </row>
    <row r="49" spans="1:15">
      <c r="A49">
        <v>10</v>
      </c>
      <c r="B49" s="92">
        <v>1993.6332240408226</v>
      </c>
      <c r="C49" s="92">
        <v>2164.8871261176032</v>
      </c>
      <c r="D49" s="92">
        <v>2000</v>
      </c>
      <c r="E49" s="92">
        <v>2000</v>
      </c>
      <c r="F49" s="92">
        <v>2000</v>
      </c>
      <c r="G49" s="92">
        <v>2164.8871261176032</v>
      </c>
      <c r="H49" s="92">
        <v>2135.6335491635973</v>
      </c>
      <c r="I49" s="92">
        <v>2000</v>
      </c>
      <c r="J49" s="92">
        <v>2135.6335491635973</v>
      </c>
      <c r="K49" s="92">
        <v>2000</v>
      </c>
      <c r="L49" s="92">
        <v>2000</v>
      </c>
      <c r="M49" s="83"/>
      <c r="N49" s="83"/>
      <c r="O49" s="83"/>
    </row>
    <row r="50" spans="1:15">
      <c r="A50">
        <v>1</v>
      </c>
      <c r="B50" s="83">
        <v>2</v>
      </c>
      <c r="C50" s="83">
        <v>3</v>
      </c>
      <c r="D50" s="83">
        <v>4</v>
      </c>
      <c r="E50" s="83">
        <v>5</v>
      </c>
      <c r="F50" s="83">
        <v>6</v>
      </c>
      <c r="G50" s="83">
        <v>7</v>
      </c>
      <c r="H50" s="83">
        <v>8</v>
      </c>
      <c r="I50" s="83">
        <v>9</v>
      </c>
      <c r="J50" s="83">
        <v>10</v>
      </c>
      <c r="K50" s="83">
        <v>11</v>
      </c>
      <c r="L50" s="83">
        <v>12</v>
      </c>
      <c r="M50" s="83"/>
      <c r="N50" s="83"/>
      <c r="O50" s="83"/>
    </row>
    <row r="51" spans="1:15"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</row>
    <row r="52" spans="1:15">
      <c r="A52" t="s">
        <v>442</v>
      </c>
      <c r="B52" s="83">
        <f>B40-B41</f>
        <v>12661.076359937666</v>
      </c>
      <c r="C52" s="83">
        <f t="shared" ref="C52:L52" si="32">C40-C41</f>
        <v>-1.6370904631912708E-11</v>
      </c>
      <c r="D52" s="83">
        <f t="shared" si="32"/>
        <v>2.0008883439004421E-11</v>
      </c>
      <c r="E52" s="83">
        <f t="shared" si="32"/>
        <v>2503.6434053339435</v>
      </c>
      <c r="F52" s="83">
        <f t="shared" si="32"/>
        <v>3.219611244276166E-10</v>
      </c>
      <c r="G52" s="83">
        <f t="shared" si="32"/>
        <v>0</v>
      </c>
      <c r="H52" s="83">
        <f t="shared" si="32"/>
        <v>0</v>
      </c>
      <c r="I52" s="83">
        <f t="shared" si="32"/>
        <v>0</v>
      </c>
      <c r="J52" s="83">
        <f t="shared" si="32"/>
        <v>9407.2229753531028</v>
      </c>
      <c r="K52" s="83">
        <f t="shared" si="32"/>
        <v>15102.160167643433</v>
      </c>
      <c r="L52" s="83">
        <f t="shared" si="32"/>
        <v>698.8207698376882</v>
      </c>
      <c r="M52" s="83"/>
      <c r="N52" s="83"/>
      <c r="O52" s="83"/>
    </row>
    <row r="53" spans="1:15">
      <c r="A53" t="s">
        <v>443</v>
      </c>
      <c r="B53" s="83">
        <f t="shared" ref="B53:L53" si="33">B41-B42</f>
        <v>0</v>
      </c>
      <c r="C53" s="83">
        <f t="shared" si="33"/>
        <v>8.1854523159563541E-12</v>
      </c>
      <c r="D53" s="83">
        <f t="shared" si="33"/>
        <v>-1.8189894035458565E-11</v>
      </c>
      <c r="E53" s="83">
        <f t="shared" si="33"/>
        <v>1000</v>
      </c>
      <c r="F53" s="83">
        <f t="shared" si="33"/>
        <v>3.0195224098861217E-10</v>
      </c>
      <c r="G53" s="83">
        <f t="shared" si="33"/>
        <v>0</v>
      </c>
      <c r="H53" s="83">
        <f t="shared" si="33"/>
        <v>0</v>
      </c>
      <c r="I53" s="83">
        <f t="shared" si="33"/>
        <v>0</v>
      </c>
      <c r="J53" s="83">
        <f t="shared" si="33"/>
        <v>1.4915713109076023E-10</v>
      </c>
      <c r="K53" s="83">
        <f t="shared" si="33"/>
        <v>1000</v>
      </c>
      <c r="L53" s="83">
        <f t="shared" si="33"/>
        <v>0</v>
      </c>
      <c r="M53" s="83"/>
      <c r="N53" s="83"/>
      <c r="O53" s="83"/>
    </row>
    <row r="54" spans="1:15">
      <c r="A54" t="s">
        <v>443</v>
      </c>
      <c r="B54" s="83">
        <f t="shared" ref="B54:L54" si="34">B42-B43</f>
        <v>0</v>
      </c>
      <c r="C54" s="83">
        <f t="shared" si="34"/>
        <v>2899.6021701575546</v>
      </c>
      <c r="D54" s="83">
        <f t="shared" si="34"/>
        <v>1019.2242898946351</v>
      </c>
      <c r="E54" s="83">
        <f t="shared" si="34"/>
        <v>1000</v>
      </c>
      <c r="F54" s="83">
        <f t="shared" si="34"/>
        <v>373.63860750254207</v>
      </c>
      <c r="G54" s="83">
        <f t="shared" si="34"/>
        <v>-7.2759576141834259E-12</v>
      </c>
      <c r="H54" s="83">
        <f t="shared" si="34"/>
        <v>0</v>
      </c>
      <c r="I54" s="83">
        <f t="shared" si="34"/>
        <v>3376.8301584055353</v>
      </c>
      <c r="J54" s="83">
        <f t="shared" si="34"/>
        <v>1.6189005691558123E-10</v>
      </c>
      <c r="K54" s="83">
        <f t="shared" si="34"/>
        <v>1000</v>
      </c>
      <c r="L54" s="83">
        <f t="shared" si="34"/>
        <v>0</v>
      </c>
      <c r="M54" s="83"/>
      <c r="N54" s="83"/>
      <c r="O54" s="83"/>
    </row>
    <row r="55" spans="1:15">
      <c r="A55" t="s">
        <v>443</v>
      </c>
      <c r="B55" s="83">
        <f t="shared" ref="B55:L55" si="35">B43-B44</f>
        <v>501.34509644985519</v>
      </c>
      <c r="C55" s="83">
        <f t="shared" si="35"/>
        <v>0</v>
      </c>
      <c r="D55" s="83">
        <f t="shared" si="35"/>
        <v>1000</v>
      </c>
      <c r="E55" s="83">
        <f t="shared" si="35"/>
        <v>1000</v>
      </c>
      <c r="F55" s="83">
        <f t="shared" si="35"/>
        <v>1000</v>
      </c>
      <c r="G55" s="83">
        <f t="shared" si="35"/>
        <v>0</v>
      </c>
      <c r="H55" s="83">
        <f t="shared" si="35"/>
        <v>338.27465906062389</v>
      </c>
      <c r="I55" s="83">
        <f t="shared" si="35"/>
        <v>516.38019557814823</v>
      </c>
      <c r="J55" s="83">
        <f t="shared" si="35"/>
        <v>6.9121597334742546E-11</v>
      </c>
      <c r="K55" s="83">
        <f t="shared" si="35"/>
        <v>1000</v>
      </c>
      <c r="L55" s="83">
        <f t="shared" si="35"/>
        <v>5861.8934166895779</v>
      </c>
      <c r="M55" s="83"/>
      <c r="N55" s="83"/>
      <c r="O55" s="83"/>
    </row>
    <row r="56" spans="1:15">
      <c r="A56" t="s">
        <v>443</v>
      </c>
      <c r="B56" s="83">
        <f t="shared" ref="B56:L56" si="36">B44-B45</f>
        <v>0</v>
      </c>
      <c r="C56" s="83">
        <f t="shared" si="36"/>
        <v>-9.0949470177292824E-12</v>
      </c>
      <c r="D56" s="83">
        <f t="shared" si="36"/>
        <v>1000</v>
      </c>
      <c r="E56" s="83">
        <f t="shared" si="36"/>
        <v>1000</v>
      </c>
      <c r="F56" s="83">
        <f t="shared" si="36"/>
        <v>87.604730557554831</v>
      </c>
      <c r="G56" s="83">
        <f t="shared" si="36"/>
        <v>303.15415720261535</v>
      </c>
      <c r="H56" s="83">
        <f t="shared" si="36"/>
        <v>3256.3934000278059</v>
      </c>
      <c r="I56" s="83">
        <f t="shared" si="36"/>
        <v>0</v>
      </c>
      <c r="J56" s="83">
        <f t="shared" si="36"/>
        <v>1831.2086282072842</v>
      </c>
      <c r="K56" s="83">
        <f t="shared" si="36"/>
        <v>1000</v>
      </c>
      <c r="L56" s="83">
        <f t="shared" si="36"/>
        <v>1000</v>
      </c>
      <c r="M56" s="83"/>
      <c r="N56" s="83"/>
      <c r="O56" s="83"/>
    </row>
    <row r="57" spans="1:15">
      <c r="A57" t="s">
        <v>443</v>
      </c>
      <c r="B57" s="83">
        <f t="shared" ref="B57:L57" si="37">B45-B46</f>
        <v>1747.4410105351735</v>
      </c>
      <c r="C57" s="83">
        <f t="shared" si="37"/>
        <v>0</v>
      </c>
      <c r="D57" s="83">
        <f t="shared" si="37"/>
        <v>901.38223073892186</v>
      </c>
      <c r="E57" s="83">
        <f t="shared" si="37"/>
        <v>1000</v>
      </c>
      <c r="F57" s="83">
        <f t="shared" si="37"/>
        <v>1.0004441719502211E-11</v>
      </c>
      <c r="G57" s="83">
        <f t="shared" si="37"/>
        <v>646.7835184208152</v>
      </c>
      <c r="H57" s="83">
        <f t="shared" si="37"/>
        <v>2100.883996165122</v>
      </c>
      <c r="I57" s="83">
        <f t="shared" si="37"/>
        <v>2833.3354380415103</v>
      </c>
      <c r="J57" s="83">
        <f t="shared" si="37"/>
        <v>1029.6944887777499</v>
      </c>
      <c r="K57" s="83">
        <f t="shared" si="37"/>
        <v>1459.6973934690041</v>
      </c>
      <c r="L57" s="83">
        <f t="shared" si="37"/>
        <v>1880.1161312783097</v>
      </c>
      <c r="M57" s="83"/>
      <c r="N57" s="83"/>
      <c r="O57" s="83"/>
    </row>
    <row r="58" spans="1:15">
      <c r="A58" t="s">
        <v>443</v>
      </c>
      <c r="B58" s="83">
        <f t="shared" ref="B58:L58" si="38">B46-B47</f>
        <v>1990.7568937633669</v>
      </c>
      <c r="C58" s="83">
        <f t="shared" si="38"/>
        <v>7.2759576141834259E-12</v>
      </c>
      <c r="D58" s="83">
        <f t="shared" si="38"/>
        <v>0</v>
      </c>
      <c r="E58" s="83">
        <f t="shared" si="38"/>
        <v>1000</v>
      </c>
      <c r="F58" s="83">
        <f t="shared" si="38"/>
        <v>2912.3952694424352</v>
      </c>
      <c r="G58" s="83">
        <f t="shared" si="38"/>
        <v>0</v>
      </c>
      <c r="H58" s="83">
        <f t="shared" si="38"/>
        <v>0</v>
      </c>
      <c r="I58" s="83">
        <f t="shared" si="38"/>
        <v>650.28436638034236</v>
      </c>
      <c r="J58" s="83">
        <f t="shared" si="38"/>
        <v>3354.8719894174383</v>
      </c>
      <c r="K58" s="83">
        <f t="shared" si="38"/>
        <v>540.30260653099594</v>
      </c>
      <c r="L58" s="83">
        <f t="shared" si="38"/>
        <v>119.88386872169031</v>
      </c>
      <c r="M58" s="83"/>
      <c r="N58" s="83"/>
      <c r="O58" s="83"/>
    </row>
    <row r="59" spans="1:15">
      <c r="A59" t="s">
        <v>443</v>
      </c>
      <c r="B59" s="83">
        <f t="shared" ref="B59:L59" si="39">B47-B48</f>
        <v>1180.838499946331</v>
      </c>
      <c r="C59" s="83">
        <f t="shared" si="39"/>
        <v>2271.2450791524225</v>
      </c>
      <c r="D59" s="83">
        <f t="shared" si="39"/>
        <v>2098.617769261079</v>
      </c>
      <c r="E59" s="83">
        <f t="shared" si="39"/>
        <v>587.69872806307558</v>
      </c>
      <c r="F59" s="83">
        <f t="shared" si="39"/>
        <v>1000</v>
      </c>
      <c r="G59" s="83">
        <f t="shared" si="39"/>
        <v>2353.2164815791848</v>
      </c>
      <c r="H59" s="83">
        <f t="shared" si="39"/>
        <v>913.44128055972578</v>
      </c>
      <c r="I59" s="83">
        <f t="shared" si="39"/>
        <v>1000</v>
      </c>
      <c r="J59" s="83">
        <f t="shared" si="39"/>
        <v>0</v>
      </c>
      <c r="K59" s="83">
        <f t="shared" si="39"/>
        <v>1000</v>
      </c>
      <c r="L59" s="83">
        <f t="shared" si="39"/>
        <v>1000</v>
      </c>
      <c r="M59" s="83"/>
      <c r="N59" s="83"/>
      <c r="O59" s="83"/>
    </row>
    <row r="60" spans="1:15">
      <c r="A60" t="s">
        <v>444</v>
      </c>
      <c r="B60" s="83">
        <f t="shared" ref="B60:L60" si="40">B48-B49</f>
        <v>570.95017613615869</v>
      </c>
      <c r="C60" s="83">
        <f t="shared" si="40"/>
        <v>835.1128738823968</v>
      </c>
      <c r="D60" s="83">
        <f t="shared" si="40"/>
        <v>1000</v>
      </c>
      <c r="E60" s="83">
        <f t="shared" si="40"/>
        <v>1412.3012719369244</v>
      </c>
      <c r="F60" s="83">
        <f t="shared" si="40"/>
        <v>1000</v>
      </c>
      <c r="G60" s="83">
        <f t="shared" si="40"/>
        <v>835.1128738823968</v>
      </c>
      <c r="H60" s="83">
        <f t="shared" si="40"/>
        <v>850.04117411155312</v>
      </c>
      <c r="I60" s="83">
        <f t="shared" si="40"/>
        <v>1000</v>
      </c>
      <c r="J60" s="83">
        <f t="shared" si="40"/>
        <v>539.81114618484435</v>
      </c>
      <c r="K60" s="83">
        <f t="shared" si="40"/>
        <v>1000</v>
      </c>
      <c r="L60" s="83">
        <f t="shared" si="40"/>
        <v>1000</v>
      </c>
      <c r="M60" s="83"/>
      <c r="N60" s="83"/>
      <c r="O60" s="83"/>
    </row>
    <row r="61" spans="1:15"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</row>
    <row r="62" spans="1:15"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</row>
    <row r="63" spans="1:15"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>
        <f>SUM(M65:M74)</f>
        <v>944322</v>
      </c>
      <c r="N63" s="83">
        <f>SUM(N65:N74)</f>
        <v>944324.83224927157</v>
      </c>
      <c r="O63" s="83"/>
    </row>
    <row r="64" spans="1:15" s="80" customFormat="1" ht="43.5">
      <c r="A64" s="80" t="str">
        <f>A27</f>
        <v>objektum</v>
      </c>
      <c r="B64" s="94" t="str">
        <f t="shared" ref="B64:L64" si="41">B27</f>
        <v>Éves energiafogyasztás</v>
      </c>
      <c r="C64" s="94" t="str">
        <f t="shared" si="41"/>
        <v>Klíma osztály </v>
      </c>
      <c r="D64" s="94" t="str">
        <f t="shared" si="41"/>
        <v>Antibakteriális védelem </v>
      </c>
      <c r="E64" s="94" t="str">
        <f t="shared" si="41"/>
        <v>Fagyasztó rekeszek száma</v>
      </c>
      <c r="F64" s="94" t="str">
        <f t="shared" si="41"/>
        <v>Hűtő polcok száma</v>
      </c>
      <c r="G64" s="94" t="str">
        <f t="shared" si="41"/>
        <v>Nettó hűtőtér</v>
      </c>
      <c r="H64" s="94" t="str">
        <f t="shared" si="41"/>
        <v>Nettó fagyasztótér</v>
      </c>
      <c r="I64" s="94" t="str">
        <f t="shared" si="41"/>
        <v>Fagyasztó teljesítmény</v>
      </c>
      <c r="J64" s="94" t="str">
        <f t="shared" si="41"/>
        <v>Visszamelegedési idő </v>
      </c>
      <c r="K64" s="94" t="str">
        <f t="shared" si="41"/>
        <v>Ajtórekeszek száma</v>
      </c>
      <c r="L64" s="94" t="str">
        <f t="shared" si="41"/>
        <v>Zajszint</v>
      </c>
      <c r="M64" s="94" t="str">
        <f>M14</f>
        <v>ár</v>
      </c>
      <c r="N64" s="94" t="s">
        <v>434</v>
      </c>
      <c r="O64" s="94" t="s">
        <v>445</v>
      </c>
    </row>
    <row r="65" spans="1:15">
      <c r="A65" t="str">
        <f t="shared" ref="A65:L65" si="42">A28</f>
        <v>Zanussi ZRB33103WA</v>
      </c>
      <c r="B65" s="83">
        <f>VLOOKUP(B28,$A$40:$L$49,B$50)</f>
        <v>3745.4219001233123</v>
      </c>
      <c r="C65" s="83">
        <f t="shared" ref="C65:L65" si="43">VLOOKUP(C28,$A$40:$L$49,C$50)</f>
        <v>8170.8472493099689</v>
      </c>
      <c r="D65" s="83">
        <f t="shared" si="43"/>
        <v>5098.617769261079</v>
      </c>
      <c r="E65" s="83">
        <f t="shared" si="43"/>
        <v>12503.643405333944</v>
      </c>
      <c r="F65" s="83">
        <f t="shared" si="43"/>
        <v>6912.3952694424352</v>
      </c>
      <c r="G65" s="83">
        <f t="shared" si="43"/>
        <v>6303.1541572026063</v>
      </c>
      <c r="H65" s="83">
        <f t="shared" si="43"/>
        <v>9594.6680590884389</v>
      </c>
      <c r="I65" s="83">
        <f t="shared" si="43"/>
        <v>11376.830158405535</v>
      </c>
      <c r="J65" s="83">
        <f t="shared" si="43"/>
        <v>8891.2198017509818</v>
      </c>
      <c r="K65" s="83">
        <f t="shared" si="43"/>
        <v>4540.3026065309959</v>
      </c>
      <c r="L65" s="83">
        <f t="shared" si="43"/>
        <v>12861.893416689578</v>
      </c>
      <c r="M65" s="83">
        <f t="shared" ref="M65:M74" si="44">M15</f>
        <v>89999</v>
      </c>
      <c r="N65" s="83">
        <f>SUM(B65:L65)</f>
        <v>89998.993793138885</v>
      </c>
      <c r="O65" s="83">
        <f>ABS(M65-N65)</f>
        <v>6.2068611150607467E-3</v>
      </c>
    </row>
    <row r="66" spans="1:15">
      <c r="A66" t="str">
        <f t="shared" ref="A66:L66" si="45">A29</f>
        <v>Gorenje RK4172ANX</v>
      </c>
      <c r="B66" s="83">
        <f t="shared" ref="B66:L66" si="46">VLOOKUP(B29,$A$40:$L$49,B$50)</f>
        <v>7984.9649008717161</v>
      </c>
      <c r="C66" s="83">
        <f t="shared" si="46"/>
        <v>5271.2450791524225</v>
      </c>
      <c r="D66" s="83">
        <f t="shared" si="46"/>
        <v>9019.224289894637</v>
      </c>
      <c r="E66" s="83">
        <f t="shared" si="46"/>
        <v>12503.643405333944</v>
      </c>
      <c r="F66" s="83">
        <f t="shared" si="46"/>
        <v>8373.638607503166</v>
      </c>
      <c r="G66" s="83">
        <f t="shared" si="46"/>
        <v>6303.1541572026154</v>
      </c>
      <c r="H66" s="83">
        <f t="shared" si="46"/>
        <v>3899.116003834878</v>
      </c>
      <c r="I66" s="83">
        <f t="shared" si="46"/>
        <v>4650.2843663803424</v>
      </c>
      <c r="J66" s="83">
        <f t="shared" si="46"/>
        <v>2675.4446953484403</v>
      </c>
      <c r="K66" s="83">
        <f t="shared" si="46"/>
        <v>25102.160167643433</v>
      </c>
      <c r="L66" s="83">
        <f t="shared" si="46"/>
        <v>4119.8838687216903</v>
      </c>
      <c r="M66" s="83">
        <f t="shared" si="44"/>
        <v>89900</v>
      </c>
      <c r="N66" s="83">
        <f t="shared" ref="N66:N74" si="47">SUM(B66:L66)</f>
        <v>89902.759541887281</v>
      </c>
      <c r="O66" s="83">
        <f t="shared" ref="O66:O74" si="48">ABS(M66-N66)</f>
        <v>2.7595418872806476</v>
      </c>
    </row>
    <row r="67" spans="1:15">
      <c r="A67" t="str">
        <f t="shared" ref="A67:L67" si="49">A30</f>
        <v>Beko RCSA-330K31 W</v>
      </c>
      <c r="B67" s="83">
        <f t="shared" ref="B67:L67" si="50">VLOOKUP(B30,$A$40:$L$49,B$50)</f>
        <v>5736.1787938866792</v>
      </c>
      <c r="C67" s="83">
        <f t="shared" si="50"/>
        <v>8170.8472493099771</v>
      </c>
      <c r="D67" s="83">
        <f t="shared" si="50"/>
        <v>9019.224289894637</v>
      </c>
      <c r="E67" s="83">
        <f t="shared" si="50"/>
        <v>12503.643405333944</v>
      </c>
      <c r="F67" s="83">
        <f t="shared" si="50"/>
        <v>6912.3952694424352</v>
      </c>
      <c r="G67" s="83">
        <f t="shared" si="50"/>
        <v>6303.1541572026135</v>
      </c>
      <c r="H67" s="83">
        <f t="shared" si="50"/>
        <v>9594.6680590884334</v>
      </c>
      <c r="I67" s="83">
        <f t="shared" si="50"/>
        <v>11376.83015840553</v>
      </c>
      <c r="J67" s="83">
        <f t="shared" si="50"/>
        <v>7060.0111735436285</v>
      </c>
      <c r="K67" s="83">
        <f t="shared" si="50"/>
        <v>25102.160167643433</v>
      </c>
      <c r="L67" s="83">
        <f t="shared" si="50"/>
        <v>4119.8838687216903</v>
      </c>
      <c r="M67" s="83">
        <f t="shared" si="44"/>
        <v>105899</v>
      </c>
      <c r="N67" s="83">
        <f t="shared" si="47"/>
        <v>105898.99659247301</v>
      </c>
      <c r="O67" s="83">
        <f t="shared" si="48"/>
        <v>3.4075269941240549E-3</v>
      </c>
    </row>
    <row r="68" spans="1:15">
      <c r="A68" t="str">
        <f t="shared" ref="A68:L68" si="51">A31</f>
        <v>Gorenje RK4172ANW</v>
      </c>
      <c r="B68" s="83">
        <f t="shared" ref="B68:L68" si="52">VLOOKUP(B31,$A$40:$L$49,B$50)</f>
        <v>1993.6332240408226</v>
      </c>
      <c r="C68" s="83">
        <f t="shared" si="52"/>
        <v>5271.2450791524225</v>
      </c>
      <c r="D68" s="83">
        <f t="shared" si="52"/>
        <v>9019.224289894637</v>
      </c>
      <c r="E68" s="83">
        <f t="shared" si="52"/>
        <v>12503.643405333944</v>
      </c>
      <c r="F68" s="83">
        <f t="shared" si="52"/>
        <v>8373.638607503166</v>
      </c>
      <c r="G68" s="83">
        <f t="shared" si="52"/>
        <v>6303.1541572026099</v>
      </c>
      <c r="H68" s="83">
        <f t="shared" si="52"/>
        <v>2985.6747232751504</v>
      </c>
      <c r="I68" s="83">
        <f t="shared" si="52"/>
        <v>4650.2843663803424</v>
      </c>
      <c r="J68" s="83">
        <f t="shared" si="52"/>
        <v>2675.4446953484403</v>
      </c>
      <c r="K68" s="83">
        <f t="shared" si="52"/>
        <v>25102.160167643433</v>
      </c>
      <c r="L68" s="83">
        <f t="shared" si="52"/>
        <v>4119.8838687216903</v>
      </c>
      <c r="M68" s="83">
        <f t="shared" si="44"/>
        <v>82998</v>
      </c>
      <c r="N68" s="83">
        <f t="shared" si="47"/>
        <v>82997.98658449667</v>
      </c>
      <c r="O68" s="83">
        <f t="shared" si="48"/>
        <v>1.341550333017949E-2</v>
      </c>
    </row>
    <row r="69" spans="1:15">
      <c r="A69" t="str">
        <f t="shared" ref="A69:L69" si="53">A32</f>
        <v>Indesit LR7S2W</v>
      </c>
      <c r="B69" s="83">
        <f t="shared" ref="B69:L69" si="54">VLOOKUP(B32,$A$40:$L$49,B$50)</f>
        <v>2564.5834001769813</v>
      </c>
      <c r="C69" s="83">
        <f t="shared" si="54"/>
        <v>8170.8472493099689</v>
      </c>
      <c r="D69" s="83">
        <f t="shared" si="54"/>
        <v>9019.224289894637</v>
      </c>
      <c r="E69" s="83">
        <f t="shared" si="54"/>
        <v>12503.643405333944</v>
      </c>
      <c r="F69" s="83">
        <f t="shared" si="54"/>
        <v>8373.638607503166</v>
      </c>
      <c r="G69" s="83">
        <f t="shared" si="54"/>
        <v>6303.1541572026154</v>
      </c>
      <c r="H69" s="83">
        <f t="shared" si="54"/>
        <v>9594.6680590884389</v>
      </c>
      <c r="I69" s="83">
        <f t="shared" si="54"/>
        <v>11376.83015840553</v>
      </c>
      <c r="J69" s="83">
        <f t="shared" si="54"/>
        <v>8891.2198017512928</v>
      </c>
      <c r="K69" s="83">
        <f t="shared" si="54"/>
        <v>4540.3026065309959</v>
      </c>
      <c r="L69" s="83">
        <f t="shared" si="54"/>
        <v>13560.714186527259</v>
      </c>
      <c r="M69" s="83">
        <f t="shared" si="44"/>
        <v>94899</v>
      </c>
      <c r="N69" s="83">
        <f t="shared" si="47"/>
        <v>94898.825921724841</v>
      </c>
      <c r="O69" s="83">
        <f t="shared" si="48"/>
        <v>0.17407827515853569</v>
      </c>
    </row>
    <row r="70" spans="1:15">
      <c r="A70" t="str">
        <f t="shared" ref="A70:L70" si="55">A33</f>
        <v>Indesit LR6 S2 X</v>
      </c>
      <c r="B70" s="83">
        <f t="shared" ref="B70:L70" si="56">VLOOKUP(B33,$A$40:$L$49,B$50)</f>
        <v>7984.964900871707</v>
      </c>
      <c r="C70" s="83">
        <f t="shared" si="56"/>
        <v>5271.2450791524225</v>
      </c>
      <c r="D70" s="83">
        <f t="shared" si="56"/>
        <v>9019.224289894637</v>
      </c>
      <c r="E70" s="83">
        <f t="shared" si="56"/>
        <v>3412.3012719369244</v>
      </c>
      <c r="F70" s="83">
        <f t="shared" si="56"/>
        <v>6912.3952694424352</v>
      </c>
      <c r="G70" s="83">
        <f t="shared" si="56"/>
        <v>6303.1541572026154</v>
      </c>
      <c r="H70" s="83">
        <f t="shared" si="56"/>
        <v>9256.3934000278059</v>
      </c>
      <c r="I70" s="83">
        <f t="shared" si="56"/>
        <v>11376.830158405535</v>
      </c>
      <c r="J70" s="83">
        <f t="shared" si="56"/>
        <v>18298.442777104396</v>
      </c>
      <c r="K70" s="83">
        <f t="shared" si="56"/>
        <v>4540.3026065309959</v>
      </c>
      <c r="L70" s="83">
        <f t="shared" si="56"/>
        <v>13560.714186527259</v>
      </c>
      <c r="M70" s="83">
        <f t="shared" si="44"/>
        <v>95936</v>
      </c>
      <c r="N70" s="83">
        <f t="shared" si="47"/>
        <v>95935.968097096731</v>
      </c>
      <c r="O70" s="83">
        <f t="shared" si="48"/>
        <v>3.190290326892864E-2</v>
      </c>
    </row>
    <row r="71" spans="1:15">
      <c r="A71" t="str">
        <f t="shared" ref="A71:L71" si="57">A34</f>
        <v>Indesit LR6 S2 W</v>
      </c>
      <c r="B71" s="83">
        <f t="shared" ref="B71:L71" si="58">VLOOKUP(B34,$A$40:$L$49,B$50)</f>
        <v>7984.964900871707</v>
      </c>
      <c r="C71" s="83">
        <f t="shared" si="58"/>
        <v>5271.2450791524298</v>
      </c>
      <c r="D71" s="83">
        <f t="shared" si="58"/>
        <v>9019.224289894637</v>
      </c>
      <c r="E71" s="83">
        <f t="shared" si="58"/>
        <v>3412.3012719369244</v>
      </c>
      <c r="F71" s="83">
        <f t="shared" si="58"/>
        <v>8373.638607503166</v>
      </c>
      <c r="G71" s="83">
        <f t="shared" si="58"/>
        <v>6303.1541572026154</v>
      </c>
      <c r="H71" s="83">
        <f t="shared" si="58"/>
        <v>9256.3934000278059</v>
      </c>
      <c r="I71" s="83">
        <f t="shared" si="58"/>
        <v>11376.830158405535</v>
      </c>
      <c r="J71" s="83">
        <f t="shared" si="58"/>
        <v>8891.2198017512928</v>
      </c>
      <c r="K71" s="83">
        <f t="shared" si="58"/>
        <v>4540.3026065309959</v>
      </c>
      <c r="L71" s="83">
        <f t="shared" si="58"/>
        <v>13560.714186527259</v>
      </c>
      <c r="M71" s="83">
        <f t="shared" si="44"/>
        <v>87990</v>
      </c>
      <c r="N71" s="83">
        <f t="shared" si="47"/>
        <v>87989.988459804372</v>
      </c>
      <c r="O71" s="83">
        <f t="shared" si="48"/>
        <v>1.1540195628185757E-2</v>
      </c>
    </row>
    <row r="72" spans="1:15">
      <c r="A72" t="str">
        <f t="shared" ref="A72:L72" si="59">A35</f>
        <v>Beko CSA270M30W</v>
      </c>
      <c r="B72" s="83">
        <f t="shared" ref="B72:L72" si="60">VLOOKUP(B35,$A$40:$L$49,B$50)</f>
        <v>7483.6198044218527</v>
      </c>
      <c r="C72" s="83">
        <f t="shared" si="60"/>
        <v>2164.8871261176032</v>
      </c>
      <c r="D72" s="83">
        <f t="shared" si="60"/>
        <v>9019.224289894637</v>
      </c>
      <c r="E72" s="83">
        <f t="shared" si="60"/>
        <v>12503.643405333944</v>
      </c>
      <c r="F72" s="83">
        <f t="shared" si="60"/>
        <v>6912.3952694424352</v>
      </c>
      <c r="G72" s="83">
        <f t="shared" si="60"/>
        <v>2164.8871261176032</v>
      </c>
      <c r="H72" s="83">
        <f t="shared" si="60"/>
        <v>9594.6680590884298</v>
      </c>
      <c r="I72" s="83">
        <f t="shared" si="60"/>
        <v>7483.6198044218527</v>
      </c>
      <c r="J72" s="83">
        <f t="shared" si="60"/>
        <v>6030.3166847658786</v>
      </c>
      <c r="K72" s="83">
        <f t="shared" si="60"/>
        <v>25102.160167643433</v>
      </c>
      <c r="L72" s="83">
        <f t="shared" si="60"/>
        <v>12861.893416689578</v>
      </c>
      <c r="M72" s="83">
        <f t="shared" si="44"/>
        <v>101321</v>
      </c>
      <c r="N72" s="83">
        <f t="shared" si="47"/>
        <v>101321.31515393725</v>
      </c>
      <c r="O72" s="83">
        <f t="shared" si="48"/>
        <v>0.31515393724839669</v>
      </c>
    </row>
    <row r="73" spans="1:15">
      <c r="A73" t="str">
        <f t="shared" ref="A73:L73" si="61">A36</f>
        <v>Candy CM 3354 X</v>
      </c>
      <c r="B73" s="83">
        <f t="shared" ref="B73:L73" si="62">VLOOKUP(B36,$A$40:$L$49,B$50)</f>
        <v>20646.041260809383</v>
      </c>
      <c r="C73" s="83">
        <f t="shared" si="62"/>
        <v>5271.2450791524225</v>
      </c>
      <c r="D73" s="83">
        <f t="shared" si="62"/>
        <v>5098.617769261079</v>
      </c>
      <c r="E73" s="83">
        <f t="shared" si="62"/>
        <v>12503.643405333944</v>
      </c>
      <c r="F73" s="83">
        <f t="shared" si="62"/>
        <v>8373.638607503166</v>
      </c>
      <c r="G73" s="83">
        <f t="shared" si="62"/>
        <v>5353.2164815791848</v>
      </c>
      <c r="H73" s="83">
        <f t="shared" si="62"/>
        <v>2135.6335491635973</v>
      </c>
      <c r="I73" s="83">
        <f t="shared" si="62"/>
        <v>4650.2843663803424</v>
      </c>
      <c r="J73" s="83">
        <f t="shared" si="62"/>
        <v>2135.6335491635973</v>
      </c>
      <c r="K73" s="83">
        <f t="shared" si="62"/>
        <v>25102.160167643433</v>
      </c>
      <c r="L73" s="83">
        <f t="shared" si="62"/>
        <v>4119.8838687216903</v>
      </c>
      <c r="M73" s="83">
        <f t="shared" si="44"/>
        <v>95390</v>
      </c>
      <c r="N73" s="83">
        <f t="shared" si="47"/>
        <v>95389.998104711849</v>
      </c>
      <c r="O73" s="83">
        <f t="shared" si="48"/>
        <v>1.8952881509903818E-3</v>
      </c>
    </row>
    <row r="74" spans="1:15">
      <c r="A74" t="str">
        <f t="shared" ref="A74:L74" si="63">A37</f>
        <v>Candy CM 3354 W</v>
      </c>
      <c r="B74" s="83">
        <f t="shared" ref="B74:L74" si="64">VLOOKUP(B37,$A$40:$L$49,B$50)</f>
        <v>7984.9649008717124</v>
      </c>
      <c r="C74" s="83">
        <f t="shared" si="64"/>
        <v>5271.2450791524225</v>
      </c>
      <c r="D74" s="83">
        <f t="shared" si="64"/>
        <v>5098.617769261079</v>
      </c>
      <c r="E74" s="83">
        <f t="shared" si="64"/>
        <v>12503.643405333944</v>
      </c>
      <c r="F74" s="83">
        <f t="shared" si="64"/>
        <v>8373.638607503166</v>
      </c>
      <c r="G74" s="83">
        <f t="shared" si="64"/>
        <v>5353.2164815791848</v>
      </c>
      <c r="H74" s="83">
        <f t="shared" si="64"/>
        <v>3899.116003834878</v>
      </c>
      <c r="I74" s="83">
        <f t="shared" si="64"/>
        <v>4650.2843663803424</v>
      </c>
      <c r="J74" s="83">
        <f t="shared" si="64"/>
        <v>8891.2198017509127</v>
      </c>
      <c r="K74" s="83">
        <f t="shared" si="64"/>
        <v>25102.160167643433</v>
      </c>
      <c r="L74" s="83">
        <f t="shared" si="64"/>
        <v>12861.893416689578</v>
      </c>
      <c r="M74" s="83">
        <f t="shared" si="44"/>
        <v>99990</v>
      </c>
      <c r="N74" s="83">
        <f t="shared" si="47"/>
        <v>99990.000000000655</v>
      </c>
      <c r="O74" s="83">
        <f t="shared" si="48"/>
        <v>6.5483618527650833E-10</v>
      </c>
    </row>
    <row r="75" spans="1:15"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</row>
    <row r="76" spans="1:15">
      <c r="A76" t="s">
        <v>448</v>
      </c>
      <c r="B76" s="83">
        <f>SUM(B65:B74)</f>
        <v>74109.337986945873</v>
      </c>
      <c r="C76" s="83">
        <f t="shared" ref="C76:M76" si="65">SUM(C65:C74)</f>
        <v>58304.89934896207</v>
      </c>
      <c r="D76" s="83">
        <f t="shared" si="65"/>
        <v>78430.423337045693</v>
      </c>
      <c r="E76" s="83">
        <f t="shared" si="65"/>
        <v>106853.74978654542</v>
      </c>
      <c r="F76" s="83">
        <f t="shared" si="65"/>
        <v>77891.412722788737</v>
      </c>
      <c r="G76" s="83">
        <f t="shared" si="65"/>
        <v>56993.399189694268</v>
      </c>
      <c r="H76" s="83">
        <f t="shared" si="65"/>
        <v>69810.99931651786</v>
      </c>
      <c r="I76" s="83">
        <f t="shared" si="65"/>
        <v>82968.908061970869</v>
      </c>
      <c r="J76" s="83">
        <f t="shared" si="65"/>
        <v>74440.172782278853</v>
      </c>
      <c r="K76" s="83">
        <f t="shared" si="65"/>
        <v>168774.17143198458</v>
      </c>
      <c r="L76" s="83">
        <f t="shared" si="65"/>
        <v>95747.358284537273</v>
      </c>
      <c r="M76" s="83">
        <f t="shared" si="65"/>
        <v>944322</v>
      </c>
      <c r="N76" s="83" t="s">
        <v>446</v>
      </c>
      <c r="O76" s="83">
        <f>SUM(O65:O74)</f>
        <v>3.3171423788298853</v>
      </c>
    </row>
    <row r="77" spans="1:15">
      <c r="A77" t="s">
        <v>212</v>
      </c>
      <c r="B77" s="93">
        <f>B76/SUM($M$65:$M$74)</f>
        <v>7.8478885366374901E-2</v>
      </c>
      <c r="C77" s="93">
        <f t="shared" ref="C77:M77" si="66">C76/SUM($M$65:$M$74)</f>
        <v>6.1742604057685904E-2</v>
      </c>
      <c r="D77" s="93">
        <f t="shared" si="66"/>
        <v>8.3054745454459067E-2</v>
      </c>
      <c r="E77" s="93">
        <f t="shared" si="66"/>
        <v>0.11315393455468095</v>
      </c>
      <c r="F77" s="93">
        <f t="shared" si="66"/>
        <v>8.2483954332090895E-2</v>
      </c>
      <c r="G77" s="93">
        <f t="shared" si="66"/>
        <v>6.0353776772853189E-2</v>
      </c>
      <c r="H77" s="93">
        <f t="shared" si="66"/>
        <v>7.3927113120861171E-2</v>
      </c>
      <c r="I77" s="93">
        <f t="shared" si="66"/>
        <v>8.7860822962899168E-2</v>
      </c>
      <c r="J77" s="93">
        <f t="shared" si="66"/>
        <v>7.8829226452713008E-2</v>
      </c>
      <c r="K77" s="93">
        <f t="shared" si="66"/>
        <v>0.17872523507022453</v>
      </c>
      <c r="L77" s="93">
        <f t="shared" si="66"/>
        <v>0.10139270109616981</v>
      </c>
      <c r="M77" s="93">
        <f t="shared" si="66"/>
        <v>1</v>
      </c>
    </row>
    <row r="78" spans="1:15">
      <c r="N78" t="s">
        <v>447</v>
      </c>
      <c r="O78">
        <f>CORREL(M65:M74,N65:N74)</f>
        <v>0.99999999213304258</v>
      </c>
    </row>
  </sheetData>
  <conditionalFormatting sqref="O28:O3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8:Q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4381A-5983-427D-9AE4-D5C3CA8DE948}">
  <dimension ref="A1:AY67"/>
  <sheetViews>
    <sheetView topLeftCell="A31" zoomScale="102" workbookViewId="0">
      <selection activeCell="D31" sqref="D31:D41"/>
    </sheetView>
  </sheetViews>
  <sheetFormatPr defaultRowHeight="14.5"/>
  <cols>
    <col min="20" max="22" width="8.7265625" style="79"/>
  </cols>
  <sheetData>
    <row r="1" spans="1:51" ht="18">
      <c r="A1" s="71"/>
      <c r="Q1" s="71"/>
      <c r="AN1" s="71"/>
    </row>
    <row r="2" spans="1:51">
      <c r="A2" s="9"/>
      <c r="Q2" s="9"/>
      <c r="AN2" s="9"/>
    </row>
    <row r="5" spans="1:51" ht="15">
      <c r="A5" s="72" t="s">
        <v>217</v>
      </c>
      <c r="B5" s="73">
        <v>8046833</v>
      </c>
      <c r="C5" s="72" t="s">
        <v>218</v>
      </c>
      <c r="D5" s="73">
        <v>10</v>
      </c>
      <c r="E5" s="72" t="s">
        <v>219</v>
      </c>
      <c r="F5" s="73">
        <v>11</v>
      </c>
      <c r="G5" s="72" t="s">
        <v>220</v>
      </c>
      <c r="H5" s="73">
        <v>10</v>
      </c>
      <c r="I5" s="72" t="s">
        <v>221</v>
      </c>
      <c r="J5" s="73">
        <v>0</v>
      </c>
      <c r="K5" s="72" t="s">
        <v>222</v>
      </c>
      <c r="L5" s="73" t="s">
        <v>332</v>
      </c>
      <c r="Q5" s="72" t="s">
        <v>217</v>
      </c>
      <c r="R5" s="73">
        <v>1134664</v>
      </c>
      <c r="S5" s="72" t="s">
        <v>218</v>
      </c>
      <c r="T5" s="84">
        <v>10</v>
      </c>
      <c r="U5" s="87" t="s">
        <v>219</v>
      </c>
      <c r="V5" s="84">
        <v>11</v>
      </c>
      <c r="W5" s="72" t="s">
        <v>220</v>
      </c>
      <c r="X5" s="73">
        <v>10</v>
      </c>
      <c r="Y5" s="72" t="s">
        <v>221</v>
      </c>
      <c r="Z5" s="73">
        <v>0</v>
      </c>
      <c r="AA5" s="72" t="s">
        <v>222</v>
      </c>
      <c r="AB5" s="73" t="s">
        <v>363</v>
      </c>
      <c r="AN5" s="72" t="s">
        <v>217</v>
      </c>
      <c r="AO5" s="73">
        <v>8288129</v>
      </c>
      <c r="AP5" s="72" t="s">
        <v>218</v>
      </c>
      <c r="AQ5" s="73">
        <v>10</v>
      </c>
      <c r="AR5" s="72" t="s">
        <v>219</v>
      </c>
      <c r="AS5" s="73">
        <v>3</v>
      </c>
      <c r="AT5" s="72" t="s">
        <v>220</v>
      </c>
      <c r="AU5" s="73">
        <v>10</v>
      </c>
      <c r="AV5" s="72" t="s">
        <v>221</v>
      </c>
      <c r="AW5" s="73">
        <v>0</v>
      </c>
      <c r="AX5" s="72" t="s">
        <v>222</v>
      </c>
      <c r="AY5" s="73" t="s">
        <v>405</v>
      </c>
    </row>
    <row r="6" spans="1:51" ht="18.5" thickBot="1">
      <c r="A6" s="71"/>
      <c r="Q6" s="71"/>
      <c r="AN6" s="71"/>
    </row>
    <row r="7" spans="1:51" ht="15" thickBot="1">
      <c r="A7" s="74" t="s">
        <v>224</v>
      </c>
      <c r="B7" s="74" t="s">
        <v>225</v>
      </c>
      <c r="C7" s="74" t="s">
        <v>226</v>
      </c>
      <c r="D7" s="74" t="s">
        <v>227</v>
      </c>
      <c r="E7" s="74" t="s">
        <v>228</v>
      </c>
      <c r="F7" s="74" t="s">
        <v>229</v>
      </c>
      <c r="G7" s="74" t="s">
        <v>230</v>
      </c>
      <c r="H7" s="74" t="s">
        <v>333</v>
      </c>
      <c r="I7" s="74" t="s">
        <v>334</v>
      </c>
      <c r="J7" s="74" t="s">
        <v>335</v>
      </c>
      <c r="K7" s="74" t="s">
        <v>336</v>
      </c>
      <c r="L7" s="74" t="s">
        <v>337</v>
      </c>
      <c r="M7" s="74" t="s">
        <v>338</v>
      </c>
      <c r="Q7" s="74" t="s">
        <v>224</v>
      </c>
      <c r="R7" s="74" t="s">
        <v>225</v>
      </c>
      <c r="S7" s="74" t="s">
        <v>226</v>
      </c>
      <c r="T7" s="85" t="s">
        <v>227</v>
      </c>
      <c r="U7" s="85" t="s">
        <v>228</v>
      </c>
      <c r="V7" s="85" t="s">
        <v>229</v>
      </c>
      <c r="W7" s="74" t="s">
        <v>230</v>
      </c>
      <c r="X7" s="74" t="s">
        <v>333</v>
      </c>
      <c r="Y7" s="74" t="s">
        <v>334</v>
      </c>
      <c r="Z7" s="74" t="s">
        <v>335</v>
      </c>
      <c r="AA7" s="74" t="s">
        <v>336</v>
      </c>
      <c r="AB7" s="74" t="s">
        <v>337</v>
      </c>
      <c r="AC7" s="74" t="s">
        <v>338</v>
      </c>
      <c r="AI7" t="s">
        <v>433</v>
      </c>
      <c r="AJ7" t="s">
        <v>434</v>
      </c>
      <c r="AK7" t="s">
        <v>435</v>
      </c>
      <c r="AL7" t="s">
        <v>436</v>
      </c>
      <c r="AN7" s="74" t="s">
        <v>224</v>
      </c>
      <c r="AO7" s="74" t="s">
        <v>225</v>
      </c>
      <c r="AP7" s="74" t="s">
        <v>226</v>
      </c>
      <c r="AQ7" s="74" t="s">
        <v>227</v>
      </c>
      <c r="AR7" s="74" t="s">
        <v>406</v>
      </c>
    </row>
    <row r="8" spans="1:51" ht="15" thickBot="1">
      <c r="A8" s="74" t="s">
        <v>232</v>
      </c>
      <c r="B8" s="75">
        <v>8</v>
      </c>
      <c r="C8" s="75">
        <v>1</v>
      </c>
      <c r="D8" s="75">
        <v>8</v>
      </c>
      <c r="E8" s="75">
        <v>1</v>
      </c>
      <c r="F8" s="75">
        <v>7</v>
      </c>
      <c r="G8" s="75">
        <v>3</v>
      </c>
      <c r="H8" s="75">
        <v>1</v>
      </c>
      <c r="I8" s="75">
        <v>3</v>
      </c>
      <c r="J8" s="75">
        <v>4</v>
      </c>
      <c r="K8" s="75">
        <v>7</v>
      </c>
      <c r="L8" s="75">
        <v>4</v>
      </c>
      <c r="M8" s="75">
        <v>89999</v>
      </c>
      <c r="Q8" s="74" t="s">
        <v>232</v>
      </c>
      <c r="R8" s="75">
        <v>8</v>
      </c>
      <c r="S8" s="75">
        <v>1</v>
      </c>
      <c r="T8" s="86">
        <v>8</v>
      </c>
      <c r="U8" s="86">
        <v>1</v>
      </c>
      <c r="V8" s="86">
        <v>7</v>
      </c>
      <c r="W8" s="75">
        <v>3</v>
      </c>
      <c r="X8" s="75">
        <v>1</v>
      </c>
      <c r="Y8" s="75">
        <v>3</v>
      </c>
      <c r="Z8" s="75">
        <v>4</v>
      </c>
      <c r="AA8" s="75">
        <v>7</v>
      </c>
      <c r="AB8" s="75">
        <v>4</v>
      </c>
      <c r="AC8" s="75">
        <v>89999</v>
      </c>
      <c r="AF8">
        <f>T8</f>
        <v>8</v>
      </c>
      <c r="AG8">
        <f t="shared" ref="AG8:AG17" si="0">U8</f>
        <v>1</v>
      </c>
      <c r="AH8">
        <f t="shared" ref="AH8:AH17" si="1">V8</f>
        <v>7</v>
      </c>
      <c r="AI8">
        <f>AC8</f>
        <v>89999</v>
      </c>
      <c r="AJ8">
        <f>AR44</f>
        <v>93331.199999999997</v>
      </c>
      <c r="AK8">
        <f>AJ8-AI8</f>
        <v>3332.1999999999971</v>
      </c>
      <c r="AL8">
        <v>1</v>
      </c>
      <c r="AN8" s="74" t="s">
        <v>232</v>
      </c>
      <c r="AO8" s="75">
        <v>8</v>
      </c>
      <c r="AP8" s="75">
        <v>1</v>
      </c>
      <c r="AQ8" s="75">
        <v>7</v>
      </c>
      <c r="AR8" s="75">
        <v>89999</v>
      </c>
    </row>
    <row r="9" spans="1:51" ht="15" thickBot="1">
      <c r="A9" s="74" t="s">
        <v>233</v>
      </c>
      <c r="B9" s="75">
        <v>2</v>
      </c>
      <c r="C9" s="75">
        <v>4</v>
      </c>
      <c r="D9" s="75">
        <v>1</v>
      </c>
      <c r="E9" s="75">
        <v>1</v>
      </c>
      <c r="F9" s="75">
        <v>1</v>
      </c>
      <c r="G9" s="75">
        <v>1</v>
      </c>
      <c r="H9" s="75">
        <v>7</v>
      </c>
      <c r="I9" s="75">
        <v>7</v>
      </c>
      <c r="J9" s="75">
        <v>8</v>
      </c>
      <c r="K9" s="75">
        <v>1</v>
      </c>
      <c r="L9" s="75">
        <v>7</v>
      </c>
      <c r="M9" s="75">
        <v>89900</v>
      </c>
      <c r="Q9" s="74" t="s">
        <v>233</v>
      </c>
      <c r="R9" s="75">
        <v>2</v>
      </c>
      <c r="S9" s="75">
        <v>4</v>
      </c>
      <c r="T9" s="86">
        <v>1</v>
      </c>
      <c r="U9" s="86">
        <v>1</v>
      </c>
      <c r="V9" s="86">
        <v>1</v>
      </c>
      <c r="W9" s="75">
        <v>1</v>
      </c>
      <c r="X9" s="75">
        <v>7</v>
      </c>
      <c r="Y9" s="75">
        <v>7</v>
      </c>
      <c r="Z9" s="75">
        <v>8</v>
      </c>
      <c r="AA9" s="75">
        <v>1</v>
      </c>
      <c r="AB9" s="75">
        <v>7</v>
      </c>
      <c r="AC9" s="75">
        <v>89900</v>
      </c>
      <c r="AF9">
        <f t="shared" ref="AF9:AF17" si="2">T9</f>
        <v>1</v>
      </c>
      <c r="AG9">
        <f t="shared" si="0"/>
        <v>1</v>
      </c>
      <c r="AH9">
        <f t="shared" si="1"/>
        <v>1</v>
      </c>
      <c r="AI9">
        <f t="shared" ref="AI9:AI17" si="3">AC9</f>
        <v>89900</v>
      </c>
      <c r="AJ9">
        <f t="shared" ref="AJ9:AJ17" si="4">AR45</f>
        <v>96358.1</v>
      </c>
      <c r="AK9">
        <f t="shared" ref="AK9:AK17" si="5">AJ9-AI9</f>
        <v>6458.1000000000058</v>
      </c>
      <c r="AL9">
        <v>2</v>
      </c>
      <c r="AN9" s="74" t="s">
        <v>233</v>
      </c>
      <c r="AO9" s="75">
        <v>1</v>
      </c>
      <c r="AP9" s="75">
        <v>1</v>
      </c>
      <c r="AQ9" s="75">
        <v>1</v>
      </c>
      <c r="AR9" s="75">
        <v>89900</v>
      </c>
    </row>
    <row r="10" spans="1:51" ht="15" thickBot="1">
      <c r="A10" s="74" t="s">
        <v>234</v>
      </c>
      <c r="B10" s="75">
        <v>7</v>
      </c>
      <c r="C10" s="75">
        <v>3</v>
      </c>
      <c r="D10" s="75">
        <v>1</v>
      </c>
      <c r="E10" s="75">
        <v>1</v>
      </c>
      <c r="F10" s="75">
        <v>7</v>
      </c>
      <c r="G10" s="75">
        <v>4</v>
      </c>
      <c r="H10" s="75">
        <v>3</v>
      </c>
      <c r="I10" s="75">
        <v>1</v>
      </c>
      <c r="J10" s="75">
        <v>6</v>
      </c>
      <c r="K10" s="75">
        <v>1</v>
      </c>
      <c r="L10" s="75">
        <v>7</v>
      </c>
      <c r="M10" s="75">
        <v>105899</v>
      </c>
      <c r="Q10" s="74" t="s">
        <v>234</v>
      </c>
      <c r="R10" s="75">
        <v>7</v>
      </c>
      <c r="S10" s="75">
        <v>3</v>
      </c>
      <c r="T10" s="86">
        <v>1</v>
      </c>
      <c r="U10" s="86">
        <v>1</v>
      </c>
      <c r="V10" s="86">
        <v>7</v>
      </c>
      <c r="W10" s="75">
        <v>4</v>
      </c>
      <c r="X10" s="75">
        <v>3</v>
      </c>
      <c r="Y10" s="75">
        <v>1</v>
      </c>
      <c r="Z10" s="75">
        <v>6</v>
      </c>
      <c r="AA10" s="75">
        <v>1</v>
      </c>
      <c r="AB10" s="75">
        <v>7</v>
      </c>
      <c r="AC10" s="75">
        <v>105899</v>
      </c>
      <c r="AF10">
        <f t="shared" si="2"/>
        <v>1</v>
      </c>
      <c r="AG10">
        <f t="shared" si="0"/>
        <v>1</v>
      </c>
      <c r="AH10">
        <f t="shared" si="1"/>
        <v>7</v>
      </c>
      <c r="AI10">
        <f t="shared" si="3"/>
        <v>105899</v>
      </c>
      <c r="AJ10">
        <f t="shared" si="4"/>
        <v>96352</v>
      </c>
      <c r="AK10">
        <f t="shared" si="5"/>
        <v>-9547</v>
      </c>
      <c r="AL10">
        <v>3</v>
      </c>
      <c r="AN10" s="74" t="s">
        <v>234</v>
      </c>
      <c r="AO10" s="75">
        <v>1</v>
      </c>
      <c r="AP10" s="75">
        <v>1</v>
      </c>
      <c r="AQ10" s="75">
        <v>7</v>
      </c>
      <c r="AR10" s="75">
        <v>105899</v>
      </c>
    </row>
    <row r="11" spans="1:51" ht="15" thickBot="1">
      <c r="A11" s="74" t="s">
        <v>235</v>
      </c>
      <c r="B11" s="75">
        <v>10</v>
      </c>
      <c r="C11" s="75">
        <v>4</v>
      </c>
      <c r="D11" s="75">
        <v>1</v>
      </c>
      <c r="E11" s="75">
        <v>1</v>
      </c>
      <c r="F11" s="75">
        <v>1</v>
      </c>
      <c r="G11" s="75">
        <v>2</v>
      </c>
      <c r="H11" s="75">
        <v>9</v>
      </c>
      <c r="I11" s="75">
        <v>7</v>
      </c>
      <c r="J11" s="75">
        <v>8</v>
      </c>
      <c r="K11" s="75">
        <v>1</v>
      </c>
      <c r="L11" s="75">
        <v>7</v>
      </c>
      <c r="M11" s="75">
        <v>82998</v>
      </c>
      <c r="Q11" s="74" t="s">
        <v>235</v>
      </c>
      <c r="R11" s="75">
        <v>10</v>
      </c>
      <c r="S11" s="75">
        <v>4</v>
      </c>
      <c r="T11" s="86">
        <v>1</v>
      </c>
      <c r="U11" s="86">
        <v>1</v>
      </c>
      <c r="V11" s="86">
        <v>1</v>
      </c>
      <c r="W11" s="75">
        <v>2</v>
      </c>
      <c r="X11" s="75">
        <v>9</v>
      </c>
      <c r="Y11" s="75">
        <v>7</v>
      </c>
      <c r="Z11" s="75">
        <v>8</v>
      </c>
      <c r="AA11" s="75">
        <v>1</v>
      </c>
      <c r="AB11" s="75">
        <v>7</v>
      </c>
      <c r="AC11" s="75">
        <v>82998</v>
      </c>
      <c r="AF11">
        <f t="shared" si="2"/>
        <v>1</v>
      </c>
      <c r="AG11">
        <f t="shared" si="0"/>
        <v>1</v>
      </c>
      <c r="AH11">
        <f t="shared" si="1"/>
        <v>1</v>
      </c>
      <c r="AI11">
        <f t="shared" si="3"/>
        <v>82998</v>
      </c>
      <c r="AJ11">
        <f t="shared" si="4"/>
        <v>96358.1</v>
      </c>
      <c r="AK11">
        <f t="shared" si="5"/>
        <v>13360.100000000006</v>
      </c>
      <c r="AL11">
        <v>4</v>
      </c>
      <c r="AN11" s="74" t="s">
        <v>235</v>
      </c>
      <c r="AO11" s="75">
        <v>1</v>
      </c>
      <c r="AP11" s="75">
        <v>1</v>
      </c>
      <c r="AQ11" s="75">
        <v>1</v>
      </c>
      <c r="AR11" s="75">
        <v>82998</v>
      </c>
    </row>
    <row r="12" spans="1:51" ht="15" thickBot="1">
      <c r="A12" s="74" t="s">
        <v>236</v>
      </c>
      <c r="B12" s="75">
        <v>9</v>
      </c>
      <c r="C12" s="75">
        <v>1</v>
      </c>
      <c r="D12" s="75">
        <v>1</v>
      </c>
      <c r="E12" s="75">
        <v>1</v>
      </c>
      <c r="F12" s="75">
        <v>1</v>
      </c>
      <c r="G12" s="75">
        <v>5</v>
      </c>
      <c r="H12" s="75">
        <v>1</v>
      </c>
      <c r="I12" s="75">
        <v>1</v>
      </c>
      <c r="J12" s="75">
        <v>2</v>
      </c>
      <c r="K12" s="75">
        <v>7</v>
      </c>
      <c r="L12" s="75">
        <v>1</v>
      </c>
      <c r="M12" s="75">
        <v>94899</v>
      </c>
      <c r="Q12" s="74" t="s">
        <v>236</v>
      </c>
      <c r="R12" s="75">
        <v>9</v>
      </c>
      <c r="S12" s="75">
        <v>1</v>
      </c>
      <c r="T12" s="86">
        <v>1</v>
      </c>
      <c r="U12" s="86">
        <v>1</v>
      </c>
      <c r="V12" s="86">
        <v>1</v>
      </c>
      <c r="W12" s="75">
        <v>5</v>
      </c>
      <c r="X12" s="75">
        <v>1</v>
      </c>
      <c r="Y12" s="75">
        <v>1</v>
      </c>
      <c r="Z12" s="75">
        <v>2</v>
      </c>
      <c r="AA12" s="75">
        <v>7</v>
      </c>
      <c r="AB12" s="75">
        <v>1</v>
      </c>
      <c r="AC12" s="75">
        <v>94899</v>
      </c>
      <c r="AF12">
        <f t="shared" si="2"/>
        <v>1</v>
      </c>
      <c r="AG12">
        <f t="shared" si="0"/>
        <v>1</v>
      </c>
      <c r="AH12">
        <f t="shared" si="1"/>
        <v>1</v>
      </c>
      <c r="AI12">
        <f t="shared" si="3"/>
        <v>94899</v>
      </c>
      <c r="AJ12">
        <f t="shared" si="4"/>
        <v>96358.1</v>
      </c>
      <c r="AK12">
        <f t="shared" si="5"/>
        <v>1459.1000000000058</v>
      </c>
      <c r="AL12">
        <v>5</v>
      </c>
      <c r="AN12" s="74" t="s">
        <v>236</v>
      </c>
      <c r="AO12" s="75">
        <v>1</v>
      </c>
      <c r="AP12" s="75">
        <v>1</v>
      </c>
      <c r="AQ12" s="75">
        <v>1</v>
      </c>
      <c r="AR12" s="75">
        <v>94899</v>
      </c>
    </row>
    <row r="13" spans="1:51" ht="15" thickBot="1">
      <c r="A13" s="74" t="s">
        <v>237</v>
      </c>
      <c r="B13" s="75">
        <v>4</v>
      </c>
      <c r="C13" s="75">
        <v>4</v>
      </c>
      <c r="D13" s="75">
        <v>1</v>
      </c>
      <c r="E13" s="75">
        <v>9</v>
      </c>
      <c r="F13" s="75">
        <v>7</v>
      </c>
      <c r="G13" s="75">
        <v>5</v>
      </c>
      <c r="H13" s="75">
        <v>5</v>
      </c>
      <c r="I13" s="75">
        <v>3</v>
      </c>
      <c r="J13" s="75">
        <v>1</v>
      </c>
      <c r="K13" s="75">
        <v>7</v>
      </c>
      <c r="L13" s="75">
        <v>1</v>
      </c>
      <c r="M13" s="75">
        <v>95936</v>
      </c>
      <c r="Q13" s="74" t="s">
        <v>237</v>
      </c>
      <c r="R13" s="75">
        <v>4</v>
      </c>
      <c r="S13" s="75">
        <v>4</v>
      </c>
      <c r="T13" s="86">
        <v>1</v>
      </c>
      <c r="U13" s="86">
        <v>9</v>
      </c>
      <c r="V13" s="86">
        <v>7</v>
      </c>
      <c r="W13" s="75">
        <v>5</v>
      </c>
      <c r="X13" s="75">
        <v>5</v>
      </c>
      <c r="Y13" s="75">
        <v>3</v>
      </c>
      <c r="Z13" s="75">
        <v>1</v>
      </c>
      <c r="AA13" s="75">
        <v>7</v>
      </c>
      <c r="AB13" s="75">
        <v>1</v>
      </c>
      <c r="AC13" s="75">
        <v>95936</v>
      </c>
      <c r="AF13">
        <f t="shared" si="2"/>
        <v>1</v>
      </c>
      <c r="AG13">
        <f t="shared" si="0"/>
        <v>9</v>
      </c>
      <c r="AH13">
        <f t="shared" si="1"/>
        <v>7</v>
      </c>
      <c r="AI13">
        <f t="shared" si="3"/>
        <v>95936</v>
      </c>
      <c r="AJ13">
        <f t="shared" si="4"/>
        <v>91265.8</v>
      </c>
      <c r="AK13">
        <f t="shared" si="5"/>
        <v>-4670.1999999999971</v>
      </c>
      <c r="AL13">
        <v>6</v>
      </c>
      <c r="AN13" s="74" t="s">
        <v>237</v>
      </c>
      <c r="AO13" s="75">
        <v>1</v>
      </c>
      <c r="AP13" s="75">
        <v>9</v>
      </c>
      <c r="AQ13" s="75">
        <v>7</v>
      </c>
      <c r="AR13" s="75">
        <v>95936</v>
      </c>
    </row>
    <row r="14" spans="1:51" ht="15" thickBot="1">
      <c r="A14" s="74" t="s">
        <v>238</v>
      </c>
      <c r="B14" s="75">
        <v>4</v>
      </c>
      <c r="C14" s="75">
        <v>7</v>
      </c>
      <c r="D14" s="75">
        <v>1</v>
      </c>
      <c r="E14" s="75">
        <v>9</v>
      </c>
      <c r="F14" s="75">
        <v>1</v>
      </c>
      <c r="G14" s="75">
        <v>5</v>
      </c>
      <c r="H14" s="75">
        <v>5</v>
      </c>
      <c r="I14" s="75">
        <v>3</v>
      </c>
      <c r="J14" s="75">
        <v>2</v>
      </c>
      <c r="K14" s="75">
        <v>7</v>
      </c>
      <c r="L14" s="75">
        <v>1</v>
      </c>
      <c r="M14" s="75">
        <v>87990</v>
      </c>
      <c r="Q14" s="74" t="s">
        <v>238</v>
      </c>
      <c r="R14" s="75">
        <v>4</v>
      </c>
      <c r="S14" s="75">
        <v>7</v>
      </c>
      <c r="T14" s="86">
        <v>1</v>
      </c>
      <c r="U14" s="86">
        <v>9</v>
      </c>
      <c r="V14" s="86">
        <v>1</v>
      </c>
      <c r="W14" s="75">
        <v>5</v>
      </c>
      <c r="X14" s="75">
        <v>5</v>
      </c>
      <c r="Y14" s="75">
        <v>3</v>
      </c>
      <c r="Z14" s="75">
        <v>2</v>
      </c>
      <c r="AA14" s="75">
        <v>7</v>
      </c>
      <c r="AB14" s="75">
        <v>1</v>
      </c>
      <c r="AC14" s="75">
        <v>87990</v>
      </c>
      <c r="AF14">
        <f t="shared" si="2"/>
        <v>1</v>
      </c>
      <c r="AG14">
        <f t="shared" si="0"/>
        <v>9</v>
      </c>
      <c r="AH14">
        <f t="shared" si="1"/>
        <v>1</v>
      </c>
      <c r="AI14">
        <f t="shared" si="3"/>
        <v>87990</v>
      </c>
      <c r="AJ14">
        <f t="shared" si="4"/>
        <v>91272</v>
      </c>
      <c r="AK14">
        <f t="shared" si="5"/>
        <v>3282</v>
      </c>
      <c r="AL14">
        <v>7</v>
      </c>
      <c r="AN14" s="74" t="s">
        <v>238</v>
      </c>
      <c r="AO14" s="75">
        <v>1</v>
      </c>
      <c r="AP14" s="75">
        <v>9</v>
      </c>
      <c r="AQ14" s="75">
        <v>1</v>
      </c>
      <c r="AR14" s="75">
        <v>87990</v>
      </c>
    </row>
    <row r="15" spans="1:51" ht="15" thickBot="1">
      <c r="A15" s="74" t="s">
        <v>239</v>
      </c>
      <c r="B15" s="75">
        <v>6</v>
      </c>
      <c r="C15" s="75">
        <v>10</v>
      </c>
      <c r="D15" s="75">
        <v>1</v>
      </c>
      <c r="E15" s="75">
        <v>1</v>
      </c>
      <c r="F15" s="75">
        <v>7</v>
      </c>
      <c r="G15" s="75">
        <v>10</v>
      </c>
      <c r="H15" s="75">
        <v>4</v>
      </c>
      <c r="I15" s="75">
        <v>6</v>
      </c>
      <c r="J15" s="75">
        <v>7</v>
      </c>
      <c r="K15" s="75">
        <v>1</v>
      </c>
      <c r="L15" s="75">
        <v>4</v>
      </c>
      <c r="M15" s="75">
        <v>101321</v>
      </c>
      <c r="Q15" s="74" t="s">
        <v>239</v>
      </c>
      <c r="R15" s="75">
        <v>6</v>
      </c>
      <c r="S15" s="75">
        <v>10</v>
      </c>
      <c r="T15" s="86">
        <v>1</v>
      </c>
      <c r="U15" s="86">
        <v>1</v>
      </c>
      <c r="V15" s="86">
        <v>7</v>
      </c>
      <c r="W15" s="75">
        <v>10</v>
      </c>
      <c r="X15" s="75">
        <v>4</v>
      </c>
      <c r="Y15" s="75">
        <v>6</v>
      </c>
      <c r="Z15" s="75">
        <v>7</v>
      </c>
      <c r="AA15" s="75">
        <v>1</v>
      </c>
      <c r="AB15" s="75">
        <v>4</v>
      </c>
      <c r="AC15" s="75">
        <v>101321</v>
      </c>
      <c r="AF15">
        <f t="shared" si="2"/>
        <v>1</v>
      </c>
      <c r="AG15">
        <f t="shared" si="0"/>
        <v>1</v>
      </c>
      <c r="AH15">
        <f t="shared" si="1"/>
        <v>7</v>
      </c>
      <c r="AI15">
        <f t="shared" si="3"/>
        <v>101321</v>
      </c>
      <c r="AJ15">
        <f t="shared" si="4"/>
        <v>96352</v>
      </c>
      <c r="AK15">
        <f t="shared" si="5"/>
        <v>-4969</v>
      </c>
      <c r="AL15">
        <v>8</v>
      </c>
      <c r="AN15" s="74" t="s">
        <v>239</v>
      </c>
      <c r="AO15" s="75">
        <v>1</v>
      </c>
      <c r="AP15" s="75">
        <v>1</v>
      </c>
      <c r="AQ15" s="75">
        <v>7</v>
      </c>
      <c r="AR15" s="75">
        <v>101321</v>
      </c>
    </row>
    <row r="16" spans="1:51" ht="15" thickBot="1">
      <c r="A16" s="74" t="s">
        <v>339</v>
      </c>
      <c r="B16" s="75">
        <v>1</v>
      </c>
      <c r="C16" s="75">
        <v>8</v>
      </c>
      <c r="D16" s="75">
        <v>8</v>
      </c>
      <c r="E16" s="75">
        <v>1</v>
      </c>
      <c r="F16" s="75">
        <v>1</v>
      </c>
      <c r="G16" s="75">
        <v>8</v>
      </c>
      <c r="H16" s="75">
        <v>10</v>
      </c>
      <c r="I16" s="75">
        <v>7</v>
      </c>
      <c r="J16" s="75">
        <v>10</v>
      </c>
      <c r="K16" s="75">
        <v>1</v>
      </c>
      <c r="L16" s="75">
        <v>7</v>
      </c>
      <c r="M16" s="75">
        <v>95390</v>
      </c>
      <c r="Q16" s="74" t="s">
        <v>339</v>
      </c>
      <c r="R16" s="75">
        <v>1</v>
      </c>
      <c r="S16" s="75">
        <v>8</v>
      </c>
      <c r="T16" s="86">
        <v>8</v>
      </c>
      <c r="U16" s="86">
        <v>1</v>
      </c>
      <c r="V16" s="86">
        <v>1</v>
      </c>
      <c r="W16" s="75">
        <v>8</v>
      </c>
      <c r="X16" s="75">
        <v>10</v>
      </c>
      <c r="Y16" s="75">
        <v>7</v>
      </c>
      <c r="Z16" s="75">
        <v>10</v>
      </c>
      <c r="AA16" s="75">
        <v>1</v>
      </c>
      <c r="AB16" s="75">
        <v>7</v>
      </c>
      <c r="AC16" s="75">
        <v>95390</v>
      </c>
      <c r="AF16">
        <f t="shared" si="2"/>
        <v>8</v>
      </c>
      <c r="AG16">
        <f t="shared" si="0"/>
        <v>1</v>
      </c>
      <c r="AH16">
        <f t="shared" si="1"/>
        <v>1</v>
      </c>
      <c r="AI16">
        <f t="shared" si="3"/>
        <v>95390</v>
      </c>
      <c r="AJ16">
        <f t="shared" si="4"/>
        <v>93337.3</v>
      </c>
      <c r="AK16">
        <f t="shared" si="5"/>
        <v>-2052.6999999999971</v>
      </c>
      <c r="AL16">
        <v>9</v>
      </c>
      <c r="AN16" s="74" t="s">
        <v>339</v>
      </c>
      <c r="AO16" s="75">
        <v>8</v>
      </c>
      <c r="AP16" s="75">
        <v>1</v>
      </c>
      <c r="AQ16" s="75">
        <v>1</v>
      </c>
      <c r="AR16" s="75">
        <v>95390</v>
      </c>
    </row>
    <row r="17" spans="1:44" ht="15" thickBot="1">
      <c r="A17" s="74" t="s">
        <v>340</v>
      </c>
      <c r="B17" s="75">
        <v>3</v>
      </c>
      <c r="C17" s="75">
        <v>8</v>
      </c>
      <c r="D17" s="75">
        <v>8</v>
      </c>
      <c r="E17" s="75">
        <v>1</v>
      </c>
      <c r="F17" s="75">
        <v>1</v>
      </c>
      <c r="G17" s="75">
        <v>8</v>
      </c>
      <c r="H17" s="75">
        <v>7</v>
      </c>
      <c r="I17" s="75">
        <v>7</v>
      </c>
      <c r="J17" s="75">
        <v>5</v>
      </c>
      <c r="K17" s="75">
        <v>1</v>
      </c>
      <c r="L17" s="75">
        <v>4</v>
      </c>
      <c r="M17" s="75">
        <v>99990</v>
      </c>
      <c r="Q17" s="74" t="s">
        <v>340</v>
      </c>
      <c r="R17" s="75">
        <v>3</v>
      </c>
      <c r="S17" s="75">
        <v>8</v>
      </c>
      <c r="T17" s="86">
        <v>8</v>
      </c>
      <c r="U17" s="86">
        <v>1</v>
      </c>
      <c r="V17" s="86">
        <v>1</v>
      </c>
      <c r="W17" s="75">
        <v>8</v>
      </c>
      <c r="X17" s="75">
        <v>7</v>
      </c>
      <c r="Y17" s="75">
        <v>7</v>
      </c>
      <c r="Z17" s="75">
        <v>5</v>
      </c>
      <c r="AA17" s="75">
        <v>1</v>
      </c>
      <c r="AB17" s="75">
        <v>4</v>
      </c>
      <c r="AC17" s="75">
        <v>99990</v>
      </c>
      <c r="AF17">
        <f t="shared" si="2"/>
        <v>8</v>
      </c>
      <c r="AG17">
        <f t="shared" si="0"/>
        <v>1</v>
      </c>
      <c r="AH17">
        <f t="shared" si="1"/>
        <v>1</v>
      </c>
      <c r="AI17">
        <f t="shared" si="3"/>
        <v>99990</v>
      </c>
      <c r="AJ17">
        <f t="shared" si="4"/>
        <v>93337.3</v>
      </c>
      <c r="AK17">
        <f t="shared" si="5"/>
        <v>-6652.6999999999971</v>
      </c>
      <c r="AL17">
        <v>10</v>
      </c>
      <c r="AN17" s="74" t="s">
        <v>340</v>
      </c>
      <c r="AO17" s="75">
        <v>8</v>
      </c>
      <c r="AP17" s="75">
        <v>1</v>
      </c>
      <c r="AQ17" s="75">
        <v>1</v>
      </c>
      <c r="AR17" s="75">
        <v>99990</v>
      </c>
    </row>
    <row r="18" spans="1:44" ht="18.5" thickBot="1">
      <c r="A18" s="71"/>
      <c r="Q18" s="71"/>
      <c r="AN18" s="71"/>
    </row>
    <row r="19" spans="1:44" ht="15" thickBot="1">
      <c r="A19" s="74" t="s">
        <v>240</v>
      </c>
      <c r="B19" s="74" t="s">
        <v>225</v>
      </c>
      <c r="C19" s="74" t="s">
        <v>226</v>
      </c>
      <c r="D19" s="74" t="s">
        <v>227</v>
      </c>
      <c r="E19" s="74" t="s">
        <v>228</v>
      </c>
      <c r="F19" s="74" t="s">
        <v>229</v>
      </c>
      <c r="G19" s="74" t="s">
        <v>230</v>
      </c>
      <c r="H19" s="74" t="s">
        <v>333</v>
      </c>
      <c r="I19" s="74" t="s">
        <v>334</v>
      </c>
      <c r="J19" s="74" t="s">
        <v>335</v>
      </c>
      <c r="K19" s="74" t="s">
        <v>336</v>
      </c>
      <c r="L19" s="74" t="s">
        <v>337</v>
      </c>
      <c r="Q19" s="74" t="s">
        <v>240</v>
      </c>
      <c r="R19" s="74" t="s">
        <v>225</v>
      </c>
      <c r="S19" s="74" t="s">
        <v>226</v>
      </c>
      <c r="T19" s="85" t="s">
        <v>227</v>
      </c>
      <c r="U19" s="85" t="s">
        <v>228</v>
      </c>
      <c r="V19" s="85" t="s">
        <v>229</v>
      </c>
      <c r="W19" s="74" t="s">
        <v>230</v>
      </c>
      <c r="X19" s="74" t="s">
        <v>333</v>
      </c>
      <c r="Y19" s="74" t="s">
        <v>334</v>
      </c>
      <c r="Z19" s="74" t="s">
        <v>335</v>
      </c>
      <c r="AA19" s="74" t="s">
        <v>336</v>
      </c>
      <c r="AB19" s="74" t="s">
        <v>337</v>
      </c>
      <c r="AN19" s="74" t="s">
        <v>240</v>
      </c>
      <c r="AO19" s="74" t="s">
        <v>225</v>
      </c>
      <c r="AP19" s="74" t="s">
        <v>226</v>
      </c>
      <c r="AQ19" s="74" t="s">
        <v>227</v>
      </c>
    </row>
    <row r="20" spans="1:44" ht="15" thickBot="1">
      <c r="A20" s="74" t="s">
        <v>241</v>
      </c>
      <c r="B20" s="75" t="s">
        <v>341</v>
      </c>
      <c r="C20" s="75" t="s">
        <v>342</v>
      </c>
      <c r="D20" s="75" t="s">
        <v>310</v>
      </c>
      <c r="E20" s="75" t="s">
        <v>343</v>
      </c>
      <c r="F20" s="75" t="s">
        <v>344</v>
      </c>
      <c r="G20" s="75" t="s">
        <v>345</v>
      </c>
      <c r="H20" s="75" t="s">
        <v>346</v>
      </c>
      <c r="I20" s="75" t="s">
        <v>347</v>
      </c>
      <c r="J20" s="75" t="s">
        <v>348</v>
      </c>
      <c r="K20" s="75" t="s">
        <v>349</v>
      </c>
      <c r="L20" s="75" t="s">
        <v>350</v>
      </c>
      <c r="Q20" s="74" t="s">
        <v>241</v>
      </c>
      <c r="R20" s="75" t="s">
        <v>364</v>
      </c>
      <c r="S20" s="75" t="s">
        <v>365</v>
      </c>
      <c r="T20" s="86" t="s">
        <v>366</v>
      </c>
      <c r="U20" s="86" t="s">
        <v>366</v>
      </c>
      <c r="V20" s="86" t="s">
        <v>366</v>
      </c>
      <c r="W20" s="75" t="s">
        <v>367</v>
      </c>
      <c r="X20" s="75" t="s">
        <v>368</v>
      </c>
      <c r="Y20" s="75" t="s">
        <v>369</v>
      </c>
      <c r="Z20" s="75" t="s">
        <v>370</v>
      </c>
      <c r="AA20" s="75" t="s">
        <v>371</v>
      </c>
      <c r="AB20" s="75" t="s">
        <v>372</v>
      </c>
      <c r="AN20" s="74" t="s">
        <v>241</v>
      </c>
      <c r="AO20" s="75" t="s">
        <v>407</v>
      </c>
      <c r="AP20" s="75" t="s">
        <v>408</v>
      </c>
      <c r="AQ20" s="75" t="s">
        <v>409</v>
      </c>
    </row>
    <row r="21" spans="1:44" ht="15" thickBot="1">
      <c r="A21" s="74" t="s">
        <v>248</v>
      </c>
      <c r="B21" s="75" t="s">
        <v>351</v>
      </c>
      <c r="C21" s="75" t="s">
        <v>310</v>
      </c>
      <c r="D21" s="75" t="s">
        <v>310</v>
      </c>
      <c r="E21" s="75" t="s">
        <v>310</v>
      </c>
      <c r="F21" s="75" t="s">
        <v>310</v>
      </c>
      <c r="G21" s="75" t="s">
        <v>310</v>
      </c>
      <c r="H21" s="75" t="s">
        <v>346</v>
      </c>
      <c r="I21" s="75" t="s">
        <v>310</v>
      </c>
      <c r="J21" s="75" t="s">
        <v>352</v>
      </c>
      <c r="K21" s="75" t="s">
        <v>310</v>
      </c>
      <c r="L21" s="75" t="s">
        <v>350</v>
      </c>
      <c r="Q21" s="74" t="s">
        <v>248</v>
      </c>
      <c r="R21" s="75" t="s">
        <v>373</v>
      </c>
      <c r="S21" s="75" t="s">
        <v>374</v>
      </c>
      <c r="T21" s="86" t="s">
        <v>374</v>
      </c>
      <c r="U21" s="86" t="s">
        <v>374</v>
      </c>
      <c r="V21" s="86" t="s">
        <v>374</v>
      </c>
      <c r="W21" s="75" t="s">
        <v>374</v>
      </c>
      <c r="X21" s="75" t="s">
        <v>375</v>
      </c>
      <c r="Y21" s="75" t="s">
        <v>374</v>
      </c>
      <c r="Z21" s="75" t="s">
        <v>376</v>
      </c>
      <c r="AA21" s="75" t="s">
        <v>377</v>
      </c>
      <c r="AB21" s="75" t="s">
        <v>378</v>
      </c>
      <c r="AN21" s="74" t="s">
        <v>248</v>
      </c>
      <c r="AO21" s="75" t="s">
        <v>410</v>
      </c>
      <c r="AP21" s="75" t="s">
        <v>411</v>
      </c>
      <c r="AQ21" s="75" t="s">
        <v>412</v>
      </c>
    </row>
    <row r="22" spans="1:44" ht="15" thickBot="1">
      <c r="A22" s="74" t="s">
        <v>254</v>
      </c>
      <c r="B22" s="75" t="s">
        <v>351</v>
      </c>
      <c r="C22" s="75" t="s">
        <v>310</v>
      </c>
      <c r="D22" s="75" t="s">
        <v>310</v>
      </c>
      <c r="E22" s="75" t="s">
        <v>310</v>
      </c>
      <c r="F22" s="75" t="s">
        <v>310</v>
      </c>
      <c r="G22" s="75" t="s">
        <v>310</v>
      </c>
      <c r="H22" s="75" t="s">
        <v>346</v>
      </c>
      <c r="I22" s="75" t="s">
        <v>310</v>
      </c>
      <c r="J22" s="75" t="s">
        <v>352</v>
      </c>
      <c r="K22" s="75" t="s">
        <v>310</v>
      </c>
      <c r="L22" s="75" t="s">
        <v>350</v>
      </c>
      <c r="Q22" s="74" t="s">
        <v>254</v>
      </c>
      <c r="R22" s="75" t="s">
        <v>379</v>
      </c>
      <c r="S22" s="75" t="s">
        <v>380</v>
      </c>
      <c r="T22" s="86" t="s">
        <v>380</v>
      </c>
      <c r="U22" s="86" t="s">
        <v>380</v>
      </c>
      <c r="V22" s="86" t="s">
        <v>380</v>
      </c>
      <c r="W22" s="75" t="s">
        <v>380</v>
      </c>
      <c r="X22" s="75" t="s">
        <v>381</v>
      </c>
      <c r="Y22" s="75" t="s">
        <v>380</v>
      </c>
      <c r="Z22" s="75" t="s">
        <v>382</v>
      </c>
      <c r="AA22" s="75" t="s">
        <v>383</v>
      </c>
      <c r="AB22" s="75" t="s">
        <v>384</v>
      </c>
      <c r="AN22" s="74" t="s">
        <v>254</v>
      </c>
      <c r="AO22" s="75" t="s">
        <v>413</v>
      </c>
      <c r="AP22" s="75" t="s">
        <v>414</v>
      </c>
      <c r="AQ22" s="75" t="s">
        <v>415</v>
      </c>
    </row>
    <row r="23" spans="1:44" ht="15" thickBot="1">
      <c r="A23" s="74" t="s">
        <v>259</v>
      </c>
      <c r="B23" s="75" t="s">
        <v>351</v>
      </c>
      <c r="C23" s="75" t="s">
        <v>310</v>
      </c>
      <c r="D23" s="75" t="s">
        <v>310</v>
      </c>
      <c r="E23" s="75" t="s">
        <v>310</v>
      </c>
      <c r="F23" s="75" t="s">
        <v>310</v>
      </c>
      <c r="G23" s="75" t="s">
        <v>310</v>
      </c>
      <c r="H23" s="75" t="s">
        <v>346</v>
      </c>
      <c r="I23" s="75" t="s">
        <v>310</v>
      </c>
      <c r="J23" s="75" t="s">
        <v>353</v>
      </c>
      <c r="K23" s="75" t="s">
        <v>310</v>
      </c>
      <c r="L23" s="75" t="s">
        <v>350</v>
      </c>
      <c r="Q23" s="74" t="s">
        <v>259</v>
      </c>
      <c r="R23" s="75" t="s">
        <v>385</v>
      </c>
      <c r="S23" s="75" t="s">
        <v>386</v>
      </c>
      <c r="T23" s="86" t="s">
        <v>386</v>
      </c>
      <c r="U23" s="86" t="s">
        <v>386</v>
      </c>
      <c r="V23" s="86" t="s">
        <v>386</v>
      </c>
      <c r="W23" s="75" t="s">
        <v>386</v>
      </c>
      <c r="X23" s="75" t="s">
        <v>387</v>
      </c>
      <c r="Y23" s="75" t="s">
        <v>386</v>
      </c>
      <c r="Z23" s="75" t="s">
        <v>388</v>
      </c>
      <c r="AA23" s="75" t="s">
        <v>386</v>
      </c>
      <c r="AB23" s="75" t="s">
        <v>389</v>
      </c>
      <c r="AN23" s="74" t="s">
        <v>259</v>
      </c>
      <c r="AO23" s="75" t="s">
        <v>416</v>
      </c>
      <c r="AP23" s="75" t="s">
        <v>417</v>
      </c>
      <c r="AQ23" s="75" t="s">
        <v>418</v>
      </c>
    </row>
    <row r="24" spans="1:44" ht="15" thickBot="1">
      <c r="A24" s="74" t="s">
        <v>264</v>
      </c>
      <c r="B24" s="75" t="s">
        <v>351</v>
      </c>
      <c r="C24" s="75" t="s">
        <v>310</v>
      </c>
      <c r="D24" s="75" t="s">
        <v>310</v>
      </c>
      <c r="E24" s="75" t="s">
        <v>310</v>
      </c>
      <c r="F24" s="75" t="s">
        <v>310</v>
      </c>
      <c r="G24" s="75" t="s">
        <v>310</v>
      </c>
      <c r="H24" s="75" t="s">
        <v>354</v>
      </c>
      <c r="I24" s="75" t="s">
        <v>310</v>
      </c>
      <c r="J24" s="75" t="s">
        <v>353</v>
      </c>
      <c r="K24" s="75" t="s">
        <v>310</v>
      </c>
      <c r="L24" s="75" t="s">
        <v>310</v>
      </c>
      <c r="Q24" s="74" t="s">
        <v>264</v>
      </c>
      <c r="R24" s="75" t="s">
        <v>390</v>
      </c>
      <c r="S24" s="75" t="s">
        <v>391</v>
      </c>
      <c r="T24" s="86" t="s">
        <v>391</v>
      </c>
      <c r="U24" s="86" t="s">
        <v>391</v>
      </c>
      <c r="V24" s="86" t="s">
        <v>391</v>
      </c>
      <c r="W24" s="75" t="s">
        <v>391</v>
      </c>
      <c r="X24" s="75" t="s">
        <v>391</v>
      </c>
      <c r="Y24" s="75" t="s">
        <v>391</v>
      </c>
      <c r="Z24" s="75" t="s">
        <v>392</v>
      </c>
      <c r="AA24" s="75" t="s">
        <v>391</v>
      </c>
      <c r="AB24" s="75" t="s">
        <v>391</v>
      </c>
      <c r="AN24" s="74" t="s">
        <v>264</v>
      </c>
      <c r="AO24" s="75" t="s">
        <v>419</v>
      </c>
      <c r="AP24" s="75" t="s">
        <v>420</v>
      </c>
      <c r="AQ24" s="75" t="s">
        <v>421</v>
      </c>
    </row>
    <row r="25" spans="1:44" ht="15" thickBot="1">
      <c r="A25" s="74" t="s">
        <v>268</v>
      </c>
      <c r="B25" s="75" t="s">
        <v>351</v>
      </c>
      <c r="C25" s="75" t="s">
        <v>310</v>
      </c>
      <c r="D25" s="75" t="s">
        <v>310</v>
      </c>
      <c r="E25" s="75" t="s">
        <v>310</v>
      </c>
      <c r="F25" s="75" t="s">
        <v>310</v>
      </c>
      <c r="G25" s="75" t="s">
        <v>310</v>
      </c>
      <c r="H25" s="75" t="s">
        <v>355</v>
      </c>
      <c r="I25" s="75" t="s">
        <v>310</v>
      </c>
      <c r="J25" s="75" t="s">
        <v>353</v>
      </c>
      <c r="K25" s="75" t="s">
        <v>310</v>
      </c>
      <c r="L25" s="75" t="s">
        <v>310</v>
      </c>
      <c r="Q25" s="74" t="s">
        <v>268</v>
      </c>
      <c r="R25" s="75" t="s">
        <v>393</v>
      </c>
      <c r="S25" s="75" t="s">
        <v>394</v>
      </c>
      <c r="T25" s="86" t="s">
        <v>394</v>
      </c>
      <c r="U25" s="86" t="s">
        <v>394</v>
      </c>
      <c r="V25" s="86" t="s">
        <v>394</v>
      </c>
      <c r="W25" s="75" t="s">
        <v>394</v>
      </c>
      <c r="X25" s="75" t="s">
        <v>394</v>
      </c>
      <c r="Y25" s="75" t="s">
        <v>394</v>
      </c>
      <c r="Z25" s="75" t="s">
        <v>395</v>
      </c>
      <c r="AA25" s="75" t="s">
        <v>394</v>
      </c>
      <c r="AB25" s="75" t="s">
        <v>394</v>
      </c>
      <c r="AN25" s="74" t="s">
        <v>268</v>
      </c>
      <c r="AO25" s="75" t="s">
        <v>422</v>
      </c>
      <c r="AP25" s="75" t="s">
        <v>423</v>
      </c>
      <c r="AQ25" s="75" t="s">
        <v>424</v>
      </c>
    </row>
    <row r="26" spans="1:44" ht="15" thickBot="1">
      <c r="A26" s="74" t="s">
        <v>270</v>
      </c>
      <c r="B26" s="75" t="s">
        <v>351</v>
      </c>
      <c r="C26" s="75" t="s">
        <v>310</v>
      </c>
      <c r="D26" s="75" t="s">
        <v>310</v>
      </c>
      <c r="E26" s="75" t="s">
        <v>310</v>
      </c>
      <c r="F26" s="75" t="s">
        <v>310</v>
      </c>
      <c r="G26" s="75" t="s">
        <v>310</v>
      </c>
      <c r="H26" s="75" t="s">
        <v>355</v>
      </c>
      <c r="I26" s="75" t="s">
        <v>310</v>
      </c>
      <c r="J26" s="75" t="s">
        <v>356</v>
      </c>
      <c r="K26" s="75" t="s">
        <v>310</v>
      </c>
      <c r="L26" s="75" t="s">
        <v>310</v>
      </c>
      <c r="Q26" s="74" t="s">
        <v>270</v>
      </c>
      <c r="R26" s="75" t="s">
        <v>396</v>
      </c>
      <c r="S26" s="75" t="s">
        <v>397</v>
      </c>
      <c r="T26" s="86" t="s">
        <v>397</v>
      </c>
      <c r="U26" s="86" t="s">
        <v>397</v>
      </c>
      <c r="V26" s="86" t="s">
        <v>397</v>
      </c>
      <c r="W26" s="75" t="s">
        <v>397</v>
      </c>
      <c r="X26" s="75" t="s">
        <v>397</v>
      </c>
      <c r="Y26" s="75" t="s">
        <v>397</v>
      </c>
      <c r="Z26" s="75" t="s">
        <v>398</v>
      </c>
      <c r="AA26" s="75" t="s">
        <v>397</v>
      </c>
      <c r="AB26" s="75" t="s">
        <v>397</v>
      </c>
      <c r="AN26" s="74" t="s">
        <v>270</v>
      </c>
      <c r="AO26" s="75" t="s">
        <v>425</v>
      </c>
      <c r="AP26" s="75" t="s">
        <v>426</v>
      </c>
      <c r="AQ26" s="75" t="s">
        <v>427</v>
      </c>
    </row>
    <row r="27" spans="1:44" ht="15" thickBot="1">
      <c r="A27" s="74" t="s">
        <v>272</v>
      </c>
      <c r="B27" s="75" t="s">
        <v>357</v>
      </c>
      <c r="C27" s="75" t="s">
        <v>310</v>
      </c>
      <c r="D27" s="75" t="s">
        <v>310</v>
      </c>
      <c r="E27" s="75" t="s">
        <v>310</v>
      </c>
      <c r="F27" s="75" t="s">
        <v>310</v>
      </c>
      <c r="G27" s="75" t="s">
        <v>310</v>
      </c>
      <c r="H27" s="75" t="s">
        <v>355</v>
      </c>
      <c r="I27" s="75" t="s">
        <v>310</v>
      </c>
      <c r="J27" s="75" t="s">
        <v>310</v>
      </c>
      <c r="K27" s="75" t="s">
        <v>310</v>
      </c>
      <c r="L27" s="75" t="s">
        <v>310</v>
      </c>
      <c r="Q27" s="74" t="s">
        <v>272</v>
      </c>
      <c r="R27" s="75" t="s">
        <v>399</v>
      </c>
      <c r="S27" s="75" t="s">
        <v>400</v>
      </c>
      <c r="T27" s="86" t="s">
        <v>400</v>
      </c>
      <c r="U27" s="86" t="s">
        <v>400</v>
      </c>
      <c r="V27" s="86" t="s">
        <v>400</v>
      </c>
      <c r="W27" s="75" t="s">
        <v>400</v>
      </c>
      <c r="X27" s="75" t="s">
        <v>400</v>
      </c>
      <c r="Y27" s="75" t="s">
        <v>400</v>
      </c>
      <c r="Z27" s="75" t="s">
        <v>400</v>
      </c>
      <c r="AA27" s="75" t="s">
        <v>400</v>
      </c>
      <c r="AB27" s="75" t="s">
        <v>400</v>
      </c>
      <c r="AN27" s="74" t="s">
        <v>272</v>
      </c>
      <c r="AO27" s="75" t="s">
        <v>428</v>
      </c>
      <c r="AP27" s="75" t="s">
        <v>429</v>
      </c>
      <c r="AQ27" s="75" t="s">
        <v>430</v>
      </c>
    </row>
    <row r="28" spans="1:44" ht="15" thickBot="1">
      <c r="A28" s="74" t="s">
        <v>358</v>
      </c>
      <c r="B28" s="75" t="s">
        <v>357</v>
      </c>
      <c r="C28" s="75" t="s">
        <v>310</v>
      </c>
      <c r="D28" s="75" t="s">
        <v>310</v>
      </c>
      <c r="E28" s="75" t="s">
        <v>310</v>
      </c>
      <c r="F28" s="75" t="s">
        <v>310</v>
      </c>
      <c r="G28" s="75" t="s">
        <v>310</v>
      </c>
      <c r="H28" s="75" t="s">
        <v>355</v>
      </c>
      <c r="I28" s="75" t="s">
        <v>310</v>
      </c>
      <c r="J28" s="75" t="s">
        <v>310</v>
      </c>
      <c r="K28" s="75" t="s">
        <v>310</v>
      </c>
      <c r="L28" s="75" t="s">
        <v>310</v>
      </c>
      <c r="Q28" s="74" t="s">
        <v>358</v>
      </c>
      <c r="R28" s="75" t="s">
        <v>401</v>
      </c>
      <c r="S28" s="75" t="s">
        <v>402</v>
      </c>
      <c r="T28" s="86" t="s">
        <v>402</v>
      </c>
      <c r="U28" s="86" t="s">
        <v>402</v>
      </c>
      <c r="V28" s="86" t="s">
        <v>402</v>
      </c>
      <c r="W28" s="75" t="s">
        <v>402</v>
      </c>
      <c r="X28" s="75" t="s">
        <v>402</v>
      </c>
      <c r="Y28" s="75" t="s">
        <v>402</v>
      </c>
      <c r="Z28" s="75" t="s">
        <v>402</v>
      </c>
      <c r="AA28" s="75" t="s">
        <v>402</v>
      </c>
      <c r="AB28" s="75" t="s">
        <v>402</v>
      </c>
      <c r="AN28" s="74" t="s">
        <v>358</v>
      </c>
      <c r="AO28" s="75" t="s">
        <v>402</v>
      </c>
      <c r="AP28" s="75" t="s">
        <v>431</v>
      </c>
      <c r="AQ28" s="75" t="s">
        <v>402</v>
      </c>
    </row>
    <row r="29" spans="1:44" ht="15" thickBot="1">
      <c r="A29" s="74" t="s">
        <v>359</v>
      </c>
      <c r="B29" s="75" t="s">
        <v>357</v>
      </c>
      <c r="C29" s="75" t="s">
        <v>310</v>
      </c>
      <c r="D29" s="75" t="s">
        <v>310</v>
      </c>
      <c r="E29" s="75" t="s">
        <v>310</v>
      </c>
      <c r="F29" s="75" t="s">
        <v>310</v>
      </c>
      <c r="G29" s="75" t="s">
        <v>310</v>
      </c>
      <c r="H29" s="75" t="s">
        <v>310</v>
      </c>
      <c r="I29" s="75" t="s">
        <v>310</v>
      </c>
      <c r="J29" s="75" t="s">
        <v>310</v>
      </c>
      <c r="K29" s="75" t="s">
        <v>310</v>
      </c>
      <c r="L29" s="75" t="s">
        <v>310</v>
      </c>
      <c r="Q29" s="74" t="s">
        <v>359</v>
      </c>
      <c r="R29" s="75" t="s">
        <v>403</v>
      </c>
      <c r="S29" s="75" t="s">
        <v>310</v>
      </c>
      <c r="T29" s="86" t="s">
        <v>310</v>
      </c>
      <c r="U29" s="86" t="s">
        <v>310</v>
      </c>
      <c r="V29" s="86" t="s">
        <v>310</v>
      </c>
      <c r="W29" s="75" t="s">
        <v>310</v>
      </c>
      <c r="X29" s="75" t="s">
        <v>310</v>
      </c>
      <c r="Y29" s="75" t="s">
        <v>310</v>
      </c>
      <c r="Z29" s="75" t="s">
        <v>310</v>
      </c>
      <c r="AA29" s="75" t="s">
        <v>310</v>
      </c>
      <c r="AB29" s="75" t="s">
        <v>310</v>
      </c>
      <c r="AN29" s="74" t="s">
        <v>359</v>
      </c>
      <c r="AO29" s="75" t="s">
        <v>310</v>
      </c>
      <c r="AP29" s="75" t="s">
        <v>310</v>
      </c>
      <c r="AQ29" s="75" t="s">
        <v>310</v>
      </c>
    </row>
    <row r="30" spans="1:44" ht="18.5" thickBot="1">
      <c r="A30" s="71"/>
      <c r="Q30" s="71"/>
      <c r="AN30" s="71"/>
    </row>
    <row r="31" spans="1:44" ht="20" thickBot="1">
      <c r="A31" s="74" t="s">
        <v>274</v>
      </c>
      <c r="B31" s="74" t="str">
        <f>naiv!B27</f>
        <v>Éves energiafogyasztás</v>
      </c>
      <c r="C31" s="74" t="str">
        <f>naiv!C27</f>
        <v>Klíma osztály </v>
      </c>
      <c r="D31" s="91" t="str">
        <f>naiv!D27</f>
        <v>Antibakteriális védelem </v>
      </c>
      <c r="E31" s="74" t="str">
        <f>naiv!E27</f>
        <v>Fagyasztó rekeszek száma</v>
      </c>
      <c r="F31" s="74" t="str">
        <f>naiv!F27</f>
        <v>Hűtő polcok száma</v>
      </c>
      <c r="G31" s="74" t="str">
        <f>naiv!G27</f>
        <v>Nettó hűtőtér</v>
      </c>
      <c r="H31" s="74" t="str">
        <f>naiv!H27</f>
        <v>Nettó fagyasztótér</v>
      </c>
      <c r="I31" s="74" t="str">
        <f>naiv!I27</f>
        <v>Fagyasztó teljesítmény</v>
      </c>
      <c r="J31" s="74" t="str">
        <f>naiv!J27</f>
        <v>Visszamelegedési idő </v>
      </c>
      <c r="K31" s="74" t="str">
        <f>naiv!K27</f>
        <v>Ajtórekeszek száma</v>
      </c>
      <c r="L31" s="74" t="str">
        <f>naiv!L27</f>
        <v>Zajszint</v>
      </c>
      <c r="Q31" s="74" t="s">
        <v>274</v>
      </c>
      <c r="R31" s="74" t="s">
        <v>225</v>
      </c>
      <c r="S31" s="74" t="s">
        <v>226</v>
      </c>
      <c r="T31" s="85" t="s">
        <v>227</v>
      </c>
      <c r="U31" s="85" t="s">
        <v>228</v>
      </c>
      <c r="V31" s="85" t="s">
        <v>229</v>
      </c>
      <c r="W31" s="74" t="s">
        <v>230</v>
      </c>
      <c r="X31" s="74" t="s">
        <v>333</v>
      </c>
      <c r="Y31" s="74" t="s">
        <v>334</v>
      </c>
      <c r="Z31" s="74" t="s">
        <v>335</v>
      </c>
      <c r="AA31" s="74" t="s">
        <v>336</v>
      </c>
      <c r="AB31" s="74" t="s">
        <v>337</v>
      </c>
      <c r="AN31" s="74" t="s">
        <v>274</v>
      </c>
      <c r="AO31" s="74" t="s">
        <v>225</v>
      </c>
      <c r="AP31" s="74" t="s">
        <v>226</v>
      </c>
      <c r="AQ31" s="74" t="s">
        <v>227</v>
      </c>
    </row>
    <row r="32" spans="1:44" ht="15" thickBot="1">
      <c r="A32" s="74" t="s">
        <v>241</v>
      </c>
      <c r="B32" s="75">
        <v>73996.5</v>
      </c>
      <c r="C32" s="75">
        <v>500</v>
      </c>
      <c r="D32" s="90">
        <v>0</v>
      </c>
      <c r="E32" s="75">
        <v>6905.5</v>
      </c>
      <c r="F32" s="75">
        <v>2450</v>
      </c>
      <c r="G32" s="75">
        <v>3451</v>
      </c>
      <c r="H32" s="75">
        <v>33714.5</v>
      </c>
      <c r="I32" s="75">
        <v>2289</v>
      </c>
      <c r="J32" s="75">
        <v>22720</v>
      </c>
      <c r="K32" s="75">
        <v>12038</v>
      </c>
      <c r="L32" s="75">
        <v>1378</v>
      </c>
      <c r="Q32" s="88" t="s">
        <v>241</v>
      </c>
      <c r="R32" s="89">
        <v>83182.5</v>
      </c>
      <c r="S32" s="89">
        <v>507.5</v>
      </c>
      <c r="T32" s="90">
        <v>9</v>
      </c>
      <c r="U32" s="90">
        <v>9</v>
      </c>
      <c r="V32" s="90">
        <v>9</v>
      </c>
      <c r="W32" s="89">
        <v>3454.5</v>
      </c>
      <c r="X32" s="89">
        <v>5127.5</v>
      </c>
      <c r="Y32" s="89">
        <v>4731.5</v>
      </c>
      <c r="Z32" s="89">
        <v>21505.5</v>
      </c>
      <c r="AA32" s="89">
        <v>12177.5</v>
      </c>
      <c r="AB32" s="89">
        <v>169.5</v>
      </c>
      <c r="AN32" s="74" t="s">
        <v>241</v>
      </c>
      <c r="AO32" s="75">
        <v>48938.8</v>
      </c>
      <c r="AP32" s="75">
        <v>47410.1</v>
      </c>
      <c r="AQ32" s="75">
        <v>9.1999999999999993</v>
      </c>
    </row>
    <row r="33" spans="1:47" ht="15" thickBot="1">
      <c r="A33" s="74" t="s">
        <v>248</v>
      </c>
      <c r="B33" s="75">
        <v>38789</v>
      </c>
      <c r="C33" s="75">
        <v>0</v>
      </c>
      <c r="D33" s="90">
        <v>0</v>
      </c>
      <c r="E33" s="75">
        <v>0</v>
      </c>
      <c r="F33" s="75">
        <v>0</v>
      </c>
      <c r="G33" s="75">
        <v>0</v>
      </c>
      <c r="H33" s="75">
        <v>33714.5</v>
      </c>
      <c r="I33" s="75">
        <v>0</v>
      </c>
      <c r="J33" s="75">
        <v>12324</v>
      </c>
      <c r="K33" s="75">
        <v>0</v>
      </c>
      <c r="L33" s="75">
        <v>1378</v>
      </c>
      <c r="Q33" s="74" t="s">
        <v>248</v>
      </c>
      <c r="R33" s="75">
        <v>74224</v>
      </c>
      <c r="S33" s="75">
        <v>8</v>
      </c>
      <c r="T33" s="86">
        <v>8</v>
      </c>
      <c r="U33" s="86">
        <v>8</v>
      </c>
      <c r="V33" s="86">
        <v>8</v>
      </c>
      <c r="W33" s="75">
        <v>8</v>
      </c>
      <c r="X33" s="75">
        <v>5126.5</v>
      </c>
      <c r="Y33" s="75">
        <v>8</v>
      </c>
      <c r="Z33" s="75">
        <v>13556.5</v>
      </c>
      <c r="AA33" s="75">
        <v>6012</v>
      </c>
      <c r="AB33" s="75">
        <v>168.5</v>
      </c>
      <c r="AN33" s="74" t="s">
        <v>248</v>
      </c>
      <c r="AO33" s="75">
        <v>45924.2</v>
      </c>
      <c r="AP33" s="75">
        <v>42331.1</v>
      </c>
      <c r="AQ33" s="75">
        <v>8.1999999999999993</v>
      </c>
    </row>
    <row r="34" spans="1:47" ht="15" thickBot="1">
      <c r="A34" s="74" t="s">
        <v>254</v>
      </c>
      <c r="B34" s="75">
        <v>38789</v>
      </c>
      <c r="C34" s="75">
        <v>0</v>
      </c>
      <c r="D34" s="90">
        <v>0</v>
      </c>
      <c r="E34" s="75">
        <v>0</v>
      </c>
      <c r="F34" s="75">
        <v>0</v>
      </c>
      <c r="G34" s="75">
        <v>0</v>
      </c>
      <c r="H34" s="75">
        <v>33714.5</v>
      </c>
      <c r="I34" s="75">
        <v>0</v>
      </c>
      <c r="J34" s="75">
        <v>12324</v>
      </c>
      <c r="K34" s="75">
        <v>0</v>
      </c>
      <c r="L34" s="75">
        <v>1378</v>
      </c>
      <c r="Q34" s="74" t="s">
        <v>254</v>
      </c>
      <c r="R34" s="75">
        <v>74223</v>
      </c>
      <c r="S34" s="75">
        <v>7</v>
      </c>
      <c r="T34" s="86">
        <v>7</v>
      </c>
      <c r="U34" s="86">
        <v>7</v>
      </c>
      <c r="V34" s="86">
        <v>7</v>
      </c>
      <c r="W34" s="75">
        <v>7</v>
      </c>
      <c r="X34" s="75">
        <v>5125.5</v>
      </c>
      <c r="Y34" s="75">
        <v>7</v>
      </c>
      <c r="Z34" s="75">
        <v>13555.5</v>
      </c>
      <c r="AA34" s="75">
        <v>6011</v>
      </c>
      <c r="AB34" s="75">
        <v>167.5</v>
      </c>
      <c r="AN34" s="74" t="s">
        <v>254</v>
      </c>
      <c r="AO34" s="75">
        <v>45923.199999999997</v>
      </c>
      <c r="AP34" s="75">
        <v>42330.1</v>
      </c>
      <c r="AQ34" s="75">
        <v>7.1</v>
      </c>
    </row>
    <row r="35" spans="1:47" ht="15" thickBot="1">
      <c r="A35" s="74" t="s">
        <v>259</v>
      </c>
      <c r="B35" s="75">
        <v>38789</v>
      </c>
      <c r="C35" s="75">
        <v>0</v>
      </c>
      <c r="D35" s="90">
        <v>0</v>
      </c>
      <c r="E35" s="75">
        <v>0</v>
      </c>
      <c r="F35" s="75">
        <v>0</v>
      </c>
      <c r="G35" s="75">
        <v>0</v>
      </c>
      <c r="H35" s="75">
        <v>33714.5</v>
      </c>
      <c r="I35" s="75">
        <v>0</v>
      </c>
      <c r="J35" s="75">
        <v>12163</v>
      </c>
      <c r="K35" s="75">
        <v>0</v>
      </c>
      <c r="L35" s="75">
        <v>1378</v>
      </c>
      <c r="Q35" s="74" t="s">
        <v>259</v>
      </c>
      <c r="R35" s="75">
        <v>74222</v>
      </c>
      <c r="S35" s="75">
        <v>6</v>
      </c>
      <c r="T35" s="86">
        <v>6</v>
      </c>
      <c r="U35" s="86">
        <v>6</v>
      </c>
      <c r="V35" s="86">
        <v>6</v>
      </c>
      <c r="W35" s="75">
        <v>6</v>
      </c>
      <c r="X35" s="75">
        <v>5124.5</v>
      </c>
      <c r="Y35" s="75">
        <v>6</v>
      </c>
      <c r="Z35" s="75">
        <v>13394</v>
      </c>
      <c r="AA35" s="75">
        <v>6</v>
      </c>
      <c r="AB35" s="75">
        <v>166.5</v>
      </c>
      <c r="AN35" s="74" t="s">
        <v>259</v>
      </c>
      <c r="AO35" s="75">
        <v>45922.1</v>
      </c>
      <c r="AP35" s="75">
        <v>42329.1</v>
      </c>
      <c r="AQ35" s="75">
        <v>6.1</v>
      </c>
    </row>
    <row r="36" spans="1:47" ht="15" thickBot="1">
      <c r="A36" s="74" t="s">
        <v>264</v>
      </c>
      <c r="B36" s="75">
        <v>38789</v>
      </c>
      <c r="C36" s="75">
        <v>0</v>
      </c>
      <c r="D36" s="90">
        <v>0</v>
      </c>
      <c r="E36" s="75">
        <v>0</v>
      </c>
      <c r="F36" s="75">
        <v>0</v>
      </c>
      <c r="G36" s="75">
        <v>0</v>
      </c>
      <c r="H36" s="75">
        <v>33049</v>
      </c>
      <c r="I36" s="75">
        <v>0</v>
      </c>
      <c r="J36" s="75">
        <v>12163</v>
      </c>
      <c r="K36" s="75">
        <v>0</v>
      </c>
      <c r="L36" s="75">
        <v>0</v>
      </c>
      <c r="Q36" s="74" t="s">
        <v>264</v>
      </c>
      <c r="R36" s="75">
        <v>74221</v>
      </c>
      <c r="S36" s="75">
        <v>5</v>
      </c>
      <c r="T36" s="86">
        <v>5</v>
      </c>
      <c r="U36" s="86">
        <v>5</v>
      </c>
      <c r="V36" s="86">
        <v>5</v>
      </c>
      <c r="W36" s="75">
        <v>5</v>
      </c>
      <c r="X36" s="75">
        <v>5</v>
      </c>
      <c r="Y36" s="75">
        <v>5</v>
      </c>
      <c r="Z36" s="75">
        <v>13393</v>
      </c>
      <c r="AA36" s="75">
        <v>5</v>
      </c>
      <c r="AB36" s="75">
        <v>5</v>
      </c>
      <c r="AN36" s="74" t="s">
        <v>264</v>
      </c>
      <c r="AO36" s="75">
        <v>45921.1</v>
      </c>
      <c r="AP36" s="75">
        <v>42328</v>
      </c>
      <c r="AQ36" s="75">
        <v>5.0999999999999996</v>
      </c>
    </row>
    <row r="37" spans="1:47" ht="15" thickBot="1">
      <c r="A37" s="74" t="s">
        <v>268</v>
      </c>
      <c r="B37" s="75">
        <v>38789</v>
      </c>
      <c r="C37" s="75">
        <v>0</v>
      </c>
      <c r="D37" s="90">
        <v>0</v>
      </c>
      <c r="E37" s="75">
        <v>0</v>
      </c>
      <c r="F37" s="75">
        <v>0</v>
      </c>
      <c r="G37" s="75">
        <v>0</v>
      </c>
      <c r="H37" s="75">
        <v>26266.5</v>
      </c>
      <c r="I37" s="75">
        <v>0</v>
      </c>
      <c r="J37" s="75">
        <v>12163</v>
      </c>
      <c r="K37" s="75">
        <v>0</v>
      </c>
      <c r="L37" s="75">
        <v>0</v>
      </c>
      <c r="Q37" s="74" t="s">
        <v>268</v>
      </c>
      <c r="R37" s="75">
        <v>74220</v>
      </c>
      <c r="S37" s="75">
        <v>4</v>
      </c>
      <c r="T37" s="86">
        <v>4</v>
      </c>
      <c r="U37" s="86">
        <v>4</v>
      </c>
      <c r="V37" s="86">
        <v>4</v>
      </c>
      <c r="W37" s="75">
        <v>4</v>
      </c>
      <c r="X37" s="75">
        <v>4</v>
      </c>
      <c r="Y37" s="75">
        <v>4</v>
      </c>
      <c r="Z37" s="75">
        <v>9608.5</v>
      </c>
      <c r="AA37" s="75">
        <v>4</v>
      </c>
      <c r="AB37" s="75">
        <v>4</v>
      </c>
      <c r="AN37" s="74" t="s">
        <v>268</v>
      </c>
      <c r="AO37" s="75">
        <v>45920.1</v>
      </c>
      <c r="AP37" s="75">
        <v>42327</v>
      </c>
      <c r="AQ37" s="75">
        <v>4.0999999999999996</v>
      </c>
    </row>
    <row r="38" spans="1:47" ht="15" thickBot="1">
      <c r="A38" s="74" t="s">
        <v>270</v>
      </c>
      <c r="B38" s="75">
        <v>38789</v>
      </c>
      <c r="C38" s="75">
        <v>0</v>
      </c>
      <c r="D38" s="90">
        <v>0</v>
      </c>
      <c r="E38" s="75">
        <v>0</v>
      </c>
      <c r="F38" s="75">
        <v>0</v>
      </c>
      <c r="G38" s="75">
        <v>0</v>
      </c>
      <c r="H38" s="75">
        <v>26266.5</v>
      </c>
      <c r="I38" s="75">
        <v>0</v>
      </c>
      <c r="J38" s="75">
        <v>8496</v>
      </c>
      <c r="K38" s="75">
        <v>0</v>
      </c>
      <c r="L38" s="75">
        <v>0</v>
      </c>
      <c r="Q38" s="74" t="s">
        <v>270</v>
      </c>
      <c r="R38" s="75">
        <v>74219</v>
      </c>
      <c r="S38" s="75">
        <v>3</v>
      </c>
      <c r="T38" s="86">
        <v>3</v>
      </c>
      <c r="U38" s="86">
        <v>3</v>
      </c>
      <c r="V38" s="86">
        <v>3</v>
      </c>
      <c r="W38" s="75">
        <v>3</v>
      </c>
      <c r="X38" s="75">
        <v>3</v>
      </c>
      <c r="Y38" s="75">
        <v>3</v>
      </c>
      <c r="Z38" s="75">
        <v>9607.5</v>
      </c>
      <c r="AA38" s="75">
        <v>3</v>
      </c>
      <c r="AB38" s="75">
        <v>3</v>
      </c>
      <c r="AN38" s="74" t="s">
        <v>270</v>
      </c>
      <c r="AO38" s="75">
        <v>45919.1</v>
      </c>
      <c r="AP38" s="75">
        <v>42326</v>
      </c>
      <c r="AQ38" s="75">
        <v>3.1</v>
      </c>
    </row>
    <row r="39" spans="1:47" ht="15" thickBot="1">
      <c r="A39" s="74" t="s">
        <v>272</v>
      </c>
      <c r="B39" s="75">
        <v>35338</v>
      </c>
      <c r="C39" s="75">
        <v>0</v>
      </c>
      <c r="D39" s="90">
        <v>0</v>
      </c>
      <c r="E39" s="75">
        <v>0</v>
      </c>
      <c r="F39" s="75">
        <v>0</v>
      </c>
      <c r="G39" s="75">
        <v>0</v>
      </c>
      <c r="H39" s="75">
        <v>26266.5</v>
      </c>
      <c r="I39" s="75">
        <v>0</v>
      </c>
      <c r="J39" s="75">
        <v>0</v>
      </c>
      <c r="K39" s="75">
        <v>0</v>
      </c>
      <c r="L39" s="75">
        <v>0</v>
      </c>
      <c r="Q39" s="74" t="s">
        <v>272</v>
      </c>
      <c r="R39" s="75">
        <v>70772.5</v>
      </c>
      <c r="S39" s="75">
        <v>2</v>
      </c>
      <c r="T39" s="86">
        <v>2</v>
      </c>
      <c r="U39" s="86">
        <v>2</v>
      </c>
      <c r="V39" s="86">
        <v>2</v>
      </c>
      <c r="W39" s="75">
        <v>2</v>
      </c>
      <c r="X39" s="75">
        <v>2</v>
      </c>
      <c r="Y39" s="75">
        <v>2</v>
      </c>
      <c r="Z39" s="75">
        <v>2</v>
      </c>
      <c r="AA39" s="75">
        <v>2</v>
      </c>
      <c r="AB39" s="75">
        <v>2</v>
      </c>
      <c r="AN39" s="74" t="s">
        <v>272</v>
      </c>
      <c r="AO39" s="75">
        <v>45918.1</v>
      </c>
      <c r="AP39" s="75">
        <v>42325</v>
      </c>
      <c r="AQ39" s="75">
        <v>2</v>
      </c>
    </row>
    <row r="40" spans="1:47" ht="15" thickBot="1">
      <c r="A40" s="74" t="s">
        <v>358</v>
      </c>
      <c r="B40" s="75">
        <v>35338</v>
      </c>
      <c r="C40" s="75">
        <v>0</v>
      </c>
      <c r="D40" s="90">
        <v>0</v>
      </c>
      <c r="E40" s="75">
        <v>0</v>
      </c>
      <c r="F40" s="75">
        <v>0</v>
      </c>
      <c r="G40" s="75">
        <v>0</v>
      </c>
      <c r="H40" s="75">
        <v>26266.5</v>
      </c>
      <c r="I40" s="75">
        <v>0</v>
      </c>
      <c r="J40" s="75">
        <v>0</v>
      </c>
      <c r="K40" s="75">
        <v>0</v>
      </c>
      <c r="L40" s="75">
        <v>0</v>
      </c>
      <c r="Q40" s="74" t="s">
        <v>358</v>
      </c>
      <c r="R40" s="75">
        <v>70771.5</v>
      </c>
      <c r="S40" s="75">
        <v>1</v>
      </c>
      <c r="T40" s="86">
        <v>1</v>
      </c>
      <c r="U40" s="86">
        <v>1</v>
      </c>
      <c r="V40" s="86">
        <v>1</v>
      </c>
      <c r="W40" s="75">
        <v>1</v>
      </c>
      <c r="X40" s="75">
        <v>1</v>
      </c>
      <c r="Y40" s="75">
        <v>1</v>
      </c>
      <c r="Z40" s="75">
        <v>1</v>
      </c>
      <c r="AA40" s="75">
        <v>1</v>
      </c>
      <c r="AB40" s="75">
        <v>1</v>
      </c>
      <c r="AN40" s="74" t="s">
        <v>358</v>
      </c>
      <c r="AO40" s="75">
        <v>1</v>
      </c>
      <c r="AP40" s="75">
        <v>42324</v>
      </c>
      <c r="AQ40" s="75">
        <v>1</v>
      </c>
    </row>
    <row r="41" spans="1:47" ht="15" thickBot="1">
      <c r="A41" s="74" t="s">
        <v>359</v>
      </c>
      <c r="B41" s="75">
        <v>35338</v>
      </c>
      <c r="C41" s="75">
        <v>0</v>
      </c>
      <c r="D41" s="90"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Q41" s="74" t="s">
        <v>359</v>
      </c>
      <c r="R41" s="75">
        <v>70770.5</v>
      </c>
      <c r="S41" s="75">
        <v>0</v>
      </c>
      <c r="T41" s="86">
        <v>0</v>
      </c>
      <c r="U41" s="86">
        <v>0</v>
      </c>
      <c r="V41" s="86">
        <v>0</v>
      </c>
      <c r="W41" s="75">
        <v>0</v>
      </c>
      <c r="X41" s="75">
        <v>0</v>
      </c>
      <c r="Y41" s="75">
        <v>0</v>
      </c>
      <c r="Z41" s="75">
        <v>0</v>
      </c>
      <c r="AA41" s="75">
        <v>0</v>
      </c>
      <c r="AB41" s="75">
        <v>0</v>
      </c>
      <c r="AN41" s="74" t="s">
        <v>359</v>
      </c>
      <c r="AO41" s="75">
        <v>0</v>
      </c>
      <c r="AP41" s="75">
        <v>0</v>
      </c>
      <c r="AQ41" s="75">
        <v>0</v>
      </c>
    </row>
    <row r="42" spans="1:47" ht="18.5" thickBot="1">
      <c r="A42" s="71"/>
      <c r="Q42" s="71"/>
      <c r="AN42" s="71"/>
    </row>
    <row r="43" spans="1:47" ht="15" thickBot="1">
      <c r="A43" s="74" t="s">
        <v>314</v>
      </c>
      <c r="B43" s="74" t="s">
        <v>225</v>
      </c>
      <c r="C43" s="74" t="s">
        <v>226</v>
      </c>
      <c r="D43" s="74" t="s">
        <v>227</v>
      </c>
      <c r="E43" s="74" t="s">
        <v>228</v>
      </c>
      <c r="F43" s="74" t="s">
        <v>229</v>
      </c>
      <c r="G43" s="74" t="s">
        <v>230</v>
      </c>
      <c r="H43" s="74" t="s">
        <v>333</v>
      </c>
      <c r="I43" s="74" t="s">
        <v>334</v>
      </c>
      <c r="J43" s="74" t="s">
        <v>335</v>
      </c>
      <c r="K43" s="74" t="s">
        <v>336</v>
      </c>
      <c r="L43" s="74" t="s">
        <v>337</v>
      </c>
      <c r="M43" s="74" t="s">
        <v>276</v>
      </c>
      <c r="N43" s="74" t="s">
        <v>277</v>
      </c>
      <c r="O43" s="74" t="s">
        <v>278</v>
      </c>
      <c r="P43" s="74" t="s">
        <v>279</v>
      </c>
      <c r="Q43" s="74" t="s">
        <v>275</v>
      </c>
      <c r="R43" s="74" t="s">
        <v>225</v>
      </c>
      <c r="S43" s="74" t="s">
        <v>226</v>
      </c>
      <c r="T43" s="85" t="s">
        <v>227</v>
      </c>
      <c r="U43" s="85" t="s">
        <v>228</v>
      </c>
      <c r="V43" s="85" t="s">
        <v>229</v>
      </c>
      <c r="W43" s="74" t="s">
        <v>230</v>
      </c>
      <c r="X43" s="74" t="s">
        <v>333</v>
      </c>
      <c r="Y43" s="74" t="s">
        <v>334</v>
      </c>
      <c r="Z43" s="74" t="s">
        <v>335</v>
      </c>
      <c r="AA43" s="74" t="s">
        <v>336</v>
      </c>
      <c r="AB43" s="74" t="s">
        <v>337</v>
      </c>
      <c r="AC43" s="74" t="s">
        <v>276</v>
      </c>
      <c r="AD43" s="74" t="s">
        <v>277</v>
      </c>
      <c r="AE43" s="74" t="s">
        <v>278</v>
      </c>
      <c r="AF43" s="74" t="s">
        <v>279</v>
      </c>
      <c r="AN43" s="74" t="s">
        <v>275</v>
      </c>
      <c r="AO43" s="74" t="s">
        <v>225</v>
      </c>
      <c r="AP43" s="74" t="s">
        <v>226</v>
      </c>
      <c r="AQ43" s="74" t="s">
        <v>227</v>
      </c>
      <c r="AR43" s="74" t="s">
        <v>276</v>
      </c>
      <c r="AS43" s="74" t="s">
        <v>277</v>
      </c>
      <c r="AT43" s="74" t="s">
        <v>278</v>
      </c>
      <c r="AU43" s="74" t="s">
        <v>279</v>
      </c>
    </row>
    <row r="44" spans="1:47" ht="15" thickBot="1">
      <c r="A44" s="74" t="s">
        <v>232</v>
      </c>
      <c r="B44" s="75">
        <v>35338</v>
      </c>
      <c r="C44" s="75">
        <v>500</v>
      </c>
      <c r="D44" s="75">
        <v>0</v>
      </c>
      <c r="E44" s="75">
        <v>6905.5</v>
      </c>
      <c r="F44" s="75">
        <v>0</v>
      </c>
      <c r="G44" s="75">
        <v>0</v>
      </c>
      <c r="H44" s="75">
        <v>33714.5</v>
      </c>
      <c r="I44" s="75">
        <v>0</v>
      </c>
      <c r="J44" s="75">
        <v>12163</v>
      </c>
      <c r="K44" s="75">
        <v>0</v>
      </c>
      <c r="L44" s="75">
        <v>1378</v>
      </c>
      <c r="M44" s="75">
        <v>89999</v>
      </c>
      <c r="N44" s="75">
        <v>89999</v>
      </c>
      <c r="O44" s="75">
        <v>0</v>
      </c>
      <c r="P44" s="75">
        <v>0</v>
      </c>
      <c r="Q44" s="74" t="s">
        <v>232</v>
      </c>
      <c r="R44" s="75">
        <v>70772.5</v>
      </c>
      <c r="S44" s="75">
        <v>507.5</v>
      </c>
      <c r="T44" s="86">
        <v>2</v>
      </c>
      <c r="U44" s="86">
        <v>9</v>
      </c>
      <c r="V44" s="86">
        <v>3</v>
      </c>
      <c r="W44" s="75">
        <v>7</v>
      </c>
      <c r="X44" s="75">
        <v>5127.5</v>
      </c>
      <c r="Y44" s="75">
        <v>7</v>
      </c>
      <c r="Z44" s="75">
        <v>13394</v>
      </c>
      <c r="AA44" s="75">
        <v>3</v>
      </c>
      <c r="AB44" s="75">
        <v>166.5</v>
      </c>
      <c r="AC44" s="75">
        <v>89999</v>
      </c>
      <c r="AD44" s="75">
        <v>89999</v>
      </c>
      <c r="AE44" s="75">
        <v>0</v>
      </c>
      <c r="AF44" s="75">
        <v>0</v>
      </c>
      <c r="AN44" s="74" t="s">
        <v>232</v>
      </c>
      <c r="AO44" s="75">
        <v>45918.1</v>
      </c>
      <c r="AP44" s="75">
        <v>47410.1</v>
      </c>
      <c r="AQ44" s="75">
        <v>3.1</v>
      </c>
      <c r="AR44" s="75">
        <v>93331.199999999997</v>
      </c>
      <c r="AS44" s="75">
        <v>89999</v>
      </c>
      <c r="AT44" s="75">
        <v>-3332.2</v>
      </c>
      <c r="AU44" s="75">
        <v>-3.7</v>
      </c>
    </row>
    <row r="45" spans="1:47" ht="15" thickBot="1">
      <c r="A45" s="74" t="s">
        <v>233</v>
      </c>
      <c r="B45" s="75">
        <v>38789</v>
      </c>
      <c r="C45" s="75">
        <v>0</v>
      </c>
      <c r="D45" s="75">
        <v>0</v>
      </c>
      <c r="E45" s="75">
        <v>6905.5</v>
      </c>
      <c r="F45" s="75">
        <v>2450</v>
      </c>
      <c r="G45" s="75">
        <v>3451</v>
      </c>
      <c r="H45" s="75">
        <v>26266.5</v>
      </c>
      <c r="I45" s="75">
        <v>0</v>
      </c>
      <c r="J45" s="75">
        <v>0</v>
      </c>
      <c r="K45" s="75">
        <v>12038</v>
      </c>
      <c r="L45" s="75">
        <v>0</v>
      </c>
      <c r="M45" s="75">
        <v>89900</v>
      </c>
      <c r="N45" s="75">
        <v>89900</v>
      </c>
      <c r="O45" s="75">
        <v>0</v>
      </c>
      <c r="P45" s="75">
        <v>0</v>
      </c>
      <c r="Q45" s="74" t="s">
        <v>233</v>
      </c>
      <c r="R45" s="75">
        <v>74224</v>
      </c>
      <c r="S45" s="75">
        <v>6</v>
      </c>
      <c r="T45" s="86">
        <v>9</v>
      </c>
      <c r="U45" s="86">
        <v>9</v>
      </c>
      <c r="V45" s="86">
        <v>9</v>
      </c>
      <c r="W45" s="75">
        <v>3454.5</v>
      </c>
      <c r="X45" s="75">
        <v>3</v>
      </c>
      <c r="Y45" s="75">
        <v>3</v>
      </c>
      <c r="Z45" s="75">
        <v>2</v>
      </c>
      <c r="AA45" s="75">
        <v>12177.5</v>
      </c>
      <c r="AB45" s="75">
        <v>3</v>
      </c>
      <c r="AC45" s="75">
        <v>89900</v>
      </c>
      <c r="AD45" s="75">
        <v>89900</v>
      </c>
      <c r="AE45" s="75">
        <v>0</v>
      </c>
      <c r="AF45" s="75">
        <v>0</v>
      </c>
      <c r="AN45" s="74" t="s">
        <v>233</v>
      </c>
      <c r="AO45" s="75">
        <v>48938.8</v>
      </c>
      <c r="AP45" s="75">
        <v>47410.1</v>
      </c>
      <c r="AQ45" s="75">
        <v>9.1999999999999993</v>
      </c>
      <c r="AR45" s="75">
        <v>96358.1</v>
      </c>
      <c r="AS45" s="75">
        <v>89900</v>
      </c>
      <c r="AT45" s="75">
        <v>-6458.1</v>
      </c>
      <c r="AU45" s="75">
        <v>-7.18</v>
      </c>
    </row>
    <row r="46" spans="1:47" ht="15" thickBot="1">
      <c r="A46" s="74" t="s">
        <v>234</v>
      </c>
      <c r="B46" s="75">
        <v>38789</v>
      </c>
      <c r="C46" s="75">
        <v>0</v>
      </c>
      <c r="D46" s="75">
        <v>0</v>
      </c>
      <c r="E46" s="75">
        <v>6905.5</v>
      </c>
      <c r="F46" s="75">
        <v>0</v>
      </c>
      <c r="G46" s="75">
        <v>0</v>
      </c>
      <c r="H46" s="75">
        <v>33714.5</v>
      </c>
      <c r="I46" s="75">
        <v>2289</v>
      </c>
      <c r="J46" s="75">
        <v>12163</v>
      </c>
      <c r="K46" s="75">
        <v>12038</v>
      </c>
      <c r="L46" s="75">
        <v>0</v>
      </c>
      <c r="M46" s="75">
        <v>105899</v>
      </c>
      <c r="N46" s="75">
        <v>105899</v>
      </c>
      <c r="O46" s="75">
        <v>0</v>
      </c>
      <c r="P46" s="75">
        <v>0</v>
      </c>
      <c r="Q46" s="74" t="s">
        <v>234</v>
      </c>
      <c r="R46" s="75">
        <v>74219</v>
      </c>
      <c r="S46" s="75">
        <v>7</v>
      </c>
      <c r="T46" s="86">
        <v>9</v>
      </c>
      <c r="U46" s="86">
        <v>9</v>
      </c>
      <c r="V46" s="86">
        <v>3</v>
      </c>
      <c r="W46" s="75">
        <v>6</v>
      </c>
      <c r="X46" s="75">
        <v>5125.5</v>
      </c>
      <c r="Y46" s="75">
        <v>4731.5</v>
      </c>
      <c r="Z46" s="75">
        <v>9608.5</v>
      </c>
      <c r="AA46" s="75">
        <v>12177.5</v>
      </c>
      <c r="AB46" s="75">
        <v>3</v>
      </c>
      <c r="AC46" s="75">
        <v>105899</v>
      </c>
      <c r="AD46" s="75">
        <v>105899</v>
      </c>
      <c r="AE46" s="75">
        <v>0</v>
      </c>
      <c r="AF46" s="75">
        <v>0</v>
      </c>
      <c r="AN46" s="74" t="s">
        <v>234</v>
      </c>
      <c r="AO46" s="75">
        <v>48938.8</v>
      </c>
      <c r="AP46" s="75">
        <v>47410.1</v>
      </c>
      <c r="AQ46" s="75">
        <v>3.1</v>
      </c>
      <c r="AR46" s="75">
        <v>96352</v>
      </c>
      <c r="AS46" s="75">
        <v>105899</v>
      </c>
      <c r="AT46" s="75">
        <v>9547</v>
      </c>
      <c r="AU46" s="75">
        <v>9.02</v>
      </c>
    </row>
    <row r="47" spans="1:47" ht="15" thickBot="1">
      <c r="A47" s="74" t="s">
        <v>235</v>
      </c>
      <c r="B47" s="75">
        <v>35338</v>
      </c>
      <c r="C47" s="75">
        <v>0</v>
      </c>
      <c r="D47" s="75">
        <v>0</v>
      </c>
      <c r="E47" s="75">
        <v>6905.5</v>
      </c>
      <c r="F47" s="75">
        <v>2450</v>
      </c>
      <c r="G47" s="75">
        <v>0</v>
      </c>
      <c r="H47" s="75">
        <v>26266.5</v>
      </c>
      <c r="I47" s="75">
        <v>0</v>
      </c>
      <c r="J47" s="75">
        <v>0</v>
      </c>
      <c r="K47" s="75">
        <v>12038</v>
      </c>
      <c r="L47" s="75">
        <v>0</v>
      </c>
      <c r="M47" s="75">
        <v>82998</v>
      </c>
      <c r="N47" s="75">
        <v>82998</v>
      </c>
      <c r="O47" s="75">
        <v>0</v>
      </c>
      <c r="P47" s="75">
        <v>0</v>
      </c>
      <c r="Q47" s="74" t="s">
        <v>235</v>
      </c>
      <c r="R47" s="75">
        <v>70770.5</v>
      </c>
      <c r="S47" s="75">
        <v>6</v>
      </c>
      <c r="T47" s="86">
        <v>9</v>
      </c>
      <c r="U47" s="86">
        <v>9</v>
      </c>
      <c r="V47" s="86">
        <v>9</v>
      </c>
      <c r="W47" s="75">
        <v>8</v>
      </c>
      <c r="X47" s="75">
        <v>1</v>
      </c>
      <c r="Y47" s="75">
        <v>3</v>
      </c>
      <c r="Z47" s="75">
        <v>2</v>
      </c>
      <c r="AA47" s="75">
        <v>12177.5</v>
      </c>
      <c r="AB47" s="75">
        <v>3</v>
      </c>
      <c r="AC47" s="75">
        <v>82998</v>
      </c>
      <c r="AD47" s="75">
        <v>82998</v>
      </c>
      <c r="AE47" s="75">
        <v>0</v>
      </c>
      <c r="AF47" s="75">
        <v>0</v>
      </c>
      <c r="AN47" s="74" t="s">
        <v>235</v>
      </c>
      <c r="AO47" s="75">
        <v>48938.8</v>
      </c>
      <c r="AP47" s="75">
        <v>47410.1</v>
      </c>
      <c r="AQ47" s="75">
        <v>9.1999999999999993</v>
      </c>
      <c r="AR47" s="75">
        <v>96358.1</v>
      </c>
      <c r="AS47" s="75">
        <v>82998</v>
      </c>
      <c r="AT47" s="75">
        <v>-13360.1</v>
      </c>
      <c r="AU47" s="75">
        <v>-16.100000000000001</v>
      </c>
    </row>
    <row r="48" spans="1:47" ht="15" thickBot="1">
      <c r="A48" s="74" t="s">
        <v>236</v>
      </c>
      <c r="B48" s="75">
        <v>35338</v>
      </c>
      <c r="C48" s="75">
        <v>500</v>
      </c>
      <c r="D48" s="75">
        <v>0</v>
      </c>
      <c r="E48" s="75">
        <v>6905.5</v>
      </c>
      <c r="F48" s="75">
        <v>2450</v>
      </c>
      <c r="G48" s="75">
        <v>0</v>
      </c>
      <c r="H48" s="75">
        <v>33714.5</v>
      </c>
      <c r="I48" s="75">
        <v>2289</v>
      </c>
      <c r="J48" s="75">
        <v>12324</v>
      </c>
      <c r="K48" s="75">
        <v>0</v>
      </c>
      <c r="L48" s="75">
        <v>1378</v>
      </c>
      <c r="M48" s="75">
        <v>94899</v>
      </c>
      <c r="N48" s="75">
        <v>94899</v>
      </c>
      <c r="O48" s="75">
        <v>0</v>
      </c>
      <c r="P48" s="75">
        <v>0</v>
      </c>
      <c r="Q48" s="74" t="s">
        <v>236</v>
      </c>
      <c r="R48" s="75">
        <v>70771.5</v>
      </c>
      <c r="S48" s="75">
        <v>507.5</v>
      </c>
      <c r="T48" s="86">
        <v>9</v>
      </c>
      <c r="U48" s="86">
        <v>9</v>
      </c>
      <c r="V48" s="86">
        <v>9</v>
      </c>
      <c r="W48" s="75">
        <v>5</v>
      </c>
      <c r="X48" s="75">
        <v>5127.5</v>
      </c>
      <c r="Y48" s="75">
        <v>4731.5</v>
      </c>
      <c r="Z48" s="75">
        <v>13556.5</v>
      </c>
      <c r="AA48" s="75">
        <v>3</v>
      </c>
      <c r="AB48" s="75">
        <v>169.5</v>
      </c>
      <c r="AC48" s="75">
        <v>94899</v>
      </c>
      <c r="AD48" s="75">
        <v>94899</v>
      </c>
      <c r="AE48" s="75">
        <v>0</v>
      </c>
      <c r="AF48" s="75">
        <v>0</v>
      </c>
      <c r="AN48" s="74" t="s">
        <v>236</v>
      </c>
      <c r="AO48" s="75">
        <v>48938.8</v>
      </c>
      <c r="AP48" s="75">
        <v>47410.1</v>
      </c>
      <c r="AQ48" s="75">
        <v>9.1999999999999993</v>
      </c>
      <c r="AR48" s="75">
        <v>96358.1</v>
      </c>
      <c r="AS48" s="75">
        <v>94899</v>
      </c>
      <c r="AT48" s="75">
        <v>-1459.1</v>
      </c>
      <c r="AU48" s="75">
        <v>-1.54</v>
      </c>
    </row>
    <row r="49" spans="1:47" ht="15" thickBot="1">
      <c r="A49" s="74" t="s">
        <v>237</v>
      </c>
      <c r="B49" s="75">
        <v>38789</v>
      </c>
      <c r="C49" s="75">
        <v>0</v>
      </c>
      <c r="D49" s="75">
        <v>0</v>
      </c>
      <c r="E49" s="75">
        <v>0</v>
      </c>
      <c r="F49" s="75">
        <v>0</v>
      </c>
      <c r="G49" s="75">
        <v>0</v>
      </c>
      <c r="H49" s="75">
        <v>33049</v>
      </c>
      <c r="I49" s="75">
        <v>0</v>
      </c>
      <c r="J49" s="75">
        <v>22720</v>
      </c>
      <c r="K49" s="75">
        <v>0</v>
      </c>
      <c r="L49" s="75">
        <v>1378</v>
      </c>
      <c r="M49" s="75">
        <v>95936</v>
      </c>
      <c r="N49" s="75">
        <v>95936</v>
      </c>
      <c r="O49" s="75">
        <v>0</v>
      </c>
      <c r="P49" s="75">
        <v>0</v>
      </c>
      <c r="Q49" s="74" t="s">
        <v>237</v>
      </c>
      <c r="R49" s="75">
        <v>74222</v>
      </c>
      <c r="S49" s="75">
        <v>6</v>
      </c>
      <c r="T49" s="86">
        <v>9</v>
      </c>
      <c r="U49" s="86">
        <v>1</v>
      </c>
      <c r="V49" s="86">
        <v>3</v>
      </c>
      <c r="W49" s="75">
        <v>5</v>
      </c>
      <c r="X49" s="75">
        <v>5</v>
      </c>
      <c r="Y49" s="75">
        <v>7</v>
      </c>
      <c r="Z49" s="75">
        <v>21505.5</v>
      </c>
      <c r="AA49" s="75">
        <v>3</v>
      </c>
      <c r="AB49" s="75">
        <v>169.5</v>
      </c>
      <c r="AC49" s="75">
        <v>95936</v>
      </c>
      <c r="AD49" s="75">
        <v>95936</v>
      </c>
      <c r="AE49" s="75">
        <v>0</v>
      </c>
      <c r="AF49" s="75">
        <v>0</v>
      </c>
      <c r="AN49" s="74" t="s">
        <v>237</v>
      </c>
      <c r="AO49" s="75">
        <v>48938.8</v>
      </c>
      <c r="AP49" s="75">
        <v>42324</v>
      </c>
      <c r="AQ49" s="75">
        <v>3.1</v>
      </c>
      <c r="AR49" s="75">
        <v>91265.8</v>
      </c>
      <c r="AS49" s="75">
        <v>95936</v>
      </c>
      <c r="AT49" s="75">
        <v>4670.2</v>
      </c>
      <c r="AU49" s="75">
        <v>4.87</v>
      </c>
    </row>
    <row r="50" spans="1:47" ht="15" thickBot="1">
      <c r="A50" s="74" t="s">
        <v>238</v>
      </c>
      <c r="B50" s="75">
        <v>38789</v>
      </c>
      <c r="C50" s="75">
        <v>0</v>
      </c>
      <c r="D50" s="75">
        <v>0</v>
      </c>
      <c r="E50" s="75">
        <v>0</v>
      </c>
      <c r="F50" s="75">
        <v>2450</v>
      </c>
      <c r="G50" s="75">
        <v>0</v>
      </c>
      <c r="H50" s="75">
        <v>33049</v>
      </c>
      <c r="I50" s="75">
        <v>0</v>
      </c>
      <c r="J50" s="75">
        <v>12324</v>
      </c>
      <c r="K50" s="75">
        <v>0</v>
      </c>
      <c r="L50" s="75">
        <v>1378</v>
      </c>
      <c r="M50" s="75">
        <v>87990</v>
      </c>
      <c r="N50" s="75">
        <v>87990</v>
      </c>
      <c r="O50" s="75">
        <v>0</v>
      </c>
      <c r="P50" s="75">
        <v>0</v>
      </c>
      <c r="Q50" s="74" t="s">
        <v>238</v>
      </c>
      <c r="R50" s="75">
        <v>74222</v>
      </c>
      <c r="S50" s="75">
        <v>3</v>
      </c>
      <c r="T50" s="86">
        <v>9</v>
      </c>
      <c r="U50" s="86">
        <v>1</v>
      </c>
      <c r="V50" s="86">
        <v>9</v>
      </c>
      <c r="W50" s="75">
        <v>5</v>
      </c>
      <c r="X50" s="75">
        <v>5</v>
      </c>
      <c r="Y50" s="75">
        <v>7</v>
      </c>
      <c r="Z50" s="75">
        <v>13556.5</v>
      </c>
      <c r="AA50" s="75">
        <v>3</v>
      </c>
      <c r="AB50" s="75">
        <v>169.5</v>
      </c>
      <c r="AC50" s="75">
        <v>87990</v>
      </c>
      <c r="AD50" s="75">
        <v>87990</v>
      </c>
      <c r="AE50" s="75">
        <v>0</v>
      </c>
      <c r="AF50" s="75">
        <v>0</v>
      </c>
      <c r="AN50" s="74" t="s">
        <v>238</v>
      </c>
      <c r="AO50" s="75">
        <v>48938.8</v>
      </c>
      <c r="AP50" s="75">
        <v>42324</v>
      </c>
      <c r="AQ50" s="75">
        <v>9.1999999999999993</v>
      </c>
      <c r="AR50" s="75">
        <v>91272</v>
      </c>
      <c r="AS50" s="75">
        <v>87990</v>
      </c>
      <c r="AT50" s="75">
        <v>-3282</v>
      </c>
      <c r="AU50" s="75">
        <v>-3.73</v>
      </c>
    </row>
    <row r="51" spans="1:47" ht="15" thickBot="1">
      <c r="A51" s="74" t="s">
        <v>239</v>
      </c>
      <c r="B51" s="75">
        <v>38789</v>
      </c>
      <c r="C51" s="75">
        <v>0</v>
      </c>
      <c r="D51" s="75">
        <v>0</v>
      </c>
      <c r="E51" s="75">
        <v>6905.5</v>
      </c>
      <c r="F51" s="75">
        <v>0</v>
      </c>
      <c r="G51" s="75">
        <v>0</v>
      </c>
      <c r="H51" s="75">
        <v>33714.5</v>
      </c>
      <c r="I51" s="75">
        <v>0</v>
      </c>
      <c r="J51" s="75">
        <v>8496</v>
      </c>
      <c r="K51" s="75">
        <v>12038</v>
      </c>
      <c r="L51" s="75">
        <v>1378</v>
      </c>
      <c r="M51" s="75">
        <v>101321</v>
      </c>
      <c r="N51" s="75">
        <v>101321</v>
      </c>
      <c r="O51" s="75">
        <v>0</v>
      </c>
      <c r="P51" s="75">
        <v>0</v>
      </c>
      <c r="Q51" s="74" t="s">
        <v>239</v>
      </c>
      <c r="R51" s="75">
        <v>74220</v>
      </c>
      <c r="S51" s="75">
        <v>0</v>
      </c>
      <c r="T51" s="86">
        <v>9</v>
      </c>
      <c r="U51" s="86">
        <v>9</v>
      </c>
      <c r="V51" s="86">
        <v>3</v>
      </c>
      <c r="W51" s="75">
        <v>0</v>
      </c>
      <c r="X51" s="75">
        <v>5124.5</v>
      </c>
      <c r="Y51" s="75">
        <v>4</v>
      </c>
      <c r="Z51" s="75">
        <v>9607.5</v>
      </c>
      <c r="AA51" s="75">
        <v>12177.5</v>
      </c>
      <c r="AB51" s="75">
        <v>166.5</v>
      </c>
      <c r="AC51" s="75">
        <v>101321</v>
      </c>
      <c r="AD51" s="75">
        <v>101321</v>
      </c>
      <c r="AE51" s="75">
        <v>0</v>
      </c>
      <c r="AF51" s="75">
        <v>0</v>
      </c>
      <c r="AN51" s="74" t="s">
        <v>239</v>
      </c>
      <c r="AO51" s="75">
        <v>48938.8</v>
      </c>
      <c r="AP51" s="75">
        <v>47410.1</v>
      </c>
      <c r="AQ51" s="75">
        <v>3.1</v>
      </c>
      <c r="AR51" s="75">
        <v>96352</v>
      </c>
      <c r="AS51" s="75">
        <v>101321</v>
      </c>
      <c r="AT51" s="75">
        <v>4969</v>
      </c>
      <c r="AU51" s="75">
        <v>4.9000000000000004</v>
      </c>
    </row>
    <row r="52" spans="1:47" ht="15" thickBot="1">
      <c r="A52" s="74" t="s">
        <v>339</v>
      </c>
      <c r="B52" s="75">
        <v>73996.5</v>
      </c>
      <c r="C52" s="75">
        <v>0</v>
      </c>
      <c r="D52" s="75">
        <v>0</v>
      </c>
      <c r="E52" s="75">
        <v>6905.5</v>
      </c>
      <c r="F52" s="75">
        <v>2450</v>
      </c>
      <c r="G52" s="75">
        <v>0</v>
      </c>
      <c r="H52" s="75">
        <v>0</v>
      </c>
      <c r="I52" s="75">
        <v>0</v>
      </c>
      <c r="J52" s="75">
        <v>0</v>
      </c>
      <c r="K52" s="75">
        <v>12038</v>
      </c>
      <c r="L52" s="75">
        <v>0</v>
      </c>
      <c r="M52" s="75">
        <v>95390</v>
      </c>
      <c r="N52" s="75">
        <v>95390</v>
      </c>
      <c r="O52" s="75">
        <v>0</v>
      </c>
      <c r="P52" s="75">
        <v>0</v>
      </c>
      <c r="Q52" s="74" t="s">
        <v>339</v>
      </c>
      <c r="R52" s="75">
        <v>83182.5</v>
      </c>
      <c r="S52" s="75">
        <v>2</v>
      </c>
      <c r="T52" s="86">
        <v>2</v>
      </c>
      <c r="U52" s="86">
        <v>9</v>
      </c>
      <c r="V52" s="86">
        <v>9</v>
      </c>
      <c r="W52" s="75">
        <v>2</v>
      </c>
      <c r="X52" s="75">
        <v>0</v>
      </c>
      <c r="Y52" s="75">
        <v>3</v>
      </c>
      <c r="Z52" s="75">
        <v>0</v>
      </c>
      <c r="AA52" s="75">
        <v>12177.5</v>
      </c>
      <c r="AB52" s="75">
        <v>3</v>
      </c>
      <c r="AC52" s="75">
        <v>95390</v>
      </c>
      <c r="AD52" s="75">
        <v>95390</v>
      </c>
      <c r="AE52" s="75">
        <v>0</v>
      </c>
      <c r="AF52" s="75">
        <v>0</v>
      </c>
      <c r="AN52" s="74" t="s">
        <v>339</v>
      </c>
      <c r="AO52" s="75">
        <v>45918.1</v>
      </c>
      <c r="AP52" s="75">
        <v>47410.1</v>
      </c>
      <c r="AQ52" s="75">
        <v>9.1999999999999993</v>
      </c>
      <c r="AR52" s="75">
        <v>93337.3</v>
      </c>
      <c r="AS52" s="75">
        <v>95390</v>
      </c>
      <c r="AT52" s="75">
        <v>2052.6999999999998</v>
      </c>
      <c r="AU52" s="75">
        <v>2.15</v>
      </c>
    </row>
    <row r="53" spans="1:47" ht="15" thickBot="1">
      <c r="A53" s="74" t="s">
        <v>340</v>
      </c>
      <c r="B53" s="75">
        <v>38789</v>
      </c>
      <c r="C53" s="75">
        <v>0</v>
      </c>
      <c r="D53" s="75">
        <v>0</v>
      </c>
      <c r="E53" s="75">
        <v>6905.5</v>
      </c>
      <c r="F53" s="75">
        <v>2450</v>
      </c>
      <c r="G53" s="75">
        <v>0</v>
      </c>
      <c r="H53" s="75">
        <v>26266.5</v>
      </c>
      <c r="I53" s="75">
        <v>0</v>
      </c>
      <c r="J53" s="75">
        <v>12163</v>
      </c>
      <c r="K53" s="75">
        <v>12038</v>
      </c>
      <c r="L53" s="75">
        <v>1378</v>
      </c>
      <c r="M53" s="75">
        <v>99990</v>
      </c>
      <c r="N53" s="75">
        <v>99990</v>
      </c>
      <c r="O53" s="75">
        <v>0</v>
      </c>
      <c r="P53" s="75">
        <v>0</v>
      </c>
      <c r="Q53" s="74" t="s">
        <v>340</v>
      </c>
      <c r="R53" s="75">
        <v>74223</v>
      </c>
      <c r="S53" s="75">
        <v>2</v>
      </c>
      <c r="T53" s="86">
        <v>2</v>
      </c>
      <c r="U53" s="86">
        <v>9</v>
      </c>
      <c r="V53" s="86">
        <v>9</v>
      </c>
      <c r="W53" s="75">
        <v>2</v>
      </c>
      <c r="X53" s="75">
        <v>3</v>
      </c>
      <c r="Y53" s="75">
        <v>3</v>
      </c>
      <c r="Z53" s="75">
        <v>13393</v>
      </c>
      <c r="AA53" s="75">
        <v>12177.5</v>
      </c>
      <c r="AB53" s="75">
        <v>166.5</v>
      </c>
      <c r="AC53" s="75">
        <v>99990</v>
      </c>
      <c r="AD53" s="75">
        <v>99990</v>
      </c>
      <c r="AE53" s="75">
        <v>0</v>
      </c>
      <c r="AF53" s="75">
        <v>0</v>
      </c>
      <c r="AN53" s="74" t="s">
        <v>340</v>
      </c>
      <c r="AO53" s="75">
        <v>45918.1</v>
      </c>
      <c r="AP53" s="75">
        <v>47410.1</v>
      </c>
      <c r="AQ53" s="75">
        <v>9.1999999999999993</v>
      </c>
      <c r="AR53" s="75">
        <v>93337.3</v>
      </c>
      <c r="AS53" s="75">
        <v>99990</v>
      </c>
      <c r="AT53" s="75">
        <v>6652.7</v>
      </c>
      <c r="AU53" s="75">
        <v>6.65</v>
      </c>
    </row>
    <row r="54" spans="1:47" ht="15" thickBot="1"/>
    <row r="55" spans="1:47" ht="15" thickBot="1">
      <c r="A55" s="76" t="s">
        <v>280</v>
      </c>
      <c r="B55" s="77">
        <v>159442.5</v>
      </c>
      <c r="Q55" s="76" t="s">
        <v>280</v>
      </c>
      <c r="R55" s="77">
        <v>130883</v>
      </c>
      <c r="AN55" s="76" t="s">
        <v>280</v>
      </c>
      <c r="AO55" s="77">
        <v>96358.1</v>
      </c>
    </row>
    <row r="56" spans="1:47" ht="15" thickBot="1">
      <c r="A56" s="76" t="s">
        <v>360</v>
      </c>
      <c r="B56" s="77">
        <v>35338</v>
      </c>
      <c r="Q56" s="76" t="s">
        <v>360</v>
      </c>
      <c r="R56" s="77">
        <v>70770.5</v>
      </c>
      <c r="AN56" s="76" t="s">
        <v>360</v>
      </c>
      <c r="AO56" s="77">
        <v>0</v>
      </c>
    </row>
    <row r="57" spans="1:47" ht="15" thickBot="1">
      <c r="A57" s="76" t="s">
        <v>282</v>
      </c>
      <c r="B57" s="77">
        <v>944322</v>
      </c>
      <c r="Q57" s="76" t="s">
        <v>282</v>
      </c>
      <c r="R57" s="77">
        <v>944322</v>
      </c>
      <c r="AN57" s="76" t="s">
        <v>282</v>
      </c>
      <c r="AO57" s="77">
        <v>944321.9</v>
      </c>
    </row>
    <row r="58" spans="1:47" ht="15" thickBot="1">
      <c r="A58" s="76" t="s">
        <v>283</v>
      </c>
      <c r="B58" s="77">
        <v>944322</v>
      </c>
      <c r="Q58" s="76" t="s">
        <v>283</v>
      </c>
      <c r="R58" s="77">
        <v>944322</v>
      </c>
      <c r="AN58" s="76" t="s">
        <v>283</v>
      </c>
      <c r="AO58" s="77">
        <v>944322</v>
      </c>
    </row>
    <row r="59" spans="1:47" ht="15" thickBot="1">
      <c r="A59" s="76" t="s">
        <v>284</v>
      </c>
      <c r="B59" s="77">
        <v>0</v>
      </c>
      <c r="Q59" s="76" t="s">
        <v>284</v>
      </c>
      <c r="R59" s="77">
        <v>0</v>
      </c>
      <c r="AN59" s="76" t="s">
        <v>284</v>
      </c>
      <c r="AO59" s="77">
        <v>-0.1</v>
      </c>
    </row>
    <row r="60" spans="1:47" ht="20" thickBot="1">
      <c r="A60" s="76" t="s">
        <v>285</v>
      </c>
      <c r="B60" s="77"/>
      <c r="Q60" s="76" t="s">
        <v>285</v>
      </c>
      <c r="R60" s="77"/>
      <c r="AN60" s="76" t="s">
        <v>285</v>
      </c>
      <c r="AO60" s="77"/>
    </row>
    <row r="61" spans="1:47" ht="20" thickBot="1">
      <c r="A61" s="76" t="s">
        <v>286</v>
      </c>
      <c r="B61" s="77"/>
      <c r="Q61" s="76" t="s">
        <v>286</v>
      </c>
      <c r="R61" s="77"/>
      <c r="AN61" s="76" t="s">
        <v>286</v>
      </c>
      <c r="AO61" s="77"/>
    </row>
    <row r="62" spans="1:47" ht="15" thickBot="1">
      <c r="A62" s="76" t="s">
        <v>287</v>
      </c>
      <c r="B62" s="77">
        <v>0</v>
      </c>
      <c r="Q62" s="76" t="s">
        <v>287</v>
      </c>
      <c r="R62" s="77">
        <v>0</v>
      </c>
      <c r="AN62" s="76" t="s">
        <v>287</v>
      </c>
      <c r="AO62" s="77">
        <v>0</v>
      </c>
    </row>
    <row r="64" spans="1:47">
      <c r="A64" s="67" t="s">
        <v>288</v>
      </c>
      <c r="Q64" s="67" t="s">
        <v>288</v>
      </c>
      <c r="AN64" s="67" t="s">
        <v>288</v>
      </c>
    </row>
    <row r="66" spans="1:40">
      <c r="A66" s="78" t="s">
        <v>361</v>
      </c>
      <c r="Q66" s="78" t="s">
        <v>361</v>
      </c>
      <c r="AN66" s="78" t="s">
        <v>289</v>
      </c>
    </row>
    <row r="67" spans="1:40">
      <c r="A67" s="78" t="s">
        <v>362</v>
      </c>
      <c r="Q67" s="78" t="s">
        <v>404</v>
      </c>
      <c r="AN67" s="78" t="s">
        <v>432</v>
      </c>
    </row>
  </sheetData>
  <conditionalFormatting sqref="AK8:AK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64" r:id="rId1" display="https://miau.my-x.hu/myx-free/coco/test/804683320200521113204.html" xr:uid="{B9854BE0-3C72-4278-AD58-7A29F5ACCE91}"/>
    <hyperlink ref="Q64" r:id="rId2" display="https://miau.my-x.hu/myx-free/coco/test/113466420200521113446.html" xr:uid="{64554554-6EAF-488B-B080-942B1FF8792A}"/>
    <hyperlink ref="AN64" r:id="rId3" display="https://miau.my-x.hu/myx-free/coco/test/828812920200521113624.html" xr:uid="{13F13B7A-211D-4B8C-9243-0B030E6CCE82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OAM</vt:lpstr>
      <vt:lpstr>oam3 (3)</vt:lpstr>
      <vt:lpstr>oam3 (2)</vt:lpstr>
      <vt:lpstr>oam3</vt:lpstr>
      <vt:lpstr>oam2</vt:lpstr>
      <vt:lpstr>web</vt:lpstr>
      <vt:lpstr>transzponált</vt:lpstr>
      <vt:lpstr>naiv</vt:lpstr>
      <vt:lpstr>step2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2020-05-18T06:10:55Z</dcterms:created>
  <dcterms:modified xsi:type="dcterms:W3CDTF">2020-05-21T10:07:37Z</dcterms:modified>
</cp:coreProperties>
</file>