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080DC12D-C824-4311-9019-3B2B6D929CA8}" xr6:coauthVersionLast="45" xr6:coauthVersionMax="45" xr10:uidLastSave="{00000000-0000-0000-0000-000000000000}"/>
  <bookViews>
    <workbookView xWindow="-120" yWindow="-120" windowWidth="19440" windowHeight="15150" xr2:uid="{67B58E16-C60C-4D76-875E-7A95B50E5993}"/>
  </bookViews>
  <sheets>
    <sheet name="Munka1" sheetId="1" r:id="rId1"/>
    <sheet name="Munka5" sheetId="5" r:id="rId2"/>
    <sheet name="Munka4" sheetId="4" r:id="rId3"/>
    <sheet name="Munka3" sheetId="3" r:id="rId4"/>
    <sheet name="Munka2" sheetId="2" r:id="rId5"/>
  </sheets>
  <definedNames>
    <definedName name="_xlnm._FilterDatabase" localSheetId="1" hidden="1">Munka5!$O$4:$P$14</definedName>
    <definedName name="solver_adj" localSheetId="0" hidden="1">Munka1!$B$28:$E$35</definedName>
    <definedName name="solver_cvg" localSheetId="0" hidden="1">"""""""0,0001"""""""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Munka1!$G$28:$J$34</definedName>
    <definedName name="solver_mip" localSheetId="0" hidden="1">2147483647</definedName>
    <definedName name="solver_mni" localSheetId="0" hidden="1">30</definedName>
    <definedName name="solver_mrt" localSheetId="0" hidden="1">"""""""0,075"""""""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Munka1!$H$37</definedName>
    <definedName name="solver_pre" localSheetId="0" hidden="1">"""""""0,000001"""""""</definedName>
    <definedName name="solver_rbv" localSheetId="0" hidden="1">1</definedName>
    <definedName name="solver_rel1" localSheetId="0" hidden="1">3</definedName>
    <definedName name="solver_rhs1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pivotCaches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3" i="5" l="1"/>
  <c r="O12" i="5"/>
  <c r="O11" i="5"/>
  <c r="O10" i="5"/>
  <c r="O9" i="5"/>
  <c r="O8" i="5"/>
  <c r="O7" i="5"/>
  <c r="O6" i="5"/>
  <c r="O5" i="5"/>
  <c r="O14" i="5"/>
  <c r="N2" i="5"/>
  <c r="R8" i="1" l="1"/>
  <c r="R9" i="1"/>
  <c r="R10" i="1"/>
  <c r="R11" i="1"/>
  <c r="R12" i="1"/>
  <c r="R13" i="1"/>
  <c r="R14" i="1"/>
  <c r="R7" i="1"/>
  <c r="J37" i="1"/>
  <c r="I37" i="1"/>
  <c r="H36" i="3"/>
  <c r="J34" i="1"/>
  <c r="I34" i="1"/>
  <c r="H34" i="1"/>
  <c r="G34" i="1"/>
  <c r="J33" i="1"/>
  <c r="I33" i="1"/>
  <c r="H33" i="1"/>
  <c r="G33" i="1"/>
  <c r="J32" i="1"/>
  <c r="I32" i="1"/>
  <c r="H32" i="1"/>
  <c r="G32" i="1"/>
  <c r="J31" i="1"/>
  <c r="I31" i="1"/>
  <c r="H31" i="1"/>
  <c r="G31" i="1"/>
  <c r="J30" i="1"/>
  <c r="I30" i="1"/>
  <c r="H30" i="1"/>
  <c r="G30" i="1"/>
  <c r="J29" i="1"/>
  <c r="I29" i="1"/>
  <c r="H29" i="1"/>
  <c r="G29" i="1"/>
  <c r="J28" i="1"/>
  <c r="I28" i="1"/>
  <c r="H28" i="1"/>
  <c r="G28" i="1"/>
  <c r="F39" i="1"/>
  <c r="F40" i="1"/>
  <c r="F41" i="1"/>
  <c r="F42" i="1"/>
  <c r="F43" i="1"/>
  <c r="F44" i="1"/>
  <c r="F45" i="1"/>
  <c r="F46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A29" i="1"/>
  <c r="A30" i="1"/>
  <c r="A31" i="1"/>
  <c r="A32" i="1"/>
  <c r="A33" i="1"/>
  <c r="A34" i="1"/>
  <c r="A35" i="1"/>
  <c r="A28" i="1"/>
  <c r="A46" i="1"/>
  <c r="A45" i="1"/>
  <c r="A44" i="1"/>
  <c r="A43" i="1"/>
  <c r="A42" i="1"/>
  <c r="A41" i="1"/>
  <c r="A40" i="1"/>
  <c r="A39" i="1"/>
  <c r="F38" i="1"/>
  <c r="E38" i="1"/>
  <c r="D38" i="1"/>
  <c r="C38" i="1"/>
  <c r="B38" i="1"/>
  <c r="A38" i="1"/>
  <c r="E27" i="1"/>
  <c r="D27" i="1"/>
  <c r="C27" i="1"/>
  <c r="B27" i="1"/>
  <c r="A19" i="1"/>
  <c r="A20" i="1"/>
  <c r="A21" i="1"/>
  <c r="A22" i="1"/>
  <c r="A23" i="1"/>
  <c r="A24" i="1"/>
  <c r="A25" i="1"/>
  <c r="A18" i="1"/>
  <c r="F18" i="1"/>
  <c r="F19" i="1"/>
  <c r="F20" i="1"/>
  <c r="F21" i="1"/>
  <c r="F22" i="1"/>
  <c r="F23" i="1"/>
  <c r="F24" i="1"/>
  <c r="F25" i="1"/>
  <c r="F17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A17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O8" i="1"/>
  <c r="O9" i="1"/>
  <c r="O10" i="1"/>
  <c r="O11" i="1"/>
  <c r="O12" i="1"/>
  <c r="O13" i="1"/>
  <c r="O14" i="1"/>
  <c r="O7" i="1"/>
  <c r="N4" i="1"/>
  <c r="N5" i="1"/>
  <c r="N8" i="1"/>
  <c r="N9" i="1"/>
  <c r="N10" i="1"/>
  <c r="N11" i="1"/>
  <c r="N12" i="1"/>
  <c r="N13" i="1"/>
  <c r="N14" i="1"/>
  <c r="N7" i="1"/>
  <c r="M14" i="1"/>
  <c r="M13" i="1"/>
  <c r="M12" i="1"/>
  <c r="M11" i="1"/>
  <c r="M10" i="1"/>
  <c r="M9" i="1"/>
  <c r="M8" i="1"/>
  <c r="M7" i="1"/>
  <c r="L6" i="1"/>
  <c r="K6" i="1"/>
  <c r="J6" i="1"/>
  <c r="I6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I14" i="1"/>
  <c r="I13" i="1"/>
  <c r="I12" i="1"/>
  <c r="I11" i="1"/>
  <c r="I10" i="1"/>
  <c r="I9" i="1"/>
  <c r="I8" i="1"/>
  <c r="I7" i="1"/>
  <c r="D14" i="1"/>
  <c r="D13" i="1"/>
  <c r="D12" i="1"/>
  <c r="D11" i="1"/>
  <c r="D8" i="1"/>
  <c r="D7" i="1"/>
  <c r="D10" i="1"/>
  <c r="D9" i="1"/>
  <c r="G7" i="1"/>
  <c r="G39" i="1" l="1"/>
  <c r="H39" i="1" s="1"/>
  <c r="G43" i="1"/>
  <c r="H43" i="1" s="1"/>
  <c r="G41" i="1"/>
  <c r="H41" i="1" s="1"/>
  <c r="G45" i="1"/>
  <c r="H45" i="1" s="1"/>
  <c r="G42" i="1"/>
  <c r="H42" i="1" s="1"/>
  <c r="G46" i="1"/>
  <c r="H46" i="1" s="1"/>
  <c r="G40" i="1"/>
  <c r="H40" i="1" s="1"/>
  <c r="G44" i="1"/>
  <c r="H44" i="1" s="1"/>
  <c r="H37" i="1" l="1"/>
</calcChain>
</file>

<file path=xl/sharedStrings.xml><?xml version="1.0" encoding="utf-8"?>
<sst xmlns="http://schemas.openxmlformats.org/spreadsheetml/2006/main" count="380" uniqueCount="257">
  <si>
    <t>életveszély</t>
  </si>
  <si>
    <t>túlélés</t>
  </si>
  <si>
    <t>etika</t>
  </si>
  <si>
    <t>anyagi</t>
  </si>
  <si>
    <t>megtérülés</t>
  </si>
  <si>
    <t>X1</t>
  </si>
  <si>
    <t>X2</t>
  </si>
  <si>
    <t>X3</t>
  </si>
  <si>
    <t>X4</t>
  </si>
  <si>
    <t>X5</t>
  </si>
  <si>
    <t>pályázat</t>
  </si>
  <si>
    <t>O</t>
  </si>
  <si>
    <t>súlyok</t>
  </si>
  <si>
    <t>?</t>
  </si>
  <si>
    <t>becslés</t>
  </si>
  <si>
    <t>…</t>
  </si>
  <si>
    <t>Y</t>
  </si>
  <si>
    <t>irány</t>
  </si>
  <si>
    <t>támogatás összege</t>
  </si>
  <si>
    <t>mértékegység</t>
  </si>
  <si>
    <t>eFt</t>
  </si>
  <si>
    <t>a még hátralévő idő</t>
  </si>
  <si>
    <t>hónap/egyed</t>
  </si>
  <si>
    <t>többletélet</t>
  </si>
  <si>
    <t>C/B</t>
  </si>
  <si>
    <t>létszám</t>
  </si>
  <si>
    <t>fő</t>
  </si>
  <si>
    <t>---</t>
  </si>
  <si>
    <t>tárgy</t>
  </si>
  <si>
    <t>nem</t>
  </si>
  <si>
    <t>élő</t>
  </si>
  <si>
    <t>fogalom</t>
  </si>
  <si>
    <t>igen</t>
  </si>
  <si>
    <t>műszaki</t>
  </si>
  <si>
    <t>is/lényegtelen</t>
  </si>
  <si>
    <t>matematikai</t>
  </si>
  <si>
    <t>ember (közvetlenül)</t>
  </si>
  <si>
    <t>agy</t>
  </si>
  <si>
    <t>rá</t>
  </si>
  <si>
    <t>gondolkodás</t>
  </si>
  <si>
    <t>közel/langyos</t>
  </si>
  <si>
    <t>értelem</t>
  </si>
  <si>
    <t>logika</t>
  </si>
  <si>
    <t>intelligencia</t>
  </si>
  <si>
    <t>mérhető</t>
  </si>
  <si>
    <t>érzelem</t>
  </si>
  <si>
    <t>fejleszthető</t>
  </si>
  <si>
    <t>tudás</t>
  </si>
  <si>
    <t>emberi szervhez kötődik</t>
  </si>
  <si>
    <t>átlag</t>
  </si>
  <si>
    <t>Azonos�t�:</t>
  </si>
  <si>
    <t>Objektumok:</t>
  </si>
  <si>
    <t>Attrib�tumok:</t>
  </si>
  <si>
    <t>Lepcs�k:</t>
  </si>
  <si>
    <t>Eltol�s:</t>
  </si>
  <si>
    <t>Le�r�s:</t>
  </si>
  <si>
    <t>COCO STD: 1297813</t>
  </si>
  <si>
    <t>Rangsor</t>
  </si>
  <si>
    <t>X(A1)</t>
  </si>
  <si>
    <t>X(A2)</t>
  </si>
  <si>
    <t>X(A3)</t>
  </si>
  <si>
    <t>X(A4)</t>
  </si>
  <si>
    <t>Y(A5)</t>
  </si>
  <si>
    <t>O1</t>
  </si>
  <si>
    <t>O2</t>
  </si>
  <si>
    <t>O3</t>
  </si>
  <si>
    <t>O4</t>
  </si>
  <si>
    <t>O5</t>
  </si>
  <si>
    <t>O6</t>
  </si>
  <si>
    <t>O7</t>
  </si>
  <si>
    <t>O8</t>
  </si>
  <si>
    <t>L�pcs�k(1)</t>
  </si>
  <si>
    <t>S1</t>
  </si>
  <si>
    <t>(3074.5+7974.5)/(2)=5524.5</t>
  </si>
  <si>
    <t>(0+0)/(2)=0</t>
  </si>
  <si>
    <t>(1249+6245.1)/(2)=3747.05</t>
  </si>
  <si>
    <t>(3843.1+5860.8)/(2)=4851.95</t>
  </si>
  <si>
    <t>S2</t>
  </si>
  <si>
    <t>(1056.9+5860.8)/(2)=3458.8</t>
  </si>
  <si>
    <t>S3</t>
  </si>
  <si>
    <t>(1249+4996.1)/(2)=3122.55</t>
  </si>
  <si>
    <t>S4</t>
  </si>
  <si>
    <t>(3074.5+0)/(2)=1537.25</t>
  </si>
  <si>
    <t>(1249+0)/(2)=624.5</t>
  </si>
  <si>
    <t>S5</t>
  </si>
  <si>
    <t>S6</t>
  </si>
  <si>
    <t>(1056.9+0)/(2)=528.45</t>
  </si>
  <si>
    <t>S7</t>
  </si>
  <si>
    <t>S8</t>
  </si>
  <si>
    <t>L�pcs�k(2)</t>
  </si>
  <si>
    <t>COCO:STD</t>
  </si>
  <si>
    <t>Becsl�s</t>
  </si>
  <si>
    <t>T�ny+0</t>
  </si>
  <si>
    <t>Delta</t>
  </si>
  <si>
    <t>Delta/T�ny</t>
  </si>
  <si>
    <t>S1 �sszeg:</t>
  </si>
  <si>
    <t>S8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</si>
  <si>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</si>
  <si>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</si>
  <si>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</si>
  <si>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</si>
  <si>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</si>
  <si>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</si>
  <si>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</si>
  <si>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1.41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</si>
  <si>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0.07 mp (0 p)</t>
    </r>
  </si>
  <si>
    <t>támogatás</t>
  </si>
  <si>
    <t>Becslés</t>
  </si>
  <si>
    <t>eltérés</t>
  </si>
  <si>
    <t>hiba</t>
  </si>
  <si>
    <t>off</t>
  </si>
  <si>
    <r>
      <t>Vegyület neve</t>
    </r>
    <r>
      <rPr>
        <sz val="11"/>
        <color rgb="FFFFFFFF"/>
        <rFont val="Calibri"/>
        <family val="2"/>
        <charset val="238"/>
        <scheme val="minor"/>
      </rPr>
      <t xml:space="preserve"> </t>
    </r>
  </si>
  <si>
    <r>
      <t>Vegyület képlete</t>
    </r>
    <r>
      <rPr>
        <sz val="11"/>
        <color rgb="FFFFFFFF"/>
        <rFont val="Calibri"/>
        <family val="2"/>
        <charset val="238"/>
        <scheme val="minor"/>
      </rPr>
      <t xml:space="preserve"> </t>
    </r>
  </si>
  <si>
    <r>
      <t>Hétköznapi név</t>
    </r>
    <r>
      <rPr>
        <sz val="11"/>
        <color rgb="FFFFFFFF"/>
        <rFont val="Calibri"/>
        <family val="2"/>
        <charset val="238"/>
        <scheme val="minor"/>
      </rPr>
      <t xml:space="preserve"> </t>
    </r>
  </si>
  <si>
    <r>
      <t>Tulajdonságok, felhasználás</t>
    </r>
    <r>
      <rPr>
        <sz val="11"/>
        <color rgb="FFFFFFFF"/>
        <rFont val="Calibri"/>
        <family val="2"/>
        <charset val="238"/>
        <scheme val="minor"/>
      </rPr>
      <t xml:space="preserve"> </t>
    </r>
  </si>
  <si>
    <t xml:space="preserve">Ezüst-nitrát </t>
  </si>
  <si>
    <r>
      <t>AgNO</t>
    </r>
    <r>
      <rPr>
        <vertAlign val="subscript"/>
        <sz val="11"/>
        <color rgb="FF000000"/>
        <rFont val="Calibri"/>
        <family val="2"/>
        <charset val="238"/>
        <scheme val="minor"/>
      </rPr>
      <t>3</t>
    </r>
  </si>
  <si>
    <t>pokolkő, lápisz</t>
  </si>
  <si>
    <t>fertőtlenítőszer</t>
  </si>
  <si>
    <t xml:space="preserve">Kalcium-hidroxid </t>
  </si>
  <si>
    <r>
      <t>Ca(OH)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</si>
  <si>
    <t>oltott mész</t>
  </si>
  <si>
    <t xml:space="preserve">Kalcium-foszfát </t>
  </si>
  <si>
    <r>
      <t>Ca</t>
    </r>
    <r>
      <rPr>
        <vertAlign val="subscript"/>
        <sz val="11"/>
        <color rgb="FF000000"/>
        <rFont val="Calibri"/>
        <family val="2"/>
        <charset val="238"/>
        <scheme val="minor"/>
      </rPr>
      <t>3</t>
    </r>
    <r>
      <rPr>
        <sz val="11"/>
        <color rgb="FF000000"/>
        <rFont val="Calibri"/>
        <family val="2"/>
        <charset val="238"/>
        <scheme val="minor"/>
      </rPr>
      <t>(PO</t>
    </r>
    <r>
      <rPr>
        <vertAlign val="subscript"/>
        <sz val="11"/>
        <color rgb="FF000000"/>
        <rFont val="Calibri"/>
        <family val="2"/>
        <charset val="238"/>
        <scheme val="minor"/>
      </rPr>
      <t>4</t>
    </r>
    <r>
      <rPr>
        <sz val="11"/>
        <color rgb="FF000000"/>
        <rFont val="Calibri"/>
        <family val="2"/>
        <charset val="238"/>
        <scheme val="minor"/>
      </rPr>
      <t>)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</si>
  <si>
    <t>foszforit</t>
  </si>
  <si>
    <t>műtrágya</t>
  </si>
  <si>
    <t>CaCl(OCl)</t>
  </si>
  <si>
    <t>klórmész</t>
  </si>
  <si>
    <t xml:space="preserve">Kalcium-karbonát </t>
  </si>
  <si>
    <r>
      <t>CaCO</t>
    </r>
    <r>
      <rPr>
        <vertAlign val="subscript"/>
        <sz val="11"/>
        <color rgb="FF000000"/>
        <rFont val="Calibri"/>
        <family val="2"/>
        <charset val="238"/>
        <scheme val="minor"/>
      </rPr>
      <t>3</t>
    </r>
  </si>
  <si>
    <t>mészkő, márvány</t>
  </si>
  <si>
    <t>építőipar, szobrászat</t>
  </si>
  <si>
    <t xml:space="preserve">Kalcium-fluorid </t>
  </si>
  <si>
    <r>
      <t>CaF</t>
    </r>
    <r>
      <rPr>
        <sz val="7"/>
        <color rgb="FF000000"/>
        <rFont val="Calibri"/>
        <family val="2"/>
        <charset val="238"/>
        <scheme val="minor"/>
      </rPr>
      <t xml:space="preserve">2 </t>
    </r>
  </si>
  <si>
    <t>folypát, fluorit</t>
  </si>
  <si>
    <t>HF-előállítás, kohászat</t>
  </si>
  <si>
    <r>
      <t>CaMg(CO</t>
    </r>
    <r>
      <rPr>
        <vertAlign val="subscript"/>
        <sz val="11"/>
        <color rgb="FF000000"/>
        <rFont val="Calibri"/>
        <family val="2"/>
        <charset val="238"/>
        <scheme val="minor"/>
      </rPr>
      <t>3</t>
    </r>
    <r>
      <rPr>
        <sz val="11"/>
        <color rgb="FF000000"/>
        <rFont val="Calibri"/>
        <family val="2"/>
        <charset val="238"/>
        <scheme val="minor"/>
      </rPr>
      <t>)</t>
    </r>
    <r>
      <rPr>
        <vertAlign val="subscript"/>
        <sz val="11"/>
        <color rgb="FF000000"/>
        <rFont val="Calibri"/>
        <family val="2"/>
        <charset val="238"/>
        <scheme val="minor"/>
      </rPr>
      <t xml:space="preserve">2 </t>
    </r>
  </si>
  <si>
    <t>dolomit</t>
  </si>
  <si>
    <t>építőipar</t>
  </si>
  <si>
    <t xml:space="preserve">Kalcium-oxid </t>
  </si>
  <si>
    <t>CaO</t>
  </si>
  <si>
    <t>égetett mész</t>
  </si>
  <si>
    <t xml:space="preserve">Kalcium-szulfát </t>
  </si>
  <si>
    <t xml:space="preserve"> </t>
  </si>
  <si>
    <t>gipsz, máriaüveg, alabástrom égetett gipsz</t>
  </si>
  <si>
    <t>építőipar; szobrok, orvosi kötések készítése</t>
  </si>
  <si>
    <t xml:space="preserve">Réz-szulfát </t>
  </si>
  <si>
    <r>
      <t>CuSO</t>
    </r>
    <r>
      <rPr>
        <vertAlign val="subscript"/>
        <sz val="11"/>
        <color rgb="FF000000"/>
        <rFont val="Calibri"/>
        <family val="2"/>
        <charset val="238"/>
        <scheme val="minor"/>
      </rPr>
      <t>4</t>
    </r>
    <r>
      <rPr>
        <sz val="11"/>
        <color rgb="FF000000"/>
        <rFont val="Calibri"/>
        <family val="2"/>
        <charset val="238"/>
        <scheme val="minor"/>
      </rPr>
      <t xml:space="preserve"> · 5H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O</t>
    </r>
  </si>
  <si>
    <t>rézgálic, kékkő</t>
  </si>
  <si>
    <t>gombaölő, permetezőszer</t>
  </si>
  <si>
    <t xml:space="preserve">Kálium-karbonát </t>
  </si>
  <si>
    <r>
      <t>K</t>
    </r>
    <r>
      <rPr>
        <sz val="7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CO</t>
    </r>
    <r>
      <rPr>
        <sz val="7"/>
        <color rgb="FF000000"/>
        <rFont val="Calibri"/>
        <family val="2"/>
        <charset val="238"/>
        <scheme val="minor"/>
      </rPr>
      <t xml:space="preserve">3 </t>
    </r>
  </si>
  <si>
    <t>hamuzsír</t>
  </si>
  <si>
    <t>szappankészítés, vízlágyítás, üveggyártás</t>
  </si>
  <si>
    <r>
      <t>KAlSO</t>
    </r>
    <r>
      <rPr>
        <vertAlign val="subscript"/>
        <sz val="11"/>
        <color rgb="FF000000"/>
        <rFont val="Calibri"/>
        <family val="2"/>
        <charset val="238"/>
        <scheme val="minor"/>
      </rPr>
      <t>4</t>
    </r>
    <r>
      <rPr>
        <sz val="11"/>
        <color rgb="FF000000"/>
        <rFont val="Calibri"/>
        <family val="2"/>
        <charset val="238"/>
        <scheme val="minor"/>
      </rPr>
      <t xml:space="preserve"> · 12 H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O</t>
    </r>
  </si>
  <si>
    <t>timsó</t>
  </si>
  <si>
    <t>savanyúságot szabályozó szer</t>
  </si>
  <si>
    <t xml:space="preserve">Kálium-klorid </t>
  </si>
  <si>
    <t>KCl</t>
  </si>
  <si>
    <t>fedősó</t>
  </si>
  <si>
    <t>műtrágya-alapanyag</t>
  </si>
  <si>
    <t xml:space="preserve">Kálium-nitrát </t>
  </si>
  <si>
    <r>
      <t>KNO</t>
    </r>
    <r>
      <rPr>
        <vertAlign val="subscript"/>
        <sz val="11"/>
        <color rgb="FF000000"/>
        <rFont val="Calibri"/>
        <family val="2"/>
        <charset val="238"/>
        <scheme val="minor"/>
      </rPr>
      <t>3</t>
    </r>
  </si>
  <si>
    <t>kálisalétrom</t>
  </si>
  <si>
    <t>robbanószer (fekete lőpor), műtrágya, tartósítószer</t>
  </si>
  <si>
    <t xml:space="preserve">Magnézium-karbonát </t>
  </si>
  <si>
    <r>
      <t>MgCO</t>
    </r>
    <r>
      <rPr>
        <vertAlign val="subscript"/>
        <sz val="11"/>
        <color rgb="FF000000"/>
        <rFont val="Calibri"/>
        <family val="2"/>
        <charset val="238"/>
        <scheme val="minor"/>
      </rPr>
      <t xml:space="preserve">3 </t>
    </r>
  </si>
  <si>
    <t>magnezit</t>
  </si>
  <si>
    <t>tűzoltóanyag-ipar</t>
  </si>
  <si>
    <t xml:space="preserve">Magnézium-oxid </t>
  </si>
  <si>
    <t>MgO</t>
  </si>
  <si>
    <t>égetett magnézia</t>
  </si>
  <si>
    <t>gyomorsav megkötésése, hintőpor (tornászok)</t>
  </si>
  <si>
    <t xml:space="preserve">Magnézium-szulfát </t>
  </si>
  <si>
    <r>
      <t>MgSO</t>
    </r>
    <r>
      <rPr>
        <vertAlign val="subscript"/>
        <sz val="11"/>
        <color rgb="FF000000"/>
        <rFont val="Calibri"/>
        <family val="2"/>
        <charset val="238"/>
        <scheme val="minor"/>
      </rPr>
      <t>4</t>
    </r>
    <r>
      <rPr>
        <sz val="11"/>
        <color rgb="FF000000"/>
        <rFont val="Calibri"/>
        <family val="2"/>
        <charset val="238"/>
        <scheme val="minor"/>
      </rPr>
      <t xml:space="preserve"> · 7 H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O</t>
    </r>
  </si>
  <si>
    <t>keserűsó</t>
  </si>
  <si>
    <t>gyógyászat (hashajtó), textilipar (pácok)</t>
  </si>
  <si>
    <t xml:space="preserve">Nátrium-karbonát </t>
  </si>
  <si>
    <r>
      <t>Na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CO</t>
    </r>
    <r>
      <rPr>
        <vertAlign val="subscript"/>
        <sz val="11"/>
        <color rgb="FF000000"/>
        <rFont val="Calibri"/>
        <family val="2"/>
        <charset val="238"/>
        <scheme val="minor"/>
      </rPr>
      <t>3</t>
    </r>
    <r>
      <rPr>
        <sz val="11"/>
        <color rgb="FF000000"/>
        <rFont val="Calibri"/>
        <family val="2"/>
        <charset val="238"/>
        <scheme val="minor"/>
      </rPr>
      <t xml:space="preserve"> · 10H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O</t>
    </r>
  </si>
  <si>
    <t>szóda</t>
  </si>
  <si>
    <t>üveggyártás, szappangyártás, vízlágyítás</t>
  </si>
  <si>
    <t xml:space="preserve">Nátrium-tioszulfát </t>
  </si>
  <si>
    <r>
      <t>Na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S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O</t>
    </r>
    <r>
      <rPr>
        <vertAlign val="subscript"/>
        <sz val="11"/>
        <color rgb="FF000000"/>
        <rFont val="Calibri"/>
        <family val="2"/>
        <charset val="238"/>
        <scheme val="minor"/>
      </rPr>
      <t>3</t>
    </r>
    <r>
      <rPr>
        <sz val="11"/>
        <color rgb="FF000000"/>
        <rFont val="Calibri"/>
        <family val="2"/>
        <charset val="238"/>
        <scheme val="minor"/>
      </rPr>
      <t xml:space="preserve"> · 5 H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O</t>
    </r>
  </si>
  <si>
    <t>fixírsó</t>
  </si>
  <si>
    <t>fényképészet</t>
  </si>
  <si>
    <t xml:space="preserve">Nátrium-szulfát </t>
  </si>
  <si>
    <r>
      <t>Na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SO</t>
    </r>
    <r>
      <rPr>
        <vertAlign val="subscript"/>
        <sz val="11"/>
        <color rgb="FF000000"/>
        <rFont val="Calibri"/>
        <family val="2"/>
        <charset val="238"/>
        <scheme val="minor"/>
      </rPr>
      <t>4</t>
    </r>
    <r>
      <rPr>
        <sz val="11"/>
        <color rgb="FF000000"/>
        <rFont val="Calibri"/>
        <family val="2"/>
        <charset val="238"/>
        <scheme val="minor"/>
      </rPr>
      <t xml:space="preserve"> · 10 H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O</t>
    </r>
  </si>
  <si>
    <t>Glauber-só</t>
  </si>
  <si>
    <t>gyógyászat (hashajtó), üveggyártás</t>
  </si>
  <si>
    <t xml:space="preserve">Nátrium-foszfát </t>
  </si>
  <si>
    <r>
      <t>Na</t>
    </r>
    <r>
      <rPr>
        <vertAlign val="subscript"/>
        <sz val="11"/>
        <color rgb="FF000000"/>
        <rFont val="Calibri"/>
        <family val="2"/>
        <charset val="238"/>
        <scheme val="minor"/>
      </rPr>
      <t>3</t>
    </r>
    <r>
      <rPr>
        <sz val="11"/>
        <color rgb="FF000000"/>
        <rFont val="Calibri"/>
        <family val="2"/>
        <charset val="238"/>
        <scheme val="minor"/>
      </rPr>
      <t>PO</t>
    </r>
    <r>
      <rPr>
        <vertAlign val="subscript"/>
        <sz val="11"/>
        <color rgb="FF000000"/>
        <rFont val="Calibri"/>
        <family val="2"/>
        <charset val="238"/>
        <scheme val="minor"/>
      </rPr>
      <t>4</t>
    </r>
  </si>
  <si>
    <t>trisó</t>
  </si>
  <si>
    <t>mosószer, vízlágyító</t>
  </si>
  <si>
    <t xml:space="preserve">Nátrium-klorid </t>
  </si>
  <si>
    <t>NaCl</t>
  </si>
  <si>
    <t>kősó, konyhasó</t>
  </si>
  <si>
    <t>tartósítószer</t>
  </si>
  <si>
    <r>
      <t>NaHCO</t>
    </r>
    <r>
      <rPr>
        <vertAlign val="subscript"/>
        <sz val="11"/>
        <color rgb="FF000000"/>
        <rFont val="Calibri"/>
        <family val="2"/>
        <charset val="238"/>
        <scheme val="minor"/>
      </rPr>
      <t xml:space="preserve">3 </t>
    </r>
  </si>
  <si>
    <t>szódabikarbóna</t>
  </si>
  <si>
    <t>sütőpor</t>
  </si>
  <si>
    <t xml:space="preserve">Nátrium-nitrát </t>
  </si>
  <si>
    <r>
      <t>NaNO</t>
    </r>
    <r>
      <rPr>
        <vertAlign val="subscript"/>
        <sz val="11"/>
        <color rgb="FF000000"/>
        <rFont val="Calibri"/>
        <family val="2"/>
        <charset val="238"/>
        <scheme val="minor"/>
      </rPr>
      <t>3</t>
    </r>
  </si>
  <si>
    <t>chilei salétrom</t>
  </si>
  <si>
    <t>robbanószer, műtrágya</t>
  </si>
  <si>
    <t xml:space="preserve">Nátrium-hipoklorit </t>
  </si>
  <si>
    <t>NaOCl</t>
  </si>
  <si>
    <t>hypo</t>
  </si>
  <si>
    <t>oxidálószer, fertőtlenítőszer</t>
  </si>
  <si>
    <t xml:space="preserve">Nátrium-hidroxid </t>
  </si>
  <si>
    <t>NaOH</t>
  </si>
  <si>
    <t>marónátron, lúgkő</t>
  </si>
  <si>
    <t>szappanfőzés, vegyipari alapanyag</t>
  </si>
  <si>
    <t xml:space="preserve">Ammónium-klorid </t>
  </si>
  <si>
    <r>
      <t>NH</t>
    </r>
    <r>
      <rPr>
        <vertAlign val="subscript"/>
        <sz val="11"/>
        <color rgb="FF000000"/>
        <rFont val="Calibri"/>
        <family val="2"/>
        <charset val="238"/>
        <scheme val="minor"/>
      </rPr>
      <t>4</t>
    </r>
    <r>
      <rPr>
        <sz val="11"/>
        <color rgb="FF000000"/>
        <rFont val="Calibri"/>
        <family val="2"/>
        <charset val="238"/>
        <scheme val="minor"/>
      </rPr>
      <t>Cl</t>
    </r>
  </si>
  <si>
    <t>szalmiáksó</t>
  </si>
  <si>
    <r>
      <t>NH</t>
    </r>
    <r>
      <rPr>
        <vertAlign val="subscript"/>
        <sz val="11"/>
        <color rgb="FF000000"/>
        <rFont val="Calibri"/>
        <family val="2"/>
        <charset val="238"/>
        <scheme val="minor"/>
      </rPr>
      <t>4</t>
    </r>
    <r>
      <rPr>
        <sz val="11"/>
        <color rgb="FF000000"/>
        <rFont val="Calibri"/>
        <family val="2"/>
        <charset val="238"/>
        <scheme val="minor"/>
      </rPr>
      <t>HCO</t>
    </r>
    <r>
      <rPr>
        <vertAlign val="subscript"/>
        <sz val="11"/>
        <color rgb="FF000000"/>
        <rFont val="Calibri"/>
        <family val="2"/>
        <charset val="238"/>
        <scheme val="minor"/>
      </rPr>
      <t>3</t>
    </r>
  </si>
  <si>
    <t>szalalkáli</t>
  </si>
  <si>
    <t>sütőpor, műtrágya</t>
  </si>
  <si>
    <t xml:space="preserve">Ammónium-nitrát </t>
  </si>
  <si>
    <r>
      <t>NH</t>
    </r>
    <r>
      <rPr>
        <vertAlign val="subscript"/>
        <sz val="11"/>
        <color rgb="FF000000"/>
        <rFont val="Calibri"/>
        <family val="2"/>
        <charset val="238"/>
        <scheme val="minor"/>
      </rPr>
      <t>4</t>
    </r>
    <r>
      <rPr>
        <sz val="11"/>
        <color rgb="FF000000"/>
        <rFont val="Calibri"/>
        <family val="2"/>
        <charset val="238"/>
        <scheme val="minor"/>
      </rPr>
      <t>NO</t>
    </r>
    <r>
      <rPr>
        <vertAlign val="subscript"/>
        <sz val="11"/>
        <color rgb="FF000000"/>
        <rFont val="Calibri"/>
        <family val="2"/>
        <charset val="238"/>
        <scheme val="minor"/>
      </rPr>
      <t>3</t>
    </r>
  </si>
  <si>
    <t>pétisó</t>
  </si>
  <si>
    <t>műtrágya (mészkőporral keverve)</t>
  </si>
  <si>
    <t>habarcs, malter (homokkal keverve)</t>
  </si>
  <si>
    <r>
      <t>CaSO</t>
    </r>
    <r>
      <rPr>
        <vertAlign val="subscript"/>
        <sz val="11"/>
        <color rgb="FFFF0000"/>
        <rFont val="Calibri"/>
        <family val="2"/>
        <charset val="238"/>
        <scheme val="minor"/>
      </rPr>
      <t>4</t>
    </r>
    <r>
      <rPr>
        <sz val="11"/>
        <color rgb="FFFF0000"/>
        <rFont val="Calibri"/>
        <family val="2"/>
        <charset val="238"/>
        <scheme val="minor"/>
      </rPr>
      <t xml:space="preserve"> · 2  H</t>
    </r>
    <r>
      <rPr>
        <vertAlign val="subscript"/>
        <sz val="11"/>
        <color rgb="FFFF0000"/>
        <rFont val="Calibri"/>
        <family val="2"/>
        <charset val="238"/>
        <scheme val="minor"/>
      </rPr>
      <t>2</t>
    </r>
    <r>
      <rPr>
        <sz val="11"/>
        <color rgb="FFFF0000"/>
        <rFont val="Calibri"/>
        <family val="2"/>
        <charset val="238"/>
        <scheme val="minor"/>
      </rPr>
      <t>O CaSO4 · 1/2  H2O</t>
    </r>
  </si>
  <si>
    <t>Ezüst</t>
  </si>
  <si>
    <t xml:space="preserve">nitrát </t>
  </si>
  <si>
    <t>Kalcium</t>
  </si>
  <si>
    <t xml:space="preserve">hidroxid </t>
  </si>
  <si>
    <t xml:space="preserve">foszfát </t>
  </si>
  <si>
    <t xml:space="preserve">hipoklorit </t>
  </si>
  <si>
    <t xml:space="preserve">karbonát </t>
  </si>
  <si>
    <t xml:space="preserve">fluorid </t>
  </si>
  <si>
    <t xml:space="preserve">oxid </t>
  </si>
  <si>
    <t xml:space="preserve">szulfát </t>
  </si>
  <si>
    <t>Réz</t>
  </si>
  <si>
    <t>Kálium</t>
  </si>
  <si>
    <t xml:space="preserve">klorid </t>
  </si>
  <si>
    <t>Magnézium</t>
  </si>
  <si>
    <t>Nátrium</t>
  </si>
  <si>
    <t xml:space="preserve">tioszulfát </t>
  </si>
  <si>
    <t>Ammónium</t>
  </si>
  <si>
    <t xml:space="preserve">Kalcium-klorid_hipoklorit </t>
  </si>
  <si>
    <t xml:space="preserve">Kalcium_magnézium-karbonát </t>
  </si>
  <si>
    <t xml:space="preserve">Kálium_alumínium-szulfát </t>
  </si>
  <si>
    <t xml:space="preserve">Nátrium-hidrogén_karbonát </t>
  </si>
  <si>
    <t xml:space="preserve">Ammónium-hidrogén_karbonát </t>
  </si>
  <si>
    <t xml:space="preserve">klorid_hipoklorit </t>
  </si>
  <si>
    <t>Kalcium_magnézium</t>
  </si>
  <si>
    <t>Kálium_alumínium</t>
  </si>
  <si>
    <t xml:space="preserve">hidrogén_karbonát </t>
  </si>
  <si>
    <t>KATION</t>
  </si>
  <si>
    <t>ANION</t>
  </si>
  <si>
    <t>Sorcímkék</t>
  </si>
  <si>
    <t>Végösszeg</t>
  </si>
  <si>
    <t>Oszlopcímkék</t>
  </si>
  <si>
    <t>Mennyiség / ANION</t>
  </si>
  <si>
    <t>vö2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</si>
</sst>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vertAlign val="subscript"/>
      <sz val="11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sz val="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bscript"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3DFE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7BA0CD"/>
      </bottom>
      <diagonal/>
    </border>
    <border>
      <left/>
      <right style="medium">
        <color rgb="FF0070C0"/>
      </right>
      <top style="medium">
        <color rgb="FF0070C0"/>
      </top>
      <bottom style="medium">
        <color rgb="FF7BA0CD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7BA0CD"/>
      </bottom>
      <diagonal/>
    </border>
    <border>
      <left/>
      <right style="medium">
        <color rgb="FF0070C0"/>
      </right>
      <top/>
      <bottom style="medium">
        <color rgb="FF7BA0CD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thick">
        <color rgb="FFD3DFEE"/>
      </bottom>
      <diagonal/>
    </border>
    <border>
      <left/>
      <right style="medium">
        <color rgb="FF0070C0"/>
      </right>
      <top/>
      <bottom style="thick">
        <color rgb="FFD3DFEE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7BA0CD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2"/>
    <xf numFmtId="0" fontId="0" fillId="0" borderId="1" xfId="0" applyBorder="1"/>
    <xf numFmtId="0" fontId="0" fillId="0" borderId="0" xfId="0" applyAlignment="1">
      <alignment wrapText="1"/>
    </xf>
    <xf numFmtId="0" fontId="0" fillId="0" borderId="0" xfId="0" quotePrefix="1"/>
    <xf numFmtId="0" fontId="0" fillId="0" borderId="1" xfId="0" applyFill="1" applyBorder="1"/>
    <xf numFmtId="0" fontId="2" fillId="0" borderId="0" xfId="0" applyFont="1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0" borderId="0" xfId="0" applyFont="1"/>
    <xf numFmtId="1" fontId="0" fillId="0" borderId="0" xfId="0" applyNumberFormat="1"/>
    <xf numFmtId="2" fontId="0" fillId="0" borderId="1" xfId="0" applyNumberFormat="1" applyBorder="1"/>
    <xf numFmtId="1" fontId="0" fillId="0" borderId="1" xfId="0" applyNumberFormat="1" applyBorder="1"/>
    <xf numFmtId="9" fontId="0" fillId="0" borderId="0" xfId="1" applyFont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14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vertical="center" wrapText="1"/>
    </xf>
    <xf numFmtId="0" fontId="13" fillId="5" borderId="14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5" borderId="6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0" fillId="5" borderId="6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Munka1!$N$6</c:f>
              <c:strCache>
                <c:ptCount val="1"/>
                <c:pt idx="0">
                  <c:v>átlag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0094488188976377E-2"/>
                  <c:y val="-0.2110932487605715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Munka1!$M$7:$M$14</c:f>
              <c:numCache>
                <c:formatCode>General</c:formatCode>
                <c:ptCount val="8"/>
                <c:pt idx="0">
                  <c:v>14400</c:v>
                </c:pt>
                <c:pt idx="1">
                  <c:v>2400</c:v>
                </c:pt>
                <c:pt idx="2">
                  <c:v>5200</c:v>
                </c:pt>
                <c:pt idx="3">
                  <c:v>6500</c:v>
                </c:pt>
                <c:pt idx="4">
                  <c:v>4300</c:v>
                </c:pt>
                <c:pt idx="5">
                  <c:v>5600</c:v>
                </c:pt>
                <c:pt idx="6">
                  <c:v>6100</c:v>
                </c:pt>
                <c:pt idx="7">
                  <c:v>7200</c:v>
                </c:pt>
              </c:numCache>
            </c:numRef>
          </c:xVal>
          <c:yVal>
            <c:numRef>
              <c:f>Munka1!$N$7:$N$14</c:f>
              <c:numCache>
                <c:formatCode>General</c:formatCode>
                <c:ptCount val="8"/>
                <c:pt idx="0">
                  <c:v>5.5</c:v>
                </c:pt>
                <c:pt idx="1">
                  <c:v>3.5</c:v>
                </c:pt>
                <c:pt idx="2">
                  <c:v>5.75</c:v>
                </c:pt>
                <c:pt idx="3">
                  <c:v>6</c:v>
                </c:pt>
                <c:pt idx="4">
                  <c:v>2.5</c:v>
                </c:pt>
                <c:pt idx="5">
                  <c:v>4</c:v>
                </c:pt>
                <c:pt idx="6">
                  <c:v>4.25</c:v>
                </c:pt>
                <c:pt idx="7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A4-4A12-8305-5384A6596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303584"/>
        <c:axId val="635371008"/>
      </c:scatterChart>
      <c:valAx>
        <c:axId val="7433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371008"/>
        <c:crosses val="autoZero"/>
        <c:crossBetween val="midCat"/>
      </c:valAx>
      <c:valAx>
        <c:axId val="63537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303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219043</xdr:colOff>
      <xdr:row>5</xdr:row>
      <xdr:rowOff>108614</xdr:rowOff>
    </xdr:from>
    <xdr:to>
      <xdr:col>27</xdr:col>
      <xdr:colOff>520224</xdr:colOff>
      <xdr:row>18</xdr:row>
      <xdr:rowOff>87366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DF58742-D01F-4075-AB7F-E34129603A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0D50F34-8C3A-4887-9026-BB8EE0BB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020.618767476852" createdVersion="6" refreshedVersion="6" minRefreshableVersion="3" recordCount="34" xr:uid="{06158A34-4C5A-465F-90F2-9B1665197DF7}">
  <cacheSource type="worksheet">
    <worksheetSource ref="E1:F1048576" sheet="Munka4"/>
  </cacheSource>
  <cacheFields count="2">
    <cacheField name="KATION" numFmtId="0">
      <sharedItems containsBlank="1" count="11">
        <s v="Ezüst"/>
        <s v="Kalcium"/>
        <s v="Kalcium_magnézium"/>
        <s v="Réz"/>
        <s v="Kálium"/>
        <s v="Kálium_alumínium"/>
        <s v="Magnézium"/>
        <s v="Nátrium"/>
        <s v="Ammónium"/>
        <s v=" "/>
        <m/>
      </sharedItems>
    </cacheField>
    <cacheField name="ANION" numFmtId="0">
      <sharedItems containsBlank="1" count="13">
        <s v="nitrát "/>
        <s v="hidroxid "/>
        <s v="foszfát "/>
        <s v="klorid_hipoklorit "/>
        <s v="karbonát "/>
        <s v="fluorid "/>
        <s v="oxid "/>
        <s v="szulfát "/>
        <s v="klorid "/>
        <s v="tioszulfát "/>
        <s v="hidrogén_karbonát "/>
        <s v="hipoklorit 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">
  <r>
    <x v="0"/>
    <x v="0"/>
  </r>
  <r>
    <x v="1"/>
    <x v="1"/>
  </r>
  <r>
    <x v="1"/>
    <x v="2"/>
  </r>
  <r>
    <x v="1"/>
    <x v="3"/>
  </r>
  <r>
    <x v="1"/>
    <x v="4"/>
  </r>
  <r>
    <x v="1"/>
    <x v="5"/>
  </r>
  <r>
    <x v="2"/>
    <x v="4"/>
  </r>
  <r>
    <x v="1"/>
    <x v="6"/>
  </r>
  <r>
    <x v="1"/>
    <x v="7"/>
  </r>
  <r>
    <x v="3"/>
    <x v="7"/>
  </r>
  <r>
    <x v="4"/>
    <x v="4"/>
  </r>
  <r>
    <x v="5"/>
    <x v="7"/>
  </r>
  <r>
    <x v="4"/>
    <x v="8"/>
  </r>
  <r>
    <x v="4"/>
    <x v="0"/>
  </r>
  <r>
    <x v="6"/>
    <x v="4"/>
  </r>
  <r>
    <x v="6"/>
    <x v="6"/>
  </r>
  <r>
    <x v="6"/>
    <x v="7"/>
  </r>
  <r>
    <x v="7"/>
    <x v="4"/>
  </r>
  <r>
    <x v="7"/>
    <x v="9"/>
  </r>
  <r>
    <x v="7"/>
    <x v="7"/>
  </r>
  <r>
    <x v="7"/>
    <x v="2"/>
  </r>
  <r>
    <x v="7"/>
    <x v="8"/>
  </r>
  <r>
    <x v="7"/>
    <x v="10"/>
  </r>
  <r>
    <x v="7"/>
    <x v="0"/>
  </r>
  <r>
    <x v="7"/>
    <x v="11"/>
  </r>
  <r>
    <x v="7"/>
    <x v="1"/>
  </r>
  <r>
    <x v="8"/>
    <x v="8"/>
  </r>
  <r>
    <x v="8"/>
    <x v="10"/>
  </r>
  <r>
    <x v="8"/>
    <x v="0"/>
  </r>
  <r>
    <x v="9"/>
    <x v="12"/>
  </r>
  <r>
    <x v="10"/>
    <x v="12"/>
  </r>
  <r>
    <x v="10"/>
    <x v="12"/>
  </r>
  <r>
    <x v="10"/>
    <x v="12"/>
  </r>
  <r>
    <x v="10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33B1DA-E35B-4197-837D-AFC78E3B6C40}" name="Kimutatás7" cacheId="1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3:E10" firstHeaderRow="1" firstDataRow="2" firstDataCol="1"/>
  <pivotFields count="2">
    <pivotField axis="axisRow" showAll="0">
      <items count="12">
        <item h="1" x="9"/>
        <item x="8"/>
        <item h="1" x="0"/>
        <item x="1"/>
        <item h="1" x="2"/>
        <item x="4"/>
        <item h="1" x="5"/>
        <item x="6"/>
        <item x="7"/>
        <item h="1" x="3"/>
        <item x="10"/>
        <item t="default"/>
      </items>
    </pivotField>
    <pivotField axis="axisCol" dataField="1" showAll="0">
      <items count="14">
        <item h="1" x="5"/>
        <item h="1" x="2"/>
        <item h="1" x="10"/>
        <item h="1" x="1"/>
        <item h="1" x="11"/>
        <item x="4"/>
        <item h="1" x="8"/>
        <item h="1" x="3"/>
        <item x="0"/>
        <item h="1" x="6"/>
        <item x="7"/>
        <item h="1" x="9"/>
        <item h="1" x="12"/>
        <item t="default"/>
      </items>
    </pivotField>
  </pivotFields>
  <rowFields count="1">
    <field x="0"/>
  </rowFields>
  <rowItems count="6">
    <i>
      <x v="1"/>
    </i>
    <i>
      <x v="3"/>
    </i>
    <i>
      <x v="5"/>
    </i>
    <i>
      <x v="7"/>
    </i>
    <i>
      <x v="8"/>
    </i>
    <i t="grand">
      <x/>
    </i>
  </rowItems>
  <colFields count="1">
    <field x="1"/>
  </colFields>
  <colItems count="4">
    <i>
      <x v="5"/>
    </i>
    <i>
      <x v="8"/>
    </i>
    <i>
      <x v="10"/>
    </i>
    <i t="grand">
      <x/>
    </i>
  </colItems>
  <dataFields count="1">
    <dataField name="Mennyiség / ANION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12978132020070812205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C7064-9D70-4F0B-A042-C29E0012F502}">
  <dimension ref="A1:R46"/>
  <sheetViews>
    <sheetView tabSelected="1" zoomScale="84" workbookViewId="0"/>
  </sheetViews>
  <sheetFormatPr defaultRowHeight="14.5" x14ac:dyDescent="0.35"/>
  <cols>
    <col min="1" max="1" width="12.6328125" bestFit="1" customWidth="1"/>
    <col min="2" max="3" width="12.1796875" bestFit="1" customWidth="1"/>
    <col min="4" max="5" width="10.81640625" bestFit="1" customWidth="1"/>
    <col min="6" max="6" width="10.1796875" bestFit="1" customWidth="1"/>
    <col min="7" max="7" width="9.90625" customWidth="1"/>
    <col min="8" max="8" width="10.1796875" bestFit="1" customWidth="1"/>
    <col min="9" max="9" width="11.36328125" bestFit="1" customWidth="1"/>
  </cols>
  <sheetData>
    <row r="1" spans="1:18" x14ac:dyDescent="0.35">
      <c r="B1" t="s">
        <v>0</v>
      </c>
      <c r="C1" t="s">
        <v>1</v>
      </c>
      <c r="D1" t="s">
        <v>2</v>
      </c>
      <c r="E1" t="s">
        <v>15</v>
      </c>
      <c r="F1" t="s">
        <v>4</v>
      </c>
      <c r="G1" t="s">
        <v>3</v>
      </c>
    </row>
    <row r="2" spans="1:18" x14ac:dyDescent="0.35">
      <c r="A2" t="s">
        <v>19</v>
      </c>
      <c r="B2" t="s">
        <v>22</v>
      </c>
      <c r="C2" t="s">
        <v>22</v>
      </c>
      <c r="D2" s="4" t="s">
        <v>27</v>
      </c>
      <c r="E2" t="s">
        <v>26</v>
      </c>
      <c r="G2" t="s">
        <v>20</v>
      </c>
    </row>
    <row r="3" spans="1:18" x14ac:dyDescent="0.35">
      <c r="A3" t="s">
        <v>12</v>
      </c>
      <c r="B3" t="s">
        <v>13</v>
      </c>
      <c r="C3" t="s">
        <v>13</v>
      </c>
      <c r="D3" t="s">
        <v>13</v>
      </c>
      <c r="E3" t="s">
        <v>13</v>
      </c>
      <c r="F3" t="s">
        <v>13</v>
      </c>
    </row>
    <row r="4" spans="1:18" x14ac:dyDescent="0.35">
      <c r="A4" t="s">
        <v>17</v>
      </c>
      <c r="B4">
        <v>0</v>
      </c>
      <c r="C4">
        <v>0</v>
      </c>
      <c r="D4">
        <v>0</v>
      </c>
      <c r="E4">
        <v>0</v>
      </c>
      <c r="N4">
        <f>N5*N5</f>
        <v>0.19171301208927763</v>
      </c>
    </row>
    <row r="5" spans="1:18" x14ac:dyDescent="0.35">
      <c r="A5" t="s">
        <v>11</v>
      </c>
      <c r="B5" t="s">
        <v>5</v>
      </c>
      <c r="C5" t="s">
        <v>6</v>
      </c>
      <c r="D5" t="s">
        <v>7</v>
      </c>
      <c r="E5" t="s">
        <v>8</v>
      </c>
      <c r="F5" t="s">
        <v>9</v>
      </c>
      <c r="G5" t="s">
        <v>16</v>
      </c>
      <c r="N5">
        <f>CORREL(M7:M14,N7:N14)</f>
        <v>0.43785044488875152</v>
      </c>
    </row>
    <row r="6" spans="1:18" ht="29" x14ac:dyDescent="0.35">
      <c r="A6" t="s">
        <v>10</v>
      </c>
      <c r="B6" s="3" t="s">
        <v>21</v>
      </c>
      <c r="C6" t="s">
        <v>23</v>
      </c>
      <c r="D6" t="s">
        <v>24</v>
      </c>
      <c r="E6" t="s">
        <v>25</v>
      </c>
      <c r="G6" s="3" t="s">
        <v>18</v>
      </c>
      <c r="I6" t="str">
        <f>B6</f>
        <v>a még hátralévő idő</v>
      </c>
      <c r="J6" t="str">
        <f t="shared" ref="J6:L6" si="0">C6</f>
        <v>többletélet</v>
      </c>
      <c r="K6" t="str">
        <f t="shared" si="0"/>
        <v>C/B</v>
      </c>
      <c r="L6" t="str">
        <f t="shared" si="0"/>
        <v>létszám</v>
      </c>
      <c r="M6" t="s">
        <v>106</v>
      </c>
      <c r="N6" t="s">
        <v>49</v>
      </c>
      <c r="O6" t="s">
        <v>14</v>
      </c>
      <c r="P6" t="str">
        <f>Munka3!H37</f>
        <v>Delta</v>
      </c>
      <c r="Q6" t="str">
        <f>Munka3!I37</f>
        <v>Delta/T�ny</v>
      </c>
      <c r="R6" t="s">
        <v>110</v>
      </c>
    </row>
    <row r="7" spans="1:18" x14ac:dyDescent="0.35">
      <c r="A7">
        <v>1</v>
      </c>
      <c r="B7" s="2">
        <v>180</v>
      </c>
      <c r="C7" s="2">
        <v>190</v>
      </c>
      <c r="D7" s="2">
        <f t="shared" ref="D7:D12" si="1">C7/B7</f>
        <v>1.0555555555555556</v>
      </c>
      <c r="E7" s="5">
        <v>18</v>
      </c>
      <c r="F7" s="2"/>
      <c r="G7" s="2">
        <f>18*800</f>
        <v>14400</v>
      </c>
      <c r="I7">
        <f>RANK(B7,B$7:B$14,B$4)</f>
        <v>3</v>
      </c>
      <c r="J7">
        <f t="shared" ref="J7:L14" si="2">RANK(C7,C$7:C$14,C$4)</f>
        <v>6</v>
      </c>
      <c r="K7">
        <f t="shared" si="2"/>
        <v>8</v>
      </c>
      <c r="L7">
        <f t="shared" si="2"/>
        <v>5</v>
      </c>
      <c r="M7">
        <f t="shared" ref="M7:M14" si="3">G7</f>
        <v>14400</v>
      </c>
      <c r="N7">
        <f>AVERAGE(I7:L7)</f>
        <v>5.5</v>
      </c>
      <c r="O7">
        <f>Munka3!F38</f>
        <v>8983.2999999999993</v>
      </c>
      <c r="P7">
        <f>Munka3!H38</f>
        <v>5416.7</v>
      </c>
      <c r="Q7">
        <f>Munka3!I38</f>
        <v>37.619999999999997</v>
      </c>
      <c r="R7" s="19">
        <f>H39/M7</f>
        <v>0.47777684135310805</v>
      </c>
    </row>
    <row r="8" spans="1:18" x14ac:dyDescent="0.35">
      <c r="A8">
        <v>2</v>
      </c>
      <c r="B8" s="2">
        <v>24</v>
      </c>
      <c r="C8" s="2">
        <v>1000</v>
      </c>
      <c r="D8" s="2">
        <f t="shared" si="1"/>
        <v>41.666666666666664</v>
      </c>
      <c r="E8" s="2">
        <v>1</v>
      </c>
      <c r="F8" s="2"/>
      <c r="G8" s="2">
        <v>2400</v>
      </c>
      <c r="I8">
        <f t="shared" ref="I8:I14" si="4">RANK(B8,B$7:B$14,B$4)</f>
        <v>6</v>
      </c>
      <c r="J8">
        <f t="shared" si="2"/>
        <v>1</v>
      </c>
      <c r="K8">
        <f t="shared" si="2"/>
        <v>1</v>
      </c>
      <c r="L8">
        <f t="shared" si="2"/>
        <v>6</v>
      </c>
      <c r="M8">
        <f t="shared" si="3"/>
        <v>2400</v>
      </c>
      <c r="N8">
        <f t="shared" ref="N8:N14" si="5">AVERAGE(I8:L8)</f>
        <v>3.5</v>
      </c>
      <c r="O8">
        <f>Munka3!F39</f>
        <v>4275.5</v>
      </c>
      <c r="P8">
        <f>Munka3!H39</f>
        <v>-1875.5</v>
      </c>
      <c r="Q8">
        <f>Munka3!I39</f>
        <v>-78.150000000000006</v>
      </c>
      <c r="R8" s="19">
        <f t="shared" ref="R8:R14" si="6">H40/M8</f>
        <v>-0.95833340594745819</v>
      </c>
    </row>
    <row r="9" spans="1:18" x14ac:dyDescent="0.35">
      <c r="A9">
        <v>3</v>
      </c>
      <c r="B9" s="2">
        <v>12</v>
      </c>
      <c r="C9" s="2">
        <v>84</v>
      </c>
      <c r="D9" s="2">
        <f t="shared" si="1"/>
        <v>7</v>
      </c>
      <c r="E9" s="5">
        <v>1</v>
      </c>
      <c r="F9" s="2"/>
      <c r="G9" s="2">
        <v>5200</v>
      </c>
      <c r="I9">
        <f t="shared" si="4"/>
        <v>7</v>
      </c>
      <c r="J9">
        <f t="shared" si="2"/>
        <v>7</v>
      </c>
      <c r="K9">
        <f t="shared" si="2"/>
        <v>3</v>
      </c>
      <c r="L9">
        <f t="shared" si="2"/>
        <v>6</v>
      </c>
      <c r="M9" s="6">
        <f t="shared" si="3"/>
        <v>5200</v>
      </c>
      <c r="N9">
        <f t="shared" si="5"/>
        <v>5.75</v>
      </c>
      <c r="O9">
        <f>Munka3!F40</f>
        <v>3651</v>
      </c>
      <c r="P9">
        <f>Munka3!H40</f>
        <v>1549</v>
      </c>
      <c r="Q9">
        <f>Munka3!I40</f>
        <v>29.79</v>
      </c>
      <c r="R9" s="19">
        <f t="shared" si="6"/>
        <v>9.6153812639634698E-2</v>
      </c>
    </row>
    <row r="10" spans="1:18" x14ac:dyDescent="0.35">
      <c r="A10">
        <v>4</v>
      </c>
      <c r="B10" s="2">
        <v>5</v>
      </c>
      <c r="C10" s="2">
        <v>60</v>
      </c>
      <c r="D10" s="2">
        <f t="shared" si="1"/>
        <v>12</v>
      </c>
      <c r="E10" s="5">
        <v>1</v>
      </c>
      <c r="F10" s="2"/>
      <c r="G10" s="2">
        <v>6500</v>
      </c>
      <c r="I10">
        <f t="shared" si="4"/>
        <v>8</v>
      </c>
      <c r="J10">
        <f t="shared" si="2"/>
        <v>8</v>
      </c>
      <c r="K10">
        <f t="shared" si="2"/>
        <v>2</v>
      </c>
      <c r="L10">
        <f t="shared" si="2"/>
        <v>6</v>
      </c>
      <c r="M10" s="6">
        <f t="shared" si="3"/>
        <v>6500</v>
      </c>
      <c r="N10">
        <f t="shared" si="5"/>
        <v>6</v>
      </c>
      <c r="O10">
        <f>Munka3!F41</f>
        <v>4275.5</v>
      </c>
      <c r="P10">
        <f>Munka3!H41</f>
        <v>2224.5</v>
      </c>
      <c r="Q10">
        <f>Munka3!I41</f>
        <v>34.22</v>
      </c>
      <c r="R10" s="19">
        <f t="shared" si="6"/>
        <v>0.27692305011170776</v>
      </c>
    </row>
    <row r="11" spans="1:18" x14ac:dyDescent="0.35">
      <c r="A11">
        <v>5</v>
      </c>
      <c r="B11" s="2">
        <v>500</v>
      </c>
      <c r="C11" s="2">
        <v>1000</v>
      </c>
      <c r="D11" s="2">
        <f t="shared" si="1"/>
        <v>2</v>
      </c>
      <c r="E11" s="5">
        <v>600</v>
      </c>
      <c r="F11" s="2"/>
      <c r="G11" s="2">
        <v>4300</v>
      </c>
      <c r="I11">
        <f t="shared" si="4"/>
        <v>1</v>
      </c>
      <c r="J11">
        <f t="shared" si="2"/>
        <v>1</v>
      </c>
      <c r="K11">
        <f t="shared" si="2"/>
        <v>6</v>
      </c>
      <c r="L11">
        <f t="shared" si="2"/>
        <v>2</v>
      </c>
      <c r="M11">
        <f t="shared" si="3"/>
        <v>4300</v>
      </c>
      <c r="N11">
        <f t="shared" si="5"/>
        <v>2.5</v>
      </c>
      <c r="O11">
        <f>Munka3!F42</f>
        <v>8983.2999999999993</v>
      </c>
      <c r="P11">
        <f>Munka3!H42</f>
        <v>-4683.3</v>
      </c>
      <c r="Q11">
        <f>Munka3!I42</f>
        <v>-108.91</v>
      </c>
      <c r="R11" s="19">
        <f t="shared" si="6"/>
        <v>-0.74884034523610354</v>
      </c>
    </row>
    <row r="12" spans="1:18" x14ac:dyDescent="0.35">
      <c r="A12">
        <v>6</v>
      </c>
      <c r="B12" s="2">
        <v>100</v>
      </c>
      <c r="C12" s="2">
        <v>555</v>
      </c>
      <c r="D12" s="2">
        <f t="shared" si="1"/>
        <v>5.55</v>
      </c>
      <c r="E12" s="5">
        <v>111</v>
      </c>
      <c r="F12" s="2"/>
      <c r="G12" s="2">
        <v>5600</v>
      </c>
      <c r="I12">
        <f t="shared" si="4"/>
        <v>4</v>
      </c>
      <c r="J12">
        <f t="shared" si="2"/>
        <v>4</v>
      </c>
      <c r="K12">
        <f t="shared" si="2"/>
        <v>4</v>
      </c>
      <c r="L12">
        <f t="shared" si="2"/>
        <v>4</v>
      </c>
      <c r="M12">
        <f t="shared" si="3"/>
        <v>5600</v>
      </c>
      <c r="N12">
        <f t="shared" si="5"/>
        <v>4</v>
      </c>
      <c r="O12">
        <f>Munka3!F43</f>
        <v>5620.6</v>
      </c>
      <c r="P12">
        <f>Munka3!H43</f>
        <v>-20.6</v>
      </c>
      <c r="Q12">
        <f>Munka3!I43</f>
        <v>-0.37</v>
      </c>
      <c r="R12" s="19">
        <f t="shared" si="6"/>
        <v>-0.34285440326170441</v>
      </c>
    </row>
    <row r="13" spans="1:18" x14ac:dyDescent="0.35">
      <c r="A13">
        <v>7</v>
      </c>
      <c r="B13" s="2">
        <v>100</v>
      </c>
      <c r="C13" s="2">
        <v>300</v>
      </c>
      <c r="D13" s="2">
        <f t="shared" ref="D13:D14" si="7">C13/B13</f>
        <v>3</v>
      </c>
      <c r="E13" s="5">
        <v>200</v>
      </c>
      <c r="F13" s="2"/>
      <c r="G13" s="2">
        <v>6100</v>
      </c>
      <c r="I13">
        <f t="shared" si="4"/>
        <v>4</v>
      </c>
      <c r="J13">
        <f t="shared" si="2"/>
        <v>5</v>
      </c>
      <c r="K13">
        <f t="shared" si="2"/>
        <v>5</v>
      </c>
      <c r="L13">
        <f t="shared" si="2"/>
        <v>3</v>
      </c>
      <c r="M13">
        <f t="shared" si="3"/>
        <v>6100</v>
      </c>
      <c r="N13">
        <f t="shared" si="5"/>
        <v>4.25</v>
      </c>
      <c r="O13">
        <f>Munka3!F44</f>
        <v>5620.6</v>
      </c>
      <c r="P13">
        <f>Munka3!H44</f>
        <v>479.4</v>
      </c>
      <c r="Q13">
        <f>Munka3!I44</f>
        <v>7.86</v>
      </c>
      <c r="R13" s="19">
        <f t="shared" si="6"/>
        <v>-0.23278437020746631</v>
      </c>
    </row>
    <row r="14" spans="1:18" x14ac:dyDescent="0.35">
      <c r="A14">
        <v>8</v>
      </c>
      <c r="B14" s="2">
        <v>500</v>
      </c>
      <c r="C14" s="2">
        <v>800</v>
      </c>
      <c r="D14" s="2">
        <f t="shared" si="7"/>
        <v>1.6</v>
      </c>
      <c r="E14" s="5">
        <v>130000</v>
      </c>
      <c r="F14" s="2"/>
      <c r="G14" s="2">
        <v>7200</v>
      </c>
      <c r="I14">
        <f t="shared" si="4"/>
        <v>1</v>
      </c>
      <c r="J14">
        <f t="shared" si="2"/>
        <v>3</v>
      </c>
      <c r="K14">
        <f t="shared" si="2"/>
        <v>7</v>
      </c>
      <c r="L14">
        <f t="shared" si="2"/>
        <v>1</v>
      </c>
      <c r="M14">
        <f t="shared" si="3"/>
        <v>7200</v>
      </c>
      <c r="N14">
        <f t="shared" si="5"/>
        <v>3</v>
      </c>
      <c r="O14">
        <f>Munka3!F45</f>
        <v>10376.5</v>
      </c>
      <c r="P14">
        <f>Munka3!H45</f>
        <v>-3176.5</v>
      </c>
      <c r="Q14">
        <f>Munka3!I45</f>
        <v>-44.12</v>
      </c>
      <c r="R14" s="19">
        <f t="shared" si="6"/>
        <v>-4.4446317293783927E-2</v>
      </c>
    </row>
    <row r="17" spans="1:10" x14ac:dyDescent="0.35">
      <c r="A17" t="str">
        <f>A6</f>
        <v>pályázat</v>
      </c>
      <c r="B17" t="str">
        <f t="shared" ref="B17:E17" si="8">B6</f>
        <v>a még hátralévő idő</v>
      </c>
      <c r="C17" t="str">
        <f t="shared" si="8"/>
        <v>többletélet</v>
      </c>
      <c r="D17" t="str">
        <f t="shared" si="8"/>
        <v>C/B</v>
      </c>
      <c r="E17" t="str">
        <f t="shared" si="8"/>
        <v>létszám</v>
      </c>
      <c r="F17" t="str">
        <f>G6</f>
        <v>támogatás összege</v>
      </c>
    </row>
    <row r="18" spans="1:10" x14ac:dyDescent="0.35">
      <c r="A18" t="str">
        <f>$A$5&amp;A7</f>
        <v>O1</v>
      </c>
      <c r="B18">
        <f>RANK(B7,B$7:B$14,B$4)</f>
        <v>3</v>
      </c>
      <c r="C18">
        <f t="shared" ref="C18:E18" si="9">RANK(C7,C$7:C$14,C$4)</f>
        <v>6</v>
      </c>
      <c r="D18">
        <f t="shared" si="9"/>
        <v>8</v>
      </c>
      <c r="E18">
        <f t="shared" si="9"/>
        <v>5</v>
      </c>
      <c r="F18">
        <f t="shared" ref="F18:F25" si="10">G7</f>
        <v>14400</v>
      </c>
    </row>
    <row r="19" spans="1:10" x14ac:dyDescent="0.35">
      <c r="A19" t="str">
        <f t="shared" ref="A19:A25" si="11">$A$5&amp;A8</f>
        <v>O2</v>
      </c>
      <c r="B19">
        <f t="shared" ref="B19:E19" si="12">RANK(B8,B$7:B$14,B$4)</f>
        <v>6</v>
      </c>
      <c r="C19">
        <f t="shared" si="12"/>
        <v>1</v>
      </c>
      <c r="D19">
        <f t="shared" si="12"/>
        <v>1</v>
      </c>
      <c r="E19">
        <f t="shared" si="12"/>
        <v>6</v>
      </c>
      <c r="F19">
        <f t="shared" si="10"/>
        <v>2400</v>
      </c>
    </row>
    <row r="20" spans="1:10" x14ac:dyDescent="0.35">
      <c r="A20" t="str">
        <f t="shared" si="11"/>
        <v>O3</v>
      </c>
      <c r="B20">
        <f t="shared" ref="B20:E20" si="13">RANK(B9,B$7:B$14,B$4)</f>
        <v>7</v>
      </c>
      <c r="C20">
        <f t="shared" si="13"/>
        <v>7</v>
      </c>
      <c r="D20">
        <f t="shared" si="13"/>
        <v>3</v>
      </c>
      <c r="E20">
        <f t="shared" si="13"/>
        <v>6</v>
      </c>
      <c r="F20">
        <f t="shared" si="10"/>
        <v>5200</v>
      </c>
    </row>
    <row r="21" spans="1:10" x14ac:dyDescent="0.35">
      <c r="A21" t="str">
        <f t="shared" si="11"/>
        <v>O4</v>
      </c>
      <c r="B21">
        <f t="shared" ref="B21:E21" si="14">RANK(B10,B$7:B$14,B$4)</f>
        <v>8</v>
      </c>
      <c r="C21">
        <f t="shared" si="14"/>
        <v>8</v>
      </c>
      <c r="D21">
        <f t="shared" si="14"/>
        <v>2</v>
      </c>
      <c r="E21">
        <f t="shared" si="14"/>
        <v>6</v>
      </c>
      <c r="F21">
        <f t="shared" si="10"/>
        <v>6500</v>
      </c>
    </row>
    <row r="22" spans="1:10" x14ac:dyDescent="0.35">
      <c r="A22" t="str">
        <f t="shared" si="11"/>
        <v>O5</v>
      </c>
      <c r="B22">
        <f t="shared" ref="B22:E22" si="15">RANK(B11,B$7:B$14,B$4)</f>
        <v>1</v>
      </c>
      <c r="C22">
        <f t="shared" si="15"/>
        <v>1</v>
      </c>
      <c r="D22">
        <f t="shared" si="15"/>
        <v>6</v>
      </c>
      <c r="E22">
        <f t="shared" si="15"/>
        <v>2</v>
      </c>
      <c r="F22">
        <f t="shared" si="10"/>
        <v>4300</v>
      </c>
    </row>
    <row r="23" spans="1:10" x14ac:dyDescent="0.35">
      <c r="A23" t="str">
        <f t="shared" si="11"/>
        <v>O6</v>
      </c>
      <c r="B23">
        <f t="shared" ref="B23:E23" si="16">RANK(B12,B$7:B$14,B$4)</f>
        <v>4</v>
      </c>
      <c r="C23">
        <f t="shared" si="16"/>
        <v>4</v>
      </c>
      <c r="D23">
        <f t="shared" si="16"/>
        <v>4</v>
      </c>
      <c r="E23">
        <f t="shared" si="16"/>
        <v>4</v>
      </c>
      <c r="F23">
        <f t="shared" si="10"/>
        <v>5600</v>
      </c>
    </row>
    <row r="24" spans="1:10" x14ac:dyDescent="0.35">
      <c r="A24" t="str">
        <f t="shared" si="11"/>
        <v>O7</v>
      </c>
      <c r="B24">
        <f t="shared" ref="B24:E24" si="17">RANK(B13,B$7:B$14,B$4)</f>
        <v>4</v>
      </c>
      <c r="C24">
        <f t="shared" si="17"/>
        <v>5</v>
      </c>
      <c r="D24">
        <f t="shared" si="17"/>
        <v>5</v>
      </c>
      <c r="E24">
        <f t="shared" si="17"/>
        <v>3</v>
      </c>
      <c r="F24">
        <f t="shared" si="10"/>
        <v>6100</v>
      </c>
    </row>
    <row r="25" spans="1:10" x14ac:dyDescent="0.35">
      <c r="A25" t="str">
        <f t="shared" si="11"/>
        <v>O8</v>
      </c>
      <c r="B25">
        <f t="shared" ref="B25:E25" si="18">RANK(B14,B$7:B$14,B$4)</f>
        <v>1</v>
      </c>
      <c r="C25">
        <f t="shared" si="18"/>
        <v>3</v>
      </c>
      <c r="D25">
        <f t="shared" si="18"/>
        <v>7</v>
      </c>
      <c r="E25">
        <f t="shared" si="18"/>
        <v>1</v>
      </c>
      <c r="F25">
        <f t="shared" si="10"/>
        <v>7200</v>
      </c>
    </row>
    <row r="27" spans="1:10" x14ac:dyDescent="0.35">
      <c r="A27" t="s">
        <v>20</v>
      </c>
      <c r="B27" t="str">
        <f>B17</f>
        <v>a még hátralévő idő</v>
      </c>
      <c r="C27" t="str">
        <f t="shared" ref="C27:E27" si="19">C17</f>
        <v>többletélet</v>
      </c>
      <c r="D27" t="str">
        <f t="shared" si="19"/>
        <v>C/B</v>
      </c>
      <c r="E27" t="str">
        <f t="shared" si="19"/>
        <v>létszám</v>
      </c>
    </row>
    <row r="28" spans="1:10" x14ac:dyDescent="0.35">
      <c r="A28">
        <f>A7</f>
        <v>1</v>
      </c>
      <c r="B28" s="17">
        <v>0.20195662184916541</v>
      </c>
      <c r="C28" s="17">
        <v>0</v>
      </c>
      <c r="D28" s="17">
        <v>0.26933153685257649</v>
      </c>
      <c r="E28" s="18">
        <v>7519.5421963565423</v>
      </c>
      <c r="G28" s="16">
        <f>B28-B29</f>
        <v>0</v>
      </c>
      <c r="H28" s="16">
        <f t="shared" ref="H28:H34" si="20">C28-C29</f>
        <v>0</v>
      </c>
      <c r="I28" s="16">
        <f t="shared" ref="I28:I34" si="21">D28-D29</f>
        <v>0</v>
      </c>
      <c r="J28" s="16">
        <f t="shared" ref="J28:J34" si="22">E28-E29</f>
        <v>0</v>
      </c>
    </row>
    <row r="29" spans="1:10" x14ac:dyDescent="0.35">
      <c r="A29">
        <f t="shared" ref="A29:A35" si="23">A8</f>
        <v>2</v>
      </c>
      <c r="B29" s="17">
        <v>0.20195662184916541</v>
      </c>
      <c r="C29" s="17">
        <v>0</v>
      </c>
      <c r="D29" s="17">
        <v>0.26933153685257649</v>
      </c>
      <c r="E29" s="18">
        <v>7519.5421963565432</v>
      </c>
      <c r="G29" s="16">
        <f t="shared" ref="G29:G34" si="24">B29-B30</f>
        <v>0</v>
      </c>
      <c r="H29" s="16">
        <f t="shared" si="20"/>
        <v>0</v>
      </c>
      <c r="I29" s="16">
        <f t="shared" si="21"/>
        <v>0</v>
      </c>
      <c r="J29" s="16">
        <f t="shared" si="22"/>
        <v>0</v>
      </c>
    </row>
    <row r="30" spans="1:10" x14ac:dyDescent="0.35">
      <c r="A30">
        <f t="shared" si="23"/>
        <v>3</v>
      </c>
      <c r="B30" s="17">
        <v>0.20195662184916541</v>
      </c>
      <c r="C30" s="17">
        <v>0</v>
      </c>
      <c r="D30" s="17">
        <v>0.26933153685257649</v>
      </c>
      <c r="E30" s="18">
        <v>7519.5421963565423</v>
      </c>
      <c r="G30" s="16">
        <f t="shared" si="24"/>
        <v>2.8826249699470174E-2</v>
      </c>
      <c r="H30" s="16">
        <f t="shared" si="20"/>
        <v>0</v>
      </c>
      <c r="I30" s="16">
        <f t="shared" si="21"/>
        <v>0</v>
      </c>
      <c r="J30" s="16">
        <f t="shared" si="22"/>
        <v>0</v>
      </c>
    </row>
    <row r="31" spans="1:10" x14ac:dyDescent="0.35">
      <c r="A31">
        <f t="shared" si="23"/>
        <v>4</v>
      </c>
      <c r="B31" s="17">
        <v>0.17313037214969523</v>
      </c>
      <c r="C31" s="17">
        <v>0</v>
      </c>
      <c r="D31" s="17">
        <v>0.26933153685257649</v>
      </c>
      <c r="E31" s="18">
        <v>7519.5421963565423</v>
      </c>
      <c r="G31" s="16">
        <f t="shared" si="24"/>
        <v>0</v>
      </c>
      <c r="H31" s="16">
        <f t="shared" si="20"/>
        <v>0</v>
      </c>
      <c r="I31" s="16">
        <f t="shared" si="21"/>
        <v>0</v>
      </c>
      <c r="J31" s="16">
        <f t="shared" si="22"/>
        <v>0</v>
      </c>
    </row>
    <row r="32" spans="1:10" x14ac:dyDescent="0.35">
      <c r="A32">
        <f t="shared" si="23"/>
        <v>5</v>
      </c>
      <c r="B32" s="17">
        <v>0.17313037214969521</v>
      </c>
      <c r="C32" s="17">
        <v>0</v>
      </c>
      <c r="D32" s="17">
        <v>0.26933153685257649</v>
      </c>
      <c r="E32" s="18">
        <v>7519.5421963565423</v>
      </c>
      <c r="G32" s="16">
        <f t="shared" si="24"/>
        <v>0.13815858018362312</v>
      </c>
      <c r="H32" s="16">
        <f t="shared" si="20"/>
        <v>0</v>
      </c>
      <c r="I32" s="16">
        <f t="shared" si="21"/>
        <v>0</v>
      </c>
      <c r="J32" s="16">
        <f t="shared" si="22"/>
        <v>2819.8463254114613</v>
      </c>
    </row>
    <row r="33" spans="1:10" x14ac:dyDescent="0.35">
      <c r="A33">
        <f t="shared" si="23"/>
        <v>6</v>
      </c>
      <c r="B33" s="17">
        <v>3.4971791966072092E-2</v>
      </c>
      <c r="C33" s="17">
        <v>0</v>
      </c>
      <c r="D33" s="17">
        <v>0.26933153685257649</v>
      </c>
      <c r="E33" s="18">
        <v>4699.695870945081</v>
      </c>
      <c r="G33" s="16">
        <f t="shared" si="24"/>
        <v>0</v>
      </c>
      <c r="H33" s="16">
        <f t="shared" si="20"/>
        <v>0</v>
      </c>
      <c r="I33" s="16">
        <f t="shared" si="21"/>
        <v>0</v>
      </c>
      <c r="J33" s="16">
        <f t="shared" si="22"/>
        <v>4699.695870945081</v>
      </c>
    </row>
    <row r="34" spans="1:10" x14ac:dyDescent="0.35">
      <c r="A34">
        <f t="shared" si="23"/>
        <v>7</v>
      </c>
      <c r="B34" s="17">
        <v>3.4971791966072092E-2</v>
      </c>
      <c r="C34" s="17">
        <v>0</v>
      </c>
      <c r="D34" s="17">
        <v>0.26933153685257649</v>
      </c>
      <c r="E34" s="18">
        <v>0</v>
      </c>
      <c r="G34" s="16">
        <f t="shared" si="24"/>
        <v>0</v>
      </c>
      <c r="H34" s="16">
        <f t="shared" si="20"/>
        <v>0</v>
      </c>
      <c r="I34" s="16">
        <f t="shared" si="21"/>
        <v>0</v>
      </c>
      <c r="J34" s="16">
        <f t="shared" si="22"/>
        <v>0</v>
      </c>
    </row>
    <row r="35" spans="1:10" x14ac:dyDescent="0.35">
      <c r="A35">
        <f t="shared" si="23"/>
        <v>8</v>
      </c>
      <c r="B35" s="17">
        <v>3.4971791966072092E-2</v>
      </c>
      <c r="C35" s="17">
        <v>0</v>
      </c>
      <c r="D35" s="17">
        <v>0.26933153685257649</v>
      </c>
      <c r="E35" s="18">
        <v>0</v>
      </c>
    </row>
    <row r="36" spans="1:10" x14ac:dyDescent="0.35">
      <c r="A36">
        <v>1</v>
      </c>
      <c r="B36">
        <v>2</v>
      </c>
      <c r="C36">
        <v>3</v>
      </c>
      <c r="D36">
        <v>4</v>
      </c>
      <c r="E36">
        <v>5</v>
      </c>
      <c r="H36" t="s">
        <v>109</v>
      </c>
    </row>
    <row r="37" spans="1:10" x14ac:dyDescent="0.35">
      <c r="H37" s="16">
        <f>SUMSQ(H39:H46)</f>
        <v>72287807.441668317</v>
      </c>
      <c r="I37">
        <f>Munka3!H36</f>
        <v>72459640.25</v>
      </c>
      <c r="J37" s="16">
        <f>I37-H37</f>
        <v>171832.80833168328</v>
      </c>
    </row>
    <row r="38" spans="1:10" x14ac:dyDescent="0.35">
      <c r="A38" t="str">
        <f>A17</f>
        <v>pályázat</v>
      </c>
      <c r="B38" t="str">
        <f t="shared" ref="B38:F38" si="25">B17</f>
        <v>a még hátralévő idő</v>
      </c>
      <c r="C38" t="str">
        <f t="shared" si="25"/>
        <v>többletélet</v>
      </c>
      <c r="D38" t="str">
        <f t="shared" si="25"/>
        <v>C/B</v>
      </c>
      <c r="E38" t="str">
        <f t="shared" si="25"/>
        <v>létszám</v>
      </c>
      <c r="F38" t="str">
        <f t="shared" si="25"/>
        <v>támogatás összege</v>
      </c>
      <c r="G38" t="s">
        <v>107</v>
      </c>
      <c r="H38" s="16" t="s">
        <v>108</v>
      </c>
    </row>
    <row r="39" spans="1:10" x14ac:dyDescent="0.35">
      <c r="A39" t="str">
        <f t="shared" ref="A39:A46" si="26">A18</f>
        <v>O1</v>
      </c>
      <c r="B39">
        <f>VLOOKUP(B18,$A$28:$E$35,B$36,0)</f>
        <v>0.20195662184916541</v>
      </c>
      <c r="C39">
        <f t="shared" ref="C39:E39" si="27">VLOOKUP(C18,$A$28:$E$35,C$36,0)</f>
        <v>0</v>
      </c>
      <c r="D39">
        <f t="shared" si="27"/>
        <v>0.26933153685257649</v>
      </c>
      <c r="E39">
        <f t="shared" si="27"/>
        <v>7519.5421963565423</v>
      </c>
      <c r="F39">
        <f t="shared" ref="F39" si="28">F18</f>
        <v>14400</v>
      </c>
      <c r="G39">
        <f>SUM(B39:E39)</f>
        <v>7520.0134845152443</v>
      </c>
      <c r="H39" s="16">
        <f>F39-G39</f>
        <v>6879.9865154847557</v>
      </c>
    </row>
    <row r="40" spans="1:10" x14ac:dyDescent="0.35">
      <c r="A40" t="str">
        <f t="shared" si="26"/>
        <v>O2</v>
      </c>
      <c r="B40">
        <f t="shared" ref="B40:E40" si="29">VLOOKUP(B19,$A$28:$E$35,B$36,0)</f>
        <v>3.4971791966072092E-2</v>
      </c>
      <c r="C40">
        <f t="shared" si="29"/>
        <v>0</v>
      </c>
      <c r="D40">
        <f t="shared" si="29"/>
        <v>0.26933153685257649</v>
      </c>
      <c r="E40">
        <f t="shared" si="29"/>
        <v>4699.695870945081</v>
      </c>
      <c r="F40">
        <f t="shared" ref="F40" si="30">F19</f>
        <v>2400</v>
      </c>
      <c r="G40">
        <f t="shared" ref="G40:G46" si="31">SUM(B40:E40)</f>
        <v>4700.0001742738996</v>
      </c>
      <c r="H40" s="16">
        <f t="shared" ref="H40:H46" si="32">F40-G40</f>
        <v>-2300.0001742738996</v>
      </c>
    </row>
    <row r="41" spans="1:10" x14ac:dyDescent="0.35">
      <c r="A41" t="str">
        <f t="shared" si="26"/>
        <v>O3</v>
      </c>
      <c r="B41">
        <f t="shared" ref="B41:E41" si="33">VLOOKUP(B20,$A$28:$E$35,B$36,0)</f>
        <v>3.4971791966072092E-2</v>
      </c>
      <c r="C41">
        <f t="shared" si="33"/>
        <v>0</v>
      </c>
      <c r="D41">
        <f t="shared" si="33"/>
        <v>0.26933153685257649</v>
      </c>
      <c r="E41">
        <f t="shared" si="33"/>
        <v>4699.695870945081</v>
      </c>
      <c r="F41">
        <f t="shared" ref="F41" si="34">F20</f>
        <v>5200</v>
      </c>
      <c r="G41">
        <f t="shared" si="31"/>
        <v>4700.0001742738996</v>
      </c>
      <c r="H41" s="16">
        <f t="shared" si="32"/>
        <v>499.99982572610043</v>
      </c>
    </row>
    <row r="42" spans="1:10" x14ac:dyDescent="0.35">
      <c r="A42" t="str">
        <f t="shared" si="26"/>
        <v>O4</v>
      </c>
      <c r="B42">
        <f t="shared" ref="B42:E42" si="35">VLOOKUP(B21,$A$28:$E$35,B$36,0)</f>
        <v>3.4971791966072092E-2</v>
      </c>
      <c r="C42">
        <f t="shared" si="35"/>
        <v>0</v>
      </c>
      <c r="D42">
        <f t="shared" si="35"/>
        <v>0.26933153685257649</v>
      </c>
      <c r="E42">
        <f t="shared" si="35"/>
        <v>4699.695870945081</v>
      </c>
      <c r="F42">
        <f t="shared" ref="F42" si="36">F21</f>
        <v>6500</v>
      </c>
      <c r="G42">
        <f t="shared" si="31"/>
        <v>4700.0001742738996</v>
      </c>
      <c r="H42" s="16">
        <f t="shared" si="32"/>
        <v>1799.9998257261004</v>
      </c>
    </row>
    <row r="43" spans="1:10" x14ac:dyDescent="0.35">
      <c r="A43" t="str">
        <f t="shared" si="26"/>
        <v>O5</v>
      </c>
      <c r="B43">
        <f t="shared" ref="B43:E43" si="37">VLOOKUP(B22,$A$28:$E$35,B$36,0)</f>
        <v>0.20195662184916541</v>
      </c>
      <c r="C43">
        <f t="shared" si="37"/>
        <v>0</v>
      </c>
      <c r="D43">
        <f t="shared" si="37"/>
        <v>0.26933153685257649</v>
      </c>
      <c r="E43">
        <f t="shared" si="37"/>
        <v>7519.5421963565432</v>
      </c>
      <c r="F43">
        <f t="shared" ref="F43" si="38">F22</f>
        <v>4300</v>
      </c>
      <c r="G43">
        <f t="shared" si="31"/>
        <v>7520.0134845152452</v>
      </c>
      <c r="H43" s="16">
        <f t="shared" si="32"/>
        <v>-3220.0134845152452</v>
      </c>
    </row>
    <row r="44" spans="1:10" x14ac:dyDescent="0.35">
      <c r="A44" t="str">
        <f t="shared" si="26"/>
        <v>O6</v>
      </c>
      <c r="B44">
        <f t="shared" ref="B44:E44" si="39">VLOOKUP(B23,$A$28:$E$35,B$36,0)</f>
        <v>0.17313037214969523</v>
      </c>
      <c r="C44">
        <f t="shared" si="39"/>
        <v>0</v>
      </c>
      <c r="D44">
        <f t="shared" si="39"/>
        <v>0.26933153685257649</v>
      </c>
      <c r="E44">
        <f t="shared" si="39"/>
        <v>7519.5421963565423</v>
      </c>
      <c r="F44">
        <f t="shared" ref="F44" si="40">F23</f>
        <v>5600</v>
      </c>
      <c r="G44">
        <f t="shared" si="31"/>
        <v>7519.9846582655446</v>
      </c>
      <c r="H44" s="16">
        <f t="shared" si="32"/>
        <v>-1919.9846582655446</v>
      </c>
    </row>
    <row r="45" spans="1:10" x14ac:dyDescent="0.35">
      <c r="A45" t="str">
        <f t="shared" si="26"/>
        <v>O7</v>
      </c>
      <c r="B45">
        <f t="shared" ref="B45:E45" si="41">VLOOKUP(B24,$A$28:$E$35,B$36,0)</f>
        <v>0.17313037214969523</v>
      </c>
      <c r="C45">
        <f t="shared" si="41"/>
        <v>0</v>
      </c>
      <c r="D45">
        <f t="shared" si="41"/>
        <v>0.26933153685257649</v>
      </c>
      <c r="E45">
        <f t="shared" si="41"/>
        <v>7519.5421963565423</v>
      </c>
      <c r="F45">
        <f t="shared" ref="F45" si="42">F24</f>
        <v>6100</v>
      </c>
      <c r="G45">
        <f t="shared" si="31"/>
        <v>7519.9846582655446</v>
      </c>
      <c r="H45" s="16">
        <f t="shared" si="32"/>
        <v>-1419.9846582655446</v>
      </c>
    </row>
    <row r="46" spans="1:10" x14ac:dyDescent="0.35">
      <c r="A46" t="str">
        <f t="shared" si="26"/>
        <v>O8</v>
      </c>
      <c r="B46">
        <f t="shared" ref="B46:E46" si="43">VLOOKUP(B25,$A$28:$E$35,B$36,0)</f>
        <v>0.20195662184916541</v>
      </c>
      <c r="C46">
        <f t="shared" si="43"/>
        <v>0</v>
      </c>
      <c r="D46">
        <f t="shared" si="43"/>
        <v>0.26933153685257649</v>
      </c>
      <c r="E46">
        <f t="shared" si="43"/>
        <v>7519.5421963565423</v>
      </c>
      <c r="F46">
        <f t="shared" ref="F46" si="44">F25</f>
        <v>7200</v>
      </c>
      <c r="G46">
        <f t="shared" si="31"/>
        <v>7520.0134845152443</v>
      </c>
      <c r="H46" s="16">
        <f t="shared" si="32"/>
        <v>-320.01348451524427</v>
      </c>
    </row>
  </sheetData>
  <phoneticPr fontId="4" type="noConversion"/>
  <conditionalFormatting sqref="Q6:Q14 R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7:R1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BAC76-EE4A-4237-9AD4-A0C0F42AFD29}">
  <dimension ref="A2:P14"/>
  <sheetViews>
    <sheetView zoomScale="75" workbookViewId="0">
      <selection activeCell="N2" sqref="N2"/>
    </sheetView>
  </sheetViews>
  <sheetFormatPr defaultRowHeight="14.5" x14ac:dyDescent="0.35"/>
  <cols>
    <col min="1" max="1" width="18" bestFit="1" customWidth="1"/>
    <col min="2" max="2" width="14.81640625" bestFit="1" customWidth="1"/>
    <col min="3" max="3" width="6" bestFit="1" customWidth="1"/>
    <col min="4" max="4" width="6.90625" bestFit="1" customWidth="1"/>
    <col min="5" max="5" width="9.6328125" bestFit="1" customWidth="1"/>
    <col min="6" max="6" width="9.54296875" bestFit="1" customWidth="1"/>
    <col min="7" max="7" width="9.08984375" bestFit="1" customWidth="1"/>
    <col min="8" max="8" width="6.1796875" bestFit="1" customWidth="1"/>
    <col min="9" max="9" width="15.453125" bestFit="1" customWidth="1"/>
    <col min="10" max="10" width="6" bestFit="1" customWidth="1"/>
    <col min="11" max="11" width="5" bestFit="1" customWidth="1"/>
    <col min="12" max="12" width="6.90625" bestFit="1" customWidth="1"/>
    <col min="13" max="13" width="9.08984375" bestFit="1" customWidth="1"/>
    <col min="14" max="14" width="9.6328125" bestFit="1" customWidth="1"/>
    <col min="15" max="15" width="10" bestFit="1" customWidth="1"/>
  </cols>
  <sheetData>
    <row r="2" spans="1:16" x14ac:dyDescent="0.35">
      <c r="N2">
        <f>COUNT(N5:N13)</f>
        <v>0</v>
      </c>
    </row>
    <row r="3" spans="1:16" x14ac:dyDescent="0.35">
      <c r="A3" s="45" t="s">
        <v>255</v>
      </c>
      <c r="B3" s="45" t="s">
        <v>254</v>
      </c>
    </row>
    <row r="4" spans="1:16" x14ac:dyDescent="0.35">
      <c r="A4" s="45" t="s">
        <v>252</v>
      </c>
      <c r="B4" t="s">
        <v>230</v>
      </c>
      <c r="C4" t="s">
        <v>225</v>
      </c>
      <c r="D4" t="s">
        <v>233</v>
      </c>
      <c r="E4" t="s">
        <v>253</v>
      </c>
      <c r="O4" t="s">
        <v>256</v>
      </c>
      <c r="P4" t="s">
        <v>15</v>
      </c>
    </row>
    <row r="5" spans="1:16" x14ac:dyDescent="0.35">
      <c r="A5" s="46" t="s">
        <v>240</v>
      </c>
      <c r="B5" s="47"/>
      <c r="C5" s="47">
        <v>1</v>
      </c>
      <c r="D5" s="47"/>
      <c r="E5" s="47">
        <v>1</v>
      </c>
      <c r="O5">
        <f>N5</f>
        <v>0</v>
      </c>
    </row>
    <row r="6" spans="1:16" x14ac:dyDescent="0.35">
      <c r="A6" s="46" t="s">
        <v>226</v>
      </c>
      <c r="B6" s="47">
        <v>1</v>
      </c>
      <c r="C6" s="47"/>
      <c r="D6" s="47">
        <v>1</v>
      </c>
      <c r="E6" s="47">
        <v>2</v>
      </c>
      <c r="O6">
        <f t="shared" ref="O6:O13" si="0">N6</f>
        <v>0</v>
      </c>
    </row>
    <row r="7" spans="1:16" x14ac:dyDescent="0.35">
      <c r="A7" s="46" t="s">
        <v>235</v>
      </c>
      <c r="B7" s="47">
        <v>1</v>
      </c>
      <c r="C7" s="47">
        <v>1</v>
      </c>
      <c r="D7" s="47"/>
      <c r="E7" s="47">
        <v>2</v>
      </c>
      <c r="O7">
        <f t="shared" si="0"/>
        <v>0</v>
      </c>
    </row>
    <row r="8" spans="1:16" x14ac:dyDescent="0.35">
      <c r="A8" s="46" t="s">
        <v>237</v>
      </c>
      <c r="B8" s="47">
        <v>1</v>
      </c>
      <c r="C8" s="47"/>
      <c r="D8" s="47">
        <v>1</v>
      </c>
      <c r="E8" s="47">
        <v>2</v>
      </c>
      <c r="O8">
        <f t="shared" si="0"/>
        <v>0</v>
      </c>
    </row>
    <row r="9" spans="1:16" x14ac:dyDescent="0.35">
      <c r="A9" s="46" t="s">
        <v>238</v>
      </c>
      <c r="B9" s="47">
        <v>1</v>
      </c>
      <c r="C9" s="47">
        <v>1</v>
      </c>
      <c r="D9" s="47">
        <v>1</v>
      </c>
      <c r="E9" s="47">
        <v>3</v>
      </c>
      <c r="O9">
        <f t="shared" si="0"/>
        <v>0</v>
      </c>
    </row>
    <row r="10" spans="1:16" x14ac:dyDescent="0.35">
      <c r="A10" s="46" t="s">
        <v>253</v>
      </c>
      <c r="B10" s="47">
        <v>4</v>
      </c>
      <c r="C10" s="47">
        <v>3</v>
      </c>
      <c r="D10" s="47">
        <v>3</v>
      </c>
      <c r="E10" s="47">
        <v>10</v>
      </c>
      <c r="O10">
        <f t="shared" si="0"/>
        <v>0</v>
      </c>
    </row>
    <row r="11" spans="1:16" x14ac:dyDescent="0.35">
      <c r="O11">
        <f t="shared" si="0"/>
        <v>0</v>
      </c>
    </row>
    <row r="12" spans="1:16" x14ac:dyDescent="0.35">
      <c r="O12">
        <f t="shared" si="0"/>
        <v>0</v>
      </c>
    </row>
    <row r="13" spans="1:16" x14ac:dyDescent="0.35">
      <c r="O13">
        <f t="shared" si="0"/>
        <v>0</v>
      </c>
    </row>
    <row r="14" spans="1:16" x14ac:dyDescent="0.35">
      <c r="O14">
        <f>COUNT(B14:M14)</f>
        <v>0</v>
      </c>
    </row>
  </sheetData>
  <autoFilter ref="O4:P14" xr:uid="{5A951AF9-94C7-4FDA-8822-A1C123F17C08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7EC9B-4511-461C-BC28-2E87A86CE61C}">
  <dimension ref="A1:F31"/>
  <sheetViews>
    <sheetView zoomScale="102" workbookViewId="0"/>
  </sheetViews>
  <sheetFormatPr defaultColWidth="17.54296875" defaultRowHeight="14.5" x14ac:dyDescent="0.35"/>
  <cols>
    <col min="5" max="5" width="20.36328125" style="41" customWidth="1"/>
    <col min="6" max="6" width="17.54296875" style="41"/>
  </cols>
  <sheetData>
    <row r="1" spans="1:6" ht="29.5" thickBot="1" x14ac:dyDescent="0.4">
      <c r="A1" s="20" t="s">
        <v>111</v>
      </c>
      <c r="B1" s="21" t="s">
        <v>112</v>
      </c>
      <c r="C1" s="21" t="s">
        <v>113</v>
      </c>
      <c r="D1" s="21" t="s">
        <v>114</v>
      </c>
      <c r="E1" s="20" t="s">
        <v>250</v>
      </c>
      <c r="F1" s="38" t="s">
        <v>251</v>
      </c>
    </row>
    <row r="2" spans="1:6" ht="17" thickBot="1" x14ac:dyDescent="0.4">
      <c r="A2" s="22" t="s">
        <v>115</v>
      </c>
      <c r="B2" s="23" t="s">
        <v>116</v>
      </c>
      <c r="C2" s="23" t="s">
        <v>117</v>
      </c>
      <c r="D2" s="23" t="s">
        <v>118</v>
      </c>
      <c r="E2" s="22" t="s">
        <v>224</v>
      </c>
      <c r="F2" s="41" t="s">
        <v>225</v>
      </c>
    </row>
    <row r="3" spans="1:6" ht="29" x14ac:dyDescent="0.35">
      <c r="A3" s="31" t="s">
        <v>119</v>
      </c>
      <c r="B3" s="32" t="s">
        <v>120</v>
      </c>
      <c r="C3" s="32" t="s">
        <v>121</v>
      </c>
      <c r="D3" s="34" t="s">
        <v>222</v>
      </c>
      <c r="E3" s="31" t="s">
        <v>226</v>
      </c>
      <c r="F3" s="41" t="s">
        <v>227</v>
      </c>
    </row>
    <row r="4" spans="1:6" ht="17" thickBot="1" x14ac:dyDescent="0.4">
      <c r="A4" s="22" t="s">
        <v>122</v>
      </c>
      <c r="B4" s="23" t="s">
        <v>123</v>
      </c>
      <c r="C4" s="23" t="s">
        <v>124</v>
      </c>
      <c r="D4" s="23" t="s">
        <v>125</v>
      </c>
      <c r="E4" s="22" t="s">
        <v>226</v>
      </c>
      <c r="F4" s="41" t="s">
        <v>228</v>
      </c>
    </row>
    <row r="5" spans="1:6" ht="29.5" thickBot="1" x14ac:dyDescent="0.4">
      <c r="A5" s="39" t="s">
        <v>241</v>
      </c>
      <c r="B5" s="24" t="s">
        <v>126</v>
      </c>
      <c r="C5" s="24" t="s">
        <v>127</v>
      </c>
      <c r="D5" s="24" t="s">
        <v>118</v>
      </c>
      <c r="E5" s="39" t="s">
        <v>226</v>
      </c>
      <c r="F5" s="41" t="s">
        <v>246</v>
      </c>
    </row>
    <row r="6" spans="1:6" ht="29.5" thickBot="1" x14ac:dyDescent="0.4">
      <c r="A6" s="22" t="s">
        <v>128</v>
      </c>
      <c r="B6" s="23" t="s">
        <v>129</v>
      </c>
      <c r="C6" s="23" t="s">
        <v>130</v>
      </c>
      <c r="D6" s="23" t="s">
        <v>131</v>
      </c>
      <c r="E6" s="22" t="s">
        <v>226</v>
      </c>
      <c r="F6" s="41" t="s">
        <v>230</v>
      </c>
    </row>
    <row r="7" spans="1:6" ht="29.5" thickBot="1" x14ac:dyDescent="0.4">
      <c r="A7" s="25" t="s">
        <v>132</v>
      </c>
      <c r="B7" s="24" t="s">
        <v>133</v>
      </c>
      <c r="C7" s="24" t="s">
        <v>134</v>
      </c>
      <c r="D7" s="24" t="s">
        <v>135</v>
      </c>
      <c r="E7" s="25" t="s">
        <v>226</v>
      </c>
      <c r="F7" s="41" t="s">
        <v>231</v>
      </c>
    </row>
    <row r="8" spans="1:6" ht="29.5" thickBot="1" x14ac:dyDescent="0.4">
      <c r="A8" s="40" t="s">
        <v>242</v>
      </c>
      <c r="B8" s="23" t="s">
        <v>136</v>
      </c>
      <c r="C8" s="23" t="s">
        <v>137</v>
      </c>
      <c r="D8" s="23" t="s">
        <v>138</v>
      </c>
      <c r="E8" s="42" t="s">
        <v>247</v>
      </c>
      <c r="F8" s="41" t="s">
        <v>230</v>
      </c>
    </row>
    <row r="9" spans="1:6" ht="15" thickBot="1" x14ac:dyDescent="0.4">
      <c r="A9" s="25" t="s">
        <v>139</v>
      </c>
      <c r="B9" s="24" t="s">
        <v>140</v>
      </c>
      <c r="C9" s="24" t="s">
        <v>141</v>
      </c>
      <c r="D9" s="24" t="s">
        <v>138</v>
      </c>
      <c r="E9" s="25" t="s">
        <v>226</v>
      </c>
      <c r="F9" s="41" t="s">
        <v>232</v>
      </c>
    </row>
    <row r="10" spans="1:6" ht="43.5" x14ac:dyDescent="0.35">
      <c r="A10" s="36" t="s">
        <v>142</v>
      </c>
      <c r="B10" s="33" t="s">
        <v>223</v>
      </c>
      <c r="C10" s="37" t="s">
        <v>144</v>
      </c>
      <c r="D10" s="37" t="s">
        <v>145</v>
      </c>
      <c r="E10" s="35" t="s">
        <v>226</v>
      </c>
      <c r="F10" s="41" t="s">
        <v>233</v>
      </c>
    </row>
    <row r="11" spans="1:6" ht="29.5" thickBot="1" x14ac:dyDescent="0.4">
      <c r="A11" s="25" t="s">
        <v>146</v>
      </c>
      <c r="B11" s="24" t="s">
        <v>147</v>
      </c>
      <c r="C11" s="24" t="s">
        <v>148</v>
      </c>
      <c r="D11" s="24" t="s">
        <v>149</v>
      </c>
      <c r="E11" s="25" t="s">
        <v>234</v>
      </c>
      <c r="F11" s="41" t="s">
        <v>233</v>
      </c>
    </row>
    <row r="12" spans="1:6" ht="44" thickBot="1" x14ac:dyDescent="0.4">
      <c r="A12" s="22" t="s">
        <v>150</v>
      </c>
      <c r="B12" s="23" t="s">
        <v>151</v>
      </c>
      <c r="C12" s="23" t="s">
        <v>152</v>
      </c>
      <c r="D12" s="23" t="s">
        <v>153</v>
      </c>
      <c r="E12" s="22" t="s">
        <v>235</v>
      </c>
      <c r="F12" s="41" t="s">
        <v>230</v>
      </c>
    </row>
    <row r="13" spans="1:6" ht="29.5" thickBot="1" x14ac:dyDescent="0.4">
      <c r="A13" s="39" t="s">
        <v>243</v>
      </c>
      <c r="B13" s="24" t="s">
        <v>154</v>
      </c>
      <c r="C13" s="24" t="s">
        <v>155</v>
      </c>
      <c r="D13" s="24" t="s">
        <v>156</v>
      </c>
      <c r="E13" s="39" t="s">
        <v>248</v>
      </c>
      <c r="F13" s="41" t="s">
        <v>233</v>
      </c>
    </row>
    <row r="14" spans="1:6" ht="29.5" thickBot="1" x14ac:dyDescent="0.4">
      <c r="A14" s="22" t="s">
        <v>157</v>
      </c>
      <c r="B14" s="23" t="s">
        <v>158</v>
      </c>
      <c r="C14" s="23" t="s">
        <v>159</v>
      </c>
      <c r="D14" s="23" t="s">
        <v>160</v>
      </c>
      <c r="E14" s="22" t="s">
        <v>235</v>
      </c>
      <c r="F14" s="41" t="s">
        <v>236</v>
      </c>
    </row>
    <row r="15" spans="1:6" ht="58.5" thickBot="1" x14ac:dyDescent="0.4">
      <c r="A15" s="25" t="s">
        <v>161</v>
      </c>
      <c r="B15" s="24" t="s">
        <v>162</v>
      </c>
      <c r="C15" s="24" t="s">
        <v>163</v>
      </c>
      <c r="D15" s="24" t="s">
        <v>164</v>
      </c>
      <c r="E15" s="25" t="s">
        <v>235</v>
      </c>
      <c r="F15" s="41" t="s">
        <v>225</v>
      </c>
    </row>
    <row r="16" spans="1:6" ht="29.5" thickBot="1" x14ac:dyDescent="0.4">
      <c r="A16" s="22" t="s">
        <v>165</v>
      </c>
      <c r="B16" s="23" t="s">
        <v>166</v>
      </c>
      <c r="C16" s="23" t="s">
        <v>167</v>
      </c>
      <c r="D16" s="23" t="s">
        <v>168</v>
      </c>
      <c r="E16" s="22" t="s">
        <v>237</v>
      </c>
      <c r="F16" s="41" t="s">
        <v>230</v>
      </c>
    </row>
    <row r="17" spans="1:6" ht="58.5" thickBot="1" x14ac:dyDescent="0.4">
      <c r="A17" s="25" t="s">
        <v>169</v>
      </c>
      <c r="B17" s="24" t="s">
        <v>170</v>
      </c>
      <c r="C17" s="24" t="s">
        <v>171</v>
      </c>
      <c r="D17" s="24" t="s">
        <v>172</v>
      </c>
      <c r="E17" s="25" t="s">
        <v>237</v>
      </c>
      <c r="F17" s="41" t="s">
        <v>232</v>
      </c>
    </row>
    <row r="18" spans="1:6" ht="44" thickBot="1" x14ac:dyDescent="0.4">
      <c r="A18" s="22" t="s">
        <v>173</v>
      </c>
      <c r="B18" s="23" t="s">
        <v>174</v>
      </c>
      <c r="C18" s="23" t="s">
        <v>175</v>
      </c>
      <c r="D18" s="23" t="s">
        <v>176</v>
      </c>
      <c r="E18" s="22" t="s">
        <v>237</v>
      </c>
      <c r="F18" s="41" t="s">
        <v>233</v>
      </c>
    </row>
    <row r="19" spans="1:6" ht="44" thickBot="1" x14ac:dyDescent="0.4">
      <c r="A19" s="25" t="s">
        <v>177</v>
      </c>
      <c r="B19" s="24" t="s">
        <v>178</v>
      </c>
      <c r="C19" s="24" t="s">
        <v>179</v>
      </c>
      <c r="D19" s="24" t="s">
        <v>180</v>
      </c>
      <c r="E19" s="25" t="s">
        <v>238</v>
      </c>
      <c r="F19" s="41" t="s">
        <v>230</v>
      </c>
    </row>
    <row r="20" spans="1:6" ht="17" thickBot="1" x14ac:dyDescent="0.4">
      <c r="A20" s="22" t="s">
        <v>181</v>
      </c>
      <c r="B20" s="23" t="s">
        <v>182</v>
      </c>
      <c r="C20" s="23" t="s">
        <v>183</v>
      </c>
      <c r="D20" s="23" t="s">
        <v>184</v>
      </c>
      <c r="E20" s="22" t="s">
        <v>238</v>
      </c>
      <c r="F20" s="41" t="s">
        <v>239</v>
      </c>
    </row>
    <row r="21" spans="1:6" ht="44" thickBot="1" x14ac:dyDescent="0.4">
      <c r="A21" s="25" t="s">
        <v>185</v>
      </c>
      <c r="B21" s="24" t="s">
        <v>186</v>
      </c>
      <c r="C21" s="24" t="s">
        <v>187</v>
      </c>
      <c r="D21" s="24" t="s">
        <v>188</v>
      </c>
      <c r="E21" s="25" t="s">
        <v>238</v>
      </c>
      <c r="F21" s="41" t="s">
        <v>233</v>
      </c>
    </row>
    <row r="22" spans="1:6" ht="29.5" thickBot="1" x14ac:dyDescent="0.4">
      <c r="A22" s="22" t="s">
        <v>189</v>
      </c>
      <c r="B22" s="23" t="s">
        <v>190</v>
      </c>
      <c r="C22" s="23" t="s">
        <v>191</v>
      </c>
      <c r="D22" s="23" t="s">
        <v>192</v>
      </c>
      <c r="E22" s="22" t="s">
        <v>238</v>
      </c>
      <c r="F22" s="41" t="s">
        <v>228</v>
      </c>
    </row>
    <row r="23" spans="1:6" ht="15" thickBot="1" x14ac:dyDescent="0.4">
      <c r="A23" s="25" t="s">
        <v>193</v>
      </c>
      <c r="B23" s="24" t="s">
        <v>194</v>
      </c>
      <c r="C23" s="24" t="s">
        <v>195</v>
      </c>
      <c r="D23" s="24" t="s">
        <v>196</v>
      </c>
      <c r="E23" s="25" t="s">
        <v>238</v>
      </c>
      <c r="F23" s="41" t="s">
        <v>236</v>
      </c>
    </row>
    <row r="24" spans="1:6" ht="29.5" thickBot="1" x14ac:dyDescent="0.4">
      <c r="A24" s="22" t="s">
        <v>244</v>
      </c>
      <c r="B24" s="23" t="s">
        <v>197</v>
      </c>
      <c r="C24" s="23" t="s">
        <v>198</v>
      </c>
      <c r="D24" s="23" t="s">
        <v>199</v>
      </c>
      <c r="E24" s="22" t="s">
        <v>238</v>
      </c>
      <c r="F24" s="41" t="s">
        <v>249</v>
      </c>
    </row>
    <row r="25" spans="1:6" ht="29.5" thickBot="1" x14ac:dyDescent="0.4">
      <c r="A25" s="25" t="s">
        <v>200</v>
      </c>
      <c r="B25" s="24" t="s">
        <v>201</v>
      </c>
      <c r="C25" s="24" t="s">
        <v>202</v>
      </c>
      <c r="D25" s="24" t="s">
        <v>203</v>
      </c>
      <c r="E25" s="25" t="s">
        <v>238</v>
      </c>
      <c r="F25" s="41" t="s">
        <v>225</v>
      </c>
    </row>
    <row r="26" spans="1:6" ht="29.5" thickBot="1" x14ac:dyDescent="0.4">
      <c r="A26" s="22" t="s">
        <v>204</v>
      </c>
      <c r="B26" s="23" t="s">
        <v>205</v>
      </c>
      <c r="C26" s="23" t="s">
        <v>206</v>
      </c>
      <c r="D26" s="23" t="s">
        <v>207</v>
      </c>
      <c r="E26" s="22" t="s">
        <v>238</v>
      </c>
      <c r="F26" s="41" t="s">
        <v>229</v>
      </c>
    </row>
    <row r="27" spans="1:6" ht="29.5" thickBot="1" x14ac:dyDescent="0.4">
      <c r="A27" s="25" t="s">
        <v>208</v>
      </c>
      <c r="B27" s="24" t="s">
        <v>209</v>
      </c>
      <c r="C27" s="24" t="s">
        <v>210</v>
      </c>
      <c r="D27" s="24" t="s">
        <v>211</v>
      </c>
      <c r="E27" s="25" t="s">
        <v>238</v>
      </c>
      <c r="F27" s="41" t="s">
        <v>227</v>
      </c>
    </row>
    <row r="28" spans="1:6" ht="29.5" thickBot="1" x14ac:dyDescent="0.4">
      <c r="A28" s="22" t="s">
        <v>212</v>
      </c>
      <c r="B28" s="23" t="s">
        <v>213</v>
      </c>
      <c r="C28" s="23" t="s">
        <v>214</v>
      </c>
      <c r="D28" s="23" t="s">
        <v>156</v>
      </c>
      <c r="E28" s="22" t="s">
        <v>240</v>
      </c>
      <c r="F28" s="41" t="s">
        <v>236</v>
      </c>
    </row>
    <row r="29" spans="1:6" ht="29.5" thickBot="1" x14ac:dyDescent="0.4">
      <c r="A29" s="26" t="s">
        <v>245</v>
      </c>
      <c r="B29" s="27" t="s">
        <v>215</v>
      </c>
      <c r="C29" s="27" t="s">
        <v>216</v>
      </c>
      <c r="D29" s="27" t="s">
        <v>217</v>
      </c>
      <c r="E29" s="43" t="s">
        <v>240</v>
      </c>
      <c r="F29" s="41" t="s">
        <v>249</v>
      </c>
    </row>
    <row r="30" spans="1:6" ht="44.5" thickTop="1" thickBot="1" x14ac:dyDescent="0.4">
      <c r="A30" s="28" t="s">
        <v>218</v>
      </c>
      <c r="B30" s="29" t="s">
        <v>219</v>
      </c>
      <c r="C30" s="29" t="s">
        <v>220</v>
      </c>
      <c r="D30" s="29" t="s">
        <v>221</v>
      </c>
      <c r="E30" s="28" t="s">
        <v>240</v>
      </c>
      <c r="F30" s="41" t="s">
        <v>225</v>
      </c>
    </row>
    <row r="31" spans="1:6" x14ac:dyDescent="0.35">
      <c r="A31" s="30" t="s">
        <v>143</v>
      </c>
      <c r="E31" s="44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74B3A-65D0-4AA4-9484-6A7E795B68D8}">
  <dimension ref="A1:L59"/>
  <sheetViews>
    <sheetView zoomScale="203" workbookViewId="0"/>
  </sheetViews>
  <sheetFormatPr defaultRowHeight="14.5" x14ac:dyDescent="0.35"/>
  <cols>
    <col min="8" max="8" width="11.1796875" bestFit="1" customWidth="1"/>
  </cols>
  <sheetData>
    <row r="1" spans="1:12" ht="18" x14ac:dyDescent="0.35">
      <c r="A1" s="7"/>
    </row>
    <row r="2" spans="1:12" x14ac:dyDescent="0.35">
      <c r="A2" s="8"/>
    </row>
    <row r="5" spans="1:12" ht="18" x14ac:dyDescent="0.35">
      <c r="A5" s="9" t="s">
        <v>50</v>
      </c>
      <c r="B5" s="10">
        <v>1297813</v>
      </c>
      <c r="C5" s="9" t="s">
        <v>51</v>
      </c>
      <c r="D5" s="10">
        <v>8</v>
      </c>
      <c r="E5" s="9" t="s">
        <v>52</v>
      </c>
      <c r="F5" s="10">
        <v>4</v>
      </c>
      <c r="G5" s="9" t="s">
        <v>53</v>
      </c>
      <c r="H5" s="10">
        <v>8</v>
      </c>
      <c r="I5" s="9" t="s">
        <v>54</v>
      </c>
      <c r="J5" s="10">
        <v>0</v>
      </c>
      <c r="K5" s="9" t="s">
        <v>55</v>
      </c>
      <c r="L5" s="10" t="s">
        <v>56</v>
      </c>
    </row>
    <row r="6" spans="1:12" ht="18.5" thickBot="1" x14ac:dyDescent="0.4">
      <c r="A6" s="7"/>
    </row>
    <row r="7" spans="1:12" ht="15" thickBot="1" x14ac:dyDescent="0.4">
      <c r="A7" s="11" t="s">
        <v>57</v>
      </c>
      <c r="B7" s="11" t="s">
        <v>58</v>
      </c>
      <c r="C7" s="11" t="s">
        <v>59</v>
      </c>
      <c r="D7" s="11" t="s">
        <v>60</v>
      </c>
      <c r="E7" s="11" t="s">
        <v>61</v>
      </c>
      <c r="F7" s="11" t="s">
        <v>62</v>
      </c>
    </row>
    <row r="8" spans="1:12" ht="15" thickBot="1" x14ac:dyDescent="0.4">
      <c r="A8" s="11" t="s">
        <v>63</v>
      </c>
      <c r="B8" s="12">
        <v>3</v>
      </c>
      <c r="C8" s="12">
        <v>6</v>
      </c>
      <c r="D8" s="12">
        <v>8</v>
      </c>
      <c r="E8" s="12">
        <v>5</v>
      </c>
      <c r="F8" s="12">
        <v>14400</v>
      </c>
    </row>
    <row r="9" spans="1:12" ht="15" thickBot="1" x14ac:dyDescent="0.4">
      <c r="A9" s="11" t="s">
        <v>64</v>
      </c>
      <c r="B9" s="12">
        <v>6</v>
      </c>
      <c r="C9" s="12">
        <v>1</v>
      </c>
      <c r="D9" s="12">
        <v>1</v>
      </c>
      <c r="E9" s="12">
        <v>6</v>
      </c>
      <c r="F9" s="12">
        <v>2400</v>
      </c>
    </row>
    <row r="10" spans="1:12" ht="15" thickBot="1" x14ac:dyDescent="0.4">
      <c r="A10" s="11" t="s">
        <v>65</v>
      </c>
      <c r="B10" s="12">
        <v>7</v>
      </c>
      <c r="C10" s="12">
        <v>7</v>
      </c>
      <c r="D10" s="12">
        <v>3</v>
      </c>
      <c r="E10" s="12">
        <v>6</v>
      </c>
      <c r="F10" s="12">
        <v>5200</v>
      </c>
    </row>
    <row r="11" spans="1:12" ht="15" thickBot="1" x14ac:dyDescent="0.4">
      <c r="A11" s="11" t="s">
        <v>66</v>
      </c>
      <c r="B11" s="12">
        <v>8</v>
      </c>
      <c r="C11" s="12">
        <v>8</v>
      </c>
      <c r="D11" s="12">
        <v>2</v>
      </c>
      <c r="E11" s="12">
        <v>6</v>
      </c>
      <c r="F11" s="12">
        <v>6500</v>
      </c>
    </row>
    <row r="12" spans="1:12" ht="15" thickBot="1" x14ac:dyDescent="0.4">
      <c r="A12" s="11" t="s">
        <v>67</v>
      </c>
      <c r="B12" s="12">
        <v>1</v>
      </c>
      <c r="C12" s="12">
        <v>1</v>
      </c>
      <c r="D12" s="12">
        <v>6</v>
      </c>
      <c r="E12" s="12">
        <v>2</v>
      </c>
      <c r="F12" s="12">
        <v>4300</v>
      </c>
    </row>
    <row r="13" spans="1:12" ht="15" thickBot="1" x14ac:dyDescent="0.4">
      <c r="A13" s="11" t="s">
        <v>68</v>
      </c>
      <c r="B13" s="12">
        <v>4</v>
      </c>
      <c r="C13" s="12">
        <v>4</v>
      </c>
      <c r="D13" s="12">
        <v>4</v>
      </c>
      <c r="E13" s="12">
        <v>4</v>
      </c>
      <c r="F13" s="12">
        <v>5600</v>
      </c>
    </row>
    <row r="14" spans="1:12" ht="15" thickBot="1" x14ac:dyDescent="0.4">
      <c r="A14" s="11" t="s">
        <v>69</v>
      </c>
      <c r="B14" s="12">
        <v>4</v>
      </c>
      <c r="C14" s="12">
        <v>5</v>
      </c>
      <c r="D14" s="12">
        <v>5</v>
      </c>
      <c r="E14" s="12">
        <v>3</v>
      </c>
      <c r="F14" s="12">
        <v>6100</v>
      </c>
    </row>
    <row r="15" spans="1:12" ht="15" thickBot="1" x14ac:dyDescent="0.4">
      <c r="A15" s="11" t="s">
        <v>70</v>
      </c>
      <c r="B15" s="12">
        <v>1</v>
      </c>
      <c r="C15" s="12">
        <v>3</v>
      </c>
      <c r="D15" s="12">
        <v>7</v>
      </c>
      <c r="E15" s="12">
        <v>1</v>
      </c>
      <c r="F15" s="12">
        <v>7200</v>
      </c>
    </row>
    <row r="16" spans="1:12" ht="18.5" thickBot="1" x14ac:dyDescent="0.4">
      <c r="A16" s="7"/>
    </row>
    <row r="17" spans="1:5" ht="15" thickBot="1" x14ac:dyDescent="0.4">
      <c r="A17" s="11" t="s">
        <v>71</v>
      </c>
      <c r="B17" s="11" t="s">
        <v>58</v>
      </c>
      <c r="C17" s="11" t="s">
        <v>59</v>
      </c>
      <c r="D17" s="11" t="s">
        <v>60</v>
      </c>
      <c r="E17" s="11" t="s">
        <v>61</v>
      </c>
    </row>
    <row r="18" spans="1:5" ht="15" thickBot="1" x14ac:dyDescent="0.4">
      <c r="A18" s="11" t="s">
        <v>72</v>
      </c>
      <c r="B18" s="12" t="s">
        <v>73</v>
      </c>
      <c r="C18" s="12" t="s">
        <v>74</v>
      </c>
      <c r="D18" s="12" t="s">
        <v>75</v>
      </c>
      <c r="E18" s="12" t="s">
        <v>76</v>
      </c>
    </row>
    <row r="19" spans="1:5" ht="15" thickBot="1" x14ac:dyDescent="0.4">
      <c r="A19" s="11" t="s">
        <v>77</v>
      </c>
      <c r="B19" s="12" t="s">
        <v>73</v>
      </c>
      <c r="C19" s="12" t="s">
        <v>74</v>
      </c>
      <c r="D19" s="12" t="s">
        <v>75</v>
      </c>
      <c r="E19" s="12" t="s">
        <v>78</v>
      </c>
    </row>
    <row r="20" spans="1:5" ht="15" thickBot="1" x14ac:dyDescent="0.4">
      <c r="A20" s="11" t="s">
        <v>79</v>
      </c>
      <c r="B20" s="12" t="s">
        <v>73</v>
      </c>
      <c r="C20" s="12" t="s">
        <v>74</v>
      </c>
      <c r="D20" s="12" t="s">
        <v>80</v>
      </c>
      <c r="E20" s="12" t="s">
        <v>78</v>
      </c>
    </row>
    <row r="21" spans="1:5" ht="15" thickBot="1" x14ac:dyDescent="0.4">
      <c r="A21" s="11" t="s">
        <v>81</v>
      </c>
      <c r="B21" s="12" t="s">
        <v>82</v>
      </c>
      <c r="C21" s="12" t="s">
        <v>74</v>
      </c>
      <c r="D21" s="12" t="s">
        <v>83</v>
      </c>
      <c r="E21" s="12" t="s">
        <v>78</v>
      </c>
    </row>
    <row r="22" spans="1:5" ht="15" thickBot="1" x14ac:dyDescent="0.4">
      <c r="A22" s="11" t="s">
        <v>84</v>
      </c>
      <c r="B22" s="12" t="s">
        <v>74</v>
      </c>
      <c r="C22" s="12" t="s">
        <v>74</v>
      </c>
      <c r="D22" s="12" t="s">
        <v>83</v>
      </c>
      <c r="E22" s="12" t="s">
        <v>78</v>
      </c>
    </row>
    <row r="23" spans="1:5" ht="15" thickBot="1" x14ac:dyDescent="0.4">
      <c r="A23" s="11" t="s">
        <v>85</v>
      </c>
      <c r="B23" s="12" t="s">
        <v>74</v>
      </c>
      <c r="C23" s="12" t="s">
        <v>74</v>
      </c>
      <c r="D23" s="12" t="s">
        <v>74</v>
      </c>
      <c r="E23" s="12" t="s">
        <v>86</v>
      </c>
    </row>
    <row r="24" spans="1:5" ht="15" thickBot="1" x14ac:dyDescent="0.4">
      <c r="A24" s="11" t="s">
        <v>87</v>
      </c>
      <c r="B24" s="12" t="s">
        <v>74</v>
      </c>
      <c r="C24" s="12" t="s">
        <v>74</v>
      </c>
      <c r="D24" s="12" t="s">
        <v>74</v>
      </c>
      <c r="E24" s="12" t="s">
        <v>74</v>
      </c>
    </row>
    <row r="25" spans="1:5" ht="15" thickBot="1" x14ac:dyDescent="0.4">
      <c r="A25" s="11" t="s">
        <v>88</v>
      </c>
      <c r="B25" s="12" t="s">
        <v>74</v>
      </c>
      <c r="C25" s="12" t="s">
        <v>74</v>
      </c>
      <c r="D25" s="12" t="s">
        <v>74</v>
      </c>
      <c r="E25" s="12" t="s">
        <v>74</v>
      </c>
    </row>
    <row r="26" spans="1:5" ht="18.5" thickBot="1" x14ac:dyDescent="0.4">
      <c r="A26" s="7"/>
    </row>
    <row r="27" spans="1:5" ht="15" thickBot="1" x14ac:dyDescent="0.4">
      <c r="A27" s="11" t="s">
        <v>89</v>
      </c>
      <c r="B27" s="11" t="s">
        <v>58</v>
      </c>
      <c r="C27" s="11" t="s">
        <v>59</v>
      </c>
      <c r="D27" s="11" t="s">
        <v>60</v>
      </c>
      <c r="E27" s="11" t="s">
        <v>61</v>
      </c>
    </row>
    <row r="28" spans="1:5" ht="15" thickBot="1" x14ac:dyDescent="0.4">
      <c r="A28" s="11" t="s">
        <v>72</v>
      </c>
      <c r="B28" s="12">
        <v>5524.5</v>
      </c>
      <c r="C28" s="12">
        <v>0</v>
      </c>
      <c r="D28" s="12">
        <v>3747.1</v>
      </c>
      <c r="E28" s="12">
        <v>4852</v>
      </c>
    </row>
    <row r="29" spans="1:5" ht="15" thickBot="1" x14ac:dyDescent="0.4">
      <c r="A29" s="11" t="s">
        <v>77</v>
      </c>
      <c r="B29" s="12">
        <v>5524.5</v>
      </c>
      <c r="C29" s="12">
        <v>0</v>
      </c>
      <c r="D29" s="12">
        <v>3747.1</v>
      </c>
      <c r="E29" s="12">
        <v>3458.8</v>
      </c>
    </row>
    <row r="30" spans="1:5" ht="15" thickBot="1" x14ac:dyDescent="0.4">
      <c r="A30" s="11" t="s">
        <v>79</v>
      </c>
      <c r="B30" s="12">
        <v>5524.5</v>
      </c>
      <c r="C30" s="12">
        <v>0</v>
      </c>
      <c r="D30" s="12">
        <v>3122.5</v>
      </c>
      <c r="E30" s="12">
        <v>3458.8</v>
      </c>
    </row>
    <row r="31" spans="1:5" ht="15" thickBot="1" x14ac:dyDescent="0.4">
      <c r="A31" s="11" t="s">
        <v>81</v>
      </c>
      <c r="B31" s="12">
        <v>1537.3</v>
      </c>
      <c r="C31" s="12">
        <v>0</v>
      </c>
      <c r="D31" s="12">
        <v>624.5</v>
      </c>
      <c r="E31" s="12">
        <v>3458.8</v>
      </c>
    </row>
    <row r="32" spans="1:5" ht="15" thickBot="1" x14ac:dyDescent="0.4">
      <c r="A32" s="11" t="s">
        <v>84</v>
      </c>
      <c r="B32" s="12">
        <v>0</v>
      </c>
      <c r="C32" s="12">
        <v>0</v>
      </c>
      <c r="D32" s="12">
        <v>624.5</v>
      </c>
      <c r="E32" s="12">
        <v>3458.8</v>
      </c>
    </row>
    <row r="33" spans="1:9" ht="15" thickBot="1" x14ac:dyDescent="0.4">
      <c r="A33" s="11" t="s">
        <v>85</v>
      </c>
      <c r="B33" s="12">
        <v>0</v>
      </c>
      <c r="C33" s="12">
        <v>0</v>
      </c>
      <c r="D33" s="12">
        <v>0</v>
      </c>
      <c r="E33" s="12">
        <v>528.4</v>
      </c>
    </row>
    <row r="34" spans="1:9" ht="15" thickBot="1" x14ac:dyDescent="0.4">
      <c r="A34" s="11" t="s">
        <v>87</v>
      </c>
      <c r="B34" s="12">
        <v>0</v>
      </c>
      <c r="C34" s="12">
        <v>0</v>
      </c>
      <c r="D34" s="12">
        <v>0</v>
      </c>
      <c r="E34" s="12">
        <v>0</v>
      </c>
    </row>
    <row r="35" spans="1:9" ht="15" thickBot="1" x14ac:dyDescent="0.4">
      <c r="A35" s="11" t="s">
        <v>88</v>
      </c>
      <c r="B35" s="12">
        <v>0</v>
      </c>
      <c r="C35" s="12">
        <v>0</v>
      </c>
      <c r="D35" s="12">
        <v>0</v>
      </c>
      <c r="E35" s="12">
        <v>0</v>
      </c>
    </row>
    <row r="36" spans="1:9" ht="18.5" thickBot="1" x14ac:dyDescent="0.4">
      <c r="A36" s="7"/>
      <c r="H36">
        <f>SUMSQ(H38:H45)</f>
        <v>72459640.25</v>
      </c>
    </row>
    <row r="37" spans="1:9" ht="15" thickBot="1" x14ac:dyDescent="0.4">
      <c r="A37" s="11" t="s">
        <v>90</v>
      </c>
      <c r="B37" s="11" t="s">
        <v>58</v>
      </c>
      <c r="C37" s="11" t="s">
        <v>59</v>
      </c>
      <c r="D37" s="11" t="s">
        <v>60</v>
      </c>
      <c r="E37" s="11" t="s">
        <v>61</v>
      </c>
      <c r="F37" s="11" t="s">
        <v>91</v>
      </c>
      <c r="G37" s="11" t="s">
        <v>92</v>
      </c>
      <c r="H37" s="11" t="s">
        <v>93</v>
      </c>
      <c r="I37" s="11" t="s">
        <v>94</v>
      </c>
    </row>
    <row r="38" spans="1:9" ht="15" thickBot="1" x14ac:dyDescent="0.4">
      <c r="A38" s="11" t="s">
        <v>63</v>
      </c>
      <c r="B38" s="12">
        <v>5524.5</v>
      </c>
      <c r="C38" s="12">
        <v>0</v>
      </c>
      <c r="D38" s="12">
        <v>0</v>
      </c>
      <c r="E38" s="12">
        <v>3458.8</v>
      </c>
      <c r="F38" s="12">
        <v>8983.2999999999993</v>
      </c>
      <c r="G38" s="12">
        <v>14400</v>
      </c>
      <c r="H38" s="12">
        <v>5416.7</v>
      </c>
      <c r="I38" s="12">
        <v>37.619999999999997</v>
      </c>
    </row>
    <row r="39" spans="1:9" ht="15" thickBot="1" x14ac:dyDescent="0.4">
      <c r="A39" s="11" t="s">
        <v>64</v>
      </c>
      <c r="B39" s="12">
        <v>0</v>
      </c>
      <c r="C39" s="12">
        <v>0</v>
      </c>
      <c r="D39" s="12">
        <v>3747.1</v>
      </c>
      <c r="E39" s="12">
        <v>528.4</v>
      </c>
      <c r="F39" s="12">
        <v>4275.5</v>
      </c>
      <c r="G39" s="12">
        <v>2400</v>
      </c>
      <c r="H39" s="12">
        <v>-1875.5</v>
      </c>
      <c r="I39" s="12">
        <v>-78.150000000000006</v>
      </c>
    </row>
    <row r="40" spans="1:9" ht="15" thickBot="1" x14ac:dyDescent="0.4">
      <c r="A40" s="11" t="s">
        <v>65</v>
      </c>
      <c r="B40" s="12">
        <v>0</v>
      </c>
      <c r="C40" s="12">
        <v>0</v>
      </c>
      <c r="D40" s="12">
        <v>3122.5</v>
      </c>
      <c r="E40" s="12">
        <v>528.4</v>
      </c>
      <c r="F40" s="12">
        <v>3651</v>
      </c>
      <c r="G40" s="12">
        <v>5200</v>
      </c>
      <c r="H40" s="12">
        <v>1549</v>
      </c>
      <c r="I40" s="12">
        <v>29.79</v>
      </c>
    </row>
    <row r="41" spans="1:9" ht="15" thickBot="1" x14ac:dyDescent="0.4">
      <c r="A41" s="11" t="s">
        <v>66</v>
      </c>
      <c r="B41" s="12">
        <v>0</v>
      </c>
      <c r="C41" s="12">
        <v>0</v>
      </c>
      <c r="D41" s="12">
        <v>3747.1</v>
      </c>
      <c r="E41" s="12">
        <v>528.4</v>
      </c>
      <c r="F41" s="12">
        <v>4275.5</v>
      </c>
      <c r="G41" s="12">
        <v>6500</v>
      </c>
      <c r="H41" s="12">
        <v>2224.5</v>
      </c>
      <c r="I41" s="12">
        <v>34.22</v>
      </c>
    </row>
    <row r="42" spans="1:9" ht="15" thickBot="1" x14ac:dyDescent="0.4">
      <c r="A42" s="11" t="s">
        <v>67</v>
      </c>
      <c r="B42" s="12">
        <v>5524.5</v>
      </c>
      <c r="C42" s="12">
        <v>0</v>
      </c>
      <c r="D42" s="12">
        <v>0</v>
      </c>
      <c r="E42" s="12">
        <v>3458.8</v>
      </c>
      <c r="F42" s="12">
        <v>8983.2999999999993</v>
      </c>
      <c r="G42" s="12">
        <v>4300</v>
      </c>
      <c r="H42" s="12">
        <v>-4683.3</v>
      </c>
      <c r="I42" s="12">
        <v>-108.91</v>
      </c>
    </row>
    <row r="43" spans="1:9" ht="15" thickBot="1" x14ac:dyDescent="0.4">
      <c r="A43" s="11" t="s">
        <v>68</v>
      </c>
      <c r="B43" s="12">
        <v>1537.3</v>
      </c>
      <c r="C43" s="12">
        <v>0</v>
      </c>
      <c r="D43" s="12">
        <v>624.5</v>
      </c>
      <c r="E43" s="12">
        <v>3458.8</v>
      </c>
      <c r="F43" s="12">
        <v>5620.6</v>
      </c>
      <c r="G43" s="12">
        <v>5600</v>
      </c>
      <c r="H43" s="12">
        <v>-20.6</v>
      </c>
      <c r="I43" s="12">
        <v>-0.37</v>
      </c>
    </row>
    <row r="44" spans="1:9" ht="15" thickBot="1" x14ac:dyDescent="0.4">
      <c r="A44" s="11" t="s">
        <v>69</v>
      </c>
      <c r="B44" s="12">
        <v>1537.3</v>
      </c>
      <c r="C44" s="12">
        <v>0</v>
      </c>
      <c r="D44" s="12">
        <v>624.5</v>
      </c>
      <c r="E44" s="12">
        <v>3458.8</v>
      </c>
      <c r="F44" s="12">
        <v>5620.6</v>
      </c>
      <c r="G44" s="12">
        <v>6100</v>
      </c>
      <c r="H44" s="12">
        <v>479.4</v>
      </c>
      <c r="I44" s="12">
        <v>7.86</v>
      </c>
    </row>
    <row r="45" spans="1:9" ht="15" thickBot="1" x14ac:dyDescent="0.4">
      <c r="A45" s="11" t="s">
        <v>70</v>
      </c>
      <c r="B45" s="12">
        <v>5524.5</v>
      </c>
      <c r="C45" s="12">
        <v>0</v>
      </c>
      <c r="D45" s="12">
        <v>0</v>
      </c>
      <c r="E45" s="12">
        <v>4852</v>
      </c>
      <c r="F45" s="12">
        <v>10376.5</v>
      </c>
      <c r="G45" s="12">
        <v>7200</v>
      </c>
      <c r="H45" s="12">
        <v>-3176.5</v>
      </c>
      <c r="I45" s="12">
        <v>-44.12</v>
      </c>
    </row>
    <row r="46" spans="1:9" ht="15" thickBot="1" x14ac:dyDescent="0.4"/>
    <row r="47" spans="1:9" ht="15" thickBot="1" x14ac:dyDescent="0.4">
      <c r="A47" s="13" t="s">
        <v>95</v>
      </c>
      <c r="B47" s="14">
        <v>14123.6</v>
      </c>
    </row>
    <row r="48" spans="1:9" ht="15" thickBot="1" x14ac:dyDescent="0.4">
      <c r="A48" s="13" t="s">
        <v>96</v>
      </c>
      <c r="B48" s="14">
        <v>0</v>
      </c>
    </row>
    <row r="49" spans="1:2" ht="15" thickBot="1" x14ac:dyDescent="0.4">
      <c r="A49" s="13" t="s">
        <v>97</v>
      </c>
      <c r="B49" s="14">
        <v>51786.3</v>
      </c>
    </row>
    <row r="50" spans="1:2" ht="15" thickBot="1" x14ac:dyDescent="0.4">
      <c r="A50" s="13" t="s">
        <v>98</v>
      </c>
      <c r="B50" s="14">
        <v>51700</v>
      </c>
    </row>
    <row r="51" spans="1:2" ht="15" thickBot="1" x14ac:dyDescent="0.4">
      <c r="A51" s="13" t="s">
        <v>99</v>
      </c>
      <c r="B51" s="14">
        <v>86.3</v>
      </c>
    </row>
    <row r="52" spans="1:2" ht="20" thickBot="1" x14ac:dyDescent="0.4">
      <c r="A52" s="13" t="s">
        <v>100</v>
      </c>
      <c r="B52" s="14"/>
    </row>
    <row r="53" spans="1:2" ht="20" thickBot="1" x14ac:dyDescent="0.4">
      <c r="A53" s="13" t="s">
        <v>101</v>
      </c>
      <c r="B53" s="14"/>
    </row>
    <row r="54" spans="1:2" ht="15" thickBot="1" x14ac:dyDescent="0.4">
      <c r="A54" s="13" t="s">
        <v>102</v>
      </c>
      <c r="B54" s="14">
        <v>0</v>
      </c>
    </row>
    <row r="56" spans="1:2" x14ac:dyDescent="0.35">
      <c r="A56" s="1" t="s">
        <v>103</v>
      </c>
    </row>
    <row r="58" spans="1:2" x14ac:dyDescent="0.35">
      <c r="A58" s="15" t="s">
        <v>104</v>
      </c>
    </row>
    <row r="59" spans="1:2" x14ac:dyDescent="0.35">
      <c r="A59" s="15" t="s">
        <v>105</v>
      </c>
    </row>
  </sheetData>
  <hyperlinks>
    <hyperlink ref="A56" r:id="rId1" display="https://miau.my-x.hu/myx-free/coco/test/129781320200708122051.html" xr:uid="{3823E2FB-1987-4832-9CFC-49491D699228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3751-F354-4CC9-8037-49B8ED286289}">
  <dimension ref="A3:D41"/>
  <sheetViews>
    <sheetView zoomScale="208" zoomScaleNormal="250" workbookViewId="0"/>
  </sheetViews>
  <sheetFormatPr defaultRowHeight="14.5" x14ac:dyDescent="0.35"/>
  <cols>
    <col min="2" max="2" width="21" bestFit="1" customWidth="1"/>
    <col min="3" max="3" width="12.453125" bestFit="1" customWidth="1"/>
    <col min="4" max="4" width="12.08984375" bestFit="1" customWidth="1"/>
  </cols>
  <sheetData>
    <row r="3" spans="1:4" x14ac:dyDescent="0.35">
      <c r="A3">
        <v>0</v>
      </c>
      <c r="B3" t="s">
        <v>28</v>
      </c>
      <c r="C3" t="s">
        <v>29</v>
      </c>
    </row>
    <row r="4" spans="1:4" x14ac:dyDescent="0.35">
      <c r="A4">
        <v>0</v>
      </c>
      <c r="B4" t="s">
        <v>30</v>
      </c>
      <c r="C4" t="s">
        <v>29</v>
      </c>
    </row>
    <row r="5" spans="1:4" x14ac:dyDescent="0.35">
      <c r="A5">
        <v>1</v>
      </c>
      <c r="B5" t="s">
        <v>31</v>
      </c>
      <c r="C5" t="s">
        <v>32</v>
      </c>
    </row>
    <row r="6" spans="1:4" x14ac:dyDescent="0.35">
      <c r="A6">
        <v>2</v>
      </c>
      <c r="B6" t="s">
        <v>33</v>
      </c>
      <c r="C6" t="s">
        <v>34</v>
      </c>
    </row>
    <row r="7" spans="1:4" x14ac:dyDescent="0.35">
      <c r="A7">
        <v>3</v>
      </c>
      <c r="B7" t="s">
        <v>35</v>
      </c>
      <c r="C7" t="s">
        <v>34</v>
      </c>
    </row>
    <row r="8" spans="1:4" x14ac:dyDescent="0.35">
      <c r="A8">
        <v>4</v>
      </c>
      <c r="B8" t="s">
        <v>36</v>
      </c>
      <c r="C8" t="s">
        <v>32</v>
      </c>
    </row>
    <row r="9" spans="1:4" x14ac:dyDescent="0.35">
      <c r="A9">
        <v>5</v>
      </c>
      <c r="B9" t="s">
        <v>48</v>
      </c>
      <c r="C9" t="s">
        <v>32</v>
      </c>
    </row>
    <row r="10" spans="1:4" x14ac:dyDescent="0.35">
      <c r="A10">
        <v>6</v>
      </c>
      <c r="B10" t="s">
        <v>37</v>
      </c>
      <c r="C10" t="s">
        <v>32</v>
      </c>
    </row>
    <row r="11" spans="1:4" x14ac:dyDescent="0.35">
      <c r="A11">
        <v>7</v>
      </c>
      <c r="B11" t="s">
        <v>38</v>
      </c>
      <c r="C11" t="s">
        <v>39</v>
      </c>
      <c r="D11" t="s">
        <v>40</v>
      </c>
    </row>
    <row r="12" spans="1:4" x14ac:dyDescent="0.35">
      <c r="A12">
        <v>8</v>
      </c>
      <c r="B12" t="s">
        <v>38</v>
      </c>
      <c r="C12" t="s">
        <v>41</v>
      </c>
      <c r="D12" t="s">
        <v>40</v>
      </c>
    </row>
    <row r="13" spans="1:4" x14ac:dyDescent="0.35">
      <c r="A13">
        <v>9</v>
      </c>
      <c r="B13" t="s">
        <v>38</v>
      </c>
      <c r="C13" t="s">
        <v>42</v>
      </c>
      <c r="D13" t="s">
        <v>40</v>
      </c>
    </row>
    <row r="14" spans="1:4" x14ac:dyDescent="0.35">
      <c r="A14">
        <v>10</v>
      </c>
      <c r="B14" t="s">
        <v>38</v>
      </c>
      <c r="C14" t="s">
        <v>43</v>
      </c>
      <c r="D14" t="s">
        <v>40</v>
      </c>
    </row>
    <row r="15" spans="1:4" x14ac:dyDescent="0.35">
      <c r="A15">
        <v>11</v>
      </c>
      <c r="B15" t="s">
        <v>44</v>
      </c>
      <c r="C15" t="s">
        <v>32</v>
      </c>
    </row>
    <row r="16" spans="1:4" x14ac:dyDescent="0.35">
      <c r="A16">
        <v>12</v>
      </c>
      <c r="B16" t="s">
        <v>45</v>
      </c>
      <c r="C16" t="s">
        <v>34</v>
      </c>
    </row>
    <row r="17" spans="1:3" x14ac:dyDescent="0.35">
      <c r="A17">
        <v>13</v>
      </c>
      <c r="B17" t="s">
        <v>46</v>
      </c>
      <c r="C17" t="s">
        <v>32</v>
      </c>
    </row>
    <row r="18" spans="1:3" x14ac:dyDescent="0.35">
      <c r="A18">
        <v>14</v>
      </c>
      <c r="B18" t="s">
        <v>38</v>
      </c>
      <c r="C18" t="s">
        <v>47</v>
      </c>
    </row>
    <row r="19" spans="1:3" x14ac:dyDescent="0.35">
      <c r="A19">
        <v>15</v>
      </c>
    </row>
    <row r="20" spans="1:3" x14ac:dyDescent="0.35">
      <c r="A20">
        <v>16</v>
      </c>
    </row>
    <row r="21" spans="1:3" x14ac:dyDescent="0.35">
      <c r="A21">
        <v>17</v>
      </c>
    </row>
    <row r="22" spans="1:3" x14ac:dyDescent="0.35">
      <c r="A22">
        <v>18</v>
      </c>
    </row>
    <row r="23" spans="1:3" x14ac:dyDescent="0.35">
      <c r="A23">
        <v>19</v>
      </c>
    </row>
    <row r="24" spans="1:3" x14ac:dyDescent="0.35">
      <c r="A24">
        <v>20</v>
      </c>
    </row>
    <row r="25" spans="1:3" x14ac:dyDescent="0.35">
      <c r="A25">
        <v>21</v>
      </c>
    </row>
    <row r="26" spans="1:3" x14ac:dyDescent="0.35">
      <c r="A26">
        <v>22</v>
      </c>
    </row>
    <row r="27" spans="1:3" x14ac:dyDescent="0.35">
      <c r="A27">
        <v>23</v>
      </c>
    </row>
    <row r="28" spans="1:3" x14ac:dyDescent="0.35">
      <c r="A28">
        <v>24</v>
      </c>
    </row>
    <row r="29" spans="1:3" x14ac:dyDescent="0.35">
      <c r="A29">
        <v>25</v>
      </c>
    </row>
    <row r="30" spans="1:3" x14ac:dyDescent="0.35">
      <c r="A30">
        <v>26</v>
      </c>
    </row>
    <row r="31" spans="1:3" x14ac:dyDescent="0.35">
      <c r="A31">
        <v>27</v>
      </c>
    </row>
    <row r="32" spans="1:3" x14ac:dyDescent="0.35">
      <c r="A32">
        <v>28</v>
      </c>
    </row>
    <row r="33" spans="1:1" x14ac:dyDescent="0.35">
      <c r="A33">
        <v>29</v>
      </c>
    </row>
    <row r="34" spans="1:1" x14ac:dyDescent="0.35">
      <c r="A34">
        <v>30</v>
      </c>
    </row>
    <row r="35" spans="1:1" x14ac:dyDescent="0.35">
      <c r="A35">
        <v>31</v>
      </c>
    </row>
    <row r="36" spans="1:1" x14ac:dyDescent="0.35">
      <c r="A36">
        <v>32</v>
      </c>
    </row>
    <row r="37" spans="1:1" x14ac:dyDescent="0.35">
      <c r="A37">
        <v>33</v>
      </c>
    </row>
    <row r="38" spans="1:1" x14ac:dyDescent="0.35">
      <c r="A38">
        <v>34</v>
      </c>
    </row>
    <row r="39" spans="1:1" x14ac:dyDescent="0.35">
      <c r="A39">
        <v>35</v>
      </c>
    </row>
    <row r="40" spans="1:1" x14ac:dyDescent="0.35">
      <c r="A40">
        <v>36</v>
      </c>
    </row>
    <row r="41" spans="1:1" x14ac:dyDescent="0.35">
      <c r="A41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Munka1</vt:lpstr>
      <vt:lpstr>Munka5</vt:lpstr>
      <vt:lpstr>Munka4</vt:lpstr>
      <vt:lpstr>Munka3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2020-07-08T06:21:07Z</dcterms:created>
  <dcterms:modified xsi:type="dcterms:W3CDTF">2020-07-09T05:55:45Z</dcterms:modified>
</cp:coreProperties>
</file>