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atitude\Desktop\"/>
    </mc:Choice>
  </mc:AlternateContent>
  <xr:revisionPtr revIDLastSave="0" documentId="13_ncr:1_{9A464858-88D8-4A38-866C-3992CEFE7FCD}" xr6:coauthVersionLast="45" xr6:coauthVersionMax="45" xr10:uidLastSave="{00000000-0000-0000-0000-000000000000}"/>
  <bookViews>
    <workbookView xWindow="-110" yWindow="-110" windowWidth="19420" windowHeight="10560" xr2:uid="{AC3DCC3E-ADAC-4BA0-95B0-F4AE958F6075}"/>
  </bookViews>
  <sheets>
    <sheet name="database" sheetId="1" r:id="rId1"/>
    <sheet name="reports" sheetId="2" r:id="rId2"/>
    <sheet name="ranking" sheetId="3" r:id="rId3"/>
    <sheet name="online" sheetId="4" r:id="rId4"/>
    <sheet name="ranking (2)" sheetId="5" r:id="rId5"/>
  </sheets>
  <definedNames>
    <definedName name="solver_adj" localSheetId="2" hidden="1">ranking!$B$19:$K$27</definedName>
    <definedName name="solver_adj" localSheetId="4" hidden="1">'ranking (2)'!$B$20:$K$28</definedName>
    <definedName name="solver_cvg" localSheetId="2" hidden="1">"""""""""""""""""""""""""""""""""""""""""""""""""""""""""""""""0,0001"""""""""""""""""""""""""""""""""""""""""""""""""""""""""""""""</definedName>
    <definedName name="solver_cvg" localSheetId="4" hidden="1">"""""""""""""""""""""""""""""""""""""""""""""""""""""""""""""""0,0001"""""""""""""""""""""""""""""""""""""""""""""""""""""""""""""""</definedName>
    <definedName name="solver_drv" localSheetId="2" hidden="1">1</definedName>
    <definedName name="solver_drv" localSheetId="4" hidden="1">1</definedName>
    <definedName name="solver_eng" localSheetId="2" hidden="1">1</definedName>
    <definedName name="solver_eng" localSheetId="4" hidden="1">1</definedName>
    <definedName name="solver_est" localSheetId="2" hidden="1">1</definedName>
    <definedName name="solver_est" localSheetId="4" hidden="1">1</definedName>
    <definedName name="solver_itr" localSheetId="2" hidden="1">2147483647</definedName>
    <definedName name="solver_itr" localSheetId="4" hidden="1">2147483647</definedName>
    <definedName name="solver_lhs1" localSheetId="2" hidden="1">ranking!$B$34:$K$41</definedName>
    <definedName name="solver_lhs1" localSheetId="4" hidden="1">'ranking (2)'!$B$35:$K$42</definedName>
    <definedName name="solver_mip" localSheetId="2" hidden="1">2147483647</definedName>
    <definedName name="solver_mip" localSheetId="4" hidden="1">2147483647</definedName>
    <definedName name="solver_mni" localSheetId="2" hidden="1">30</definedName>
    <definedName name="solver_mni" localSheetId="4" hidden="1">30</definedName>
    <definedName name="solver_mrt" localSheetId="2" hidden="1">"""""""""""""""""""""""""""""""""""""""""""""""""""""""""""""""0,075"""""""""""""""""""""""""""""""""""""""""""""""""""""""""""""""</definedName>
    <definedName name="solver_mrt" localSheetId="4" hidden="1">"""""""""""""""""""""""""""""""""""""""""""""""""""""""""""""""0,075"""""""""""""""""""""""""""""""""""""""""""""""""""""""""""""""</definedName>
    <definedName name="solver_msl" localSheetId="2" hidden="1">2</definedName>
    <definedName name="solver_msl" localSheetId="4" hidden="1">2</definedName>
    <definedName name="solver_neg" localSheetId="2" hidden="1">1</definedName>
    <definedName name="solver_neg" localSheetId="4" hidden="1">1</definedName>
    <definedName name="solver_nod" localSheetId="2" hidden="1">2147483647</definedName>
    <definedName name="solver_nod" localSheetId="4" hidden="1">2147483647</definedName>
    <definedName name="solver_num" localSheetId="2" hidden="1">1</definedName>
    <definedName name="solver_num" localSheetId="4" hidden="1">1</definedName>
    <definedName name="solver_nwt" localSheetId="2" hidden="1">1</definedName>
    <definedName name="solver_nwt" localSheetId="4" hidden="1">1</definedName>
    <definedName name="solver_opt" localSheetId="2" hidden="1">ranking!$N$61</definedName>
    <definedName name="solver_opt" localSheetId="4" hidden="1">'ranking (2)'!$N$62</definedName>
    <definedName name="solver_pre" localSheetId="2" hidden="1">"""""""""""""""""""""""""""""""""""""""""""""""""""""""""""""""0,000001"""""""""""""""""""""""""""""""""""""""""""""""""""""""""""""""</definedName>
    <definedName name="solver_pre" localSheetId="4" hidden="1">"""""""""""""""""""""""""""""""""""""""""""""""""""""""""""""""0,000001"""""""""""""""""""""""""""""""""""""""""""""""""""""""""""""""</definedName>
    <definedName name="solver_rbv" localSheetId="2" hidden="1">1</definedName>
    <definedName name="solver_rbv" localSheetId="4" hidden="1">1</definedName>
    <definedName name="solver_rel1" localSheetId="2" hidden="1">3</definedName>
    <definedName name="solver_rel1" localSheetId="4" hidden="1">3</definedName>
    <definedName name="solver_rhs1" localSheetId="2" hidden="1">1</definedName>
    <definedName name="solver_rhs1" localSheetId="4" hidden="1">1</definedName>
    <definedName name="solver_rlx" localSheetId="2" hidden="1">2</definedName>
    <definedName name="solver_rlx" localSheetId="4" hidden="1">2</definedName>
    <definedName name="solver_rsd" localSheetId="2" hidden="1">0</definedName>
    <definedName name="solver_rsd" localSheetId="4" hidden="1">0</definedName>
    <definedName name="solver_scl" localSheetId="2" hidden="1">1</definedName>
    <definedName name="solver_scl" localSheetId="4" hidden="1">1</definedName>
    <definedName name="solver_sho" localSheetId="2" hidden="1">2</definedName>
    <definedName name="solver_sho" localSheetId="4" hidden="1">2</definedName>
    <definedName name="solver_ssz" localSheetId="2" hidden="1">100</definedName>
    <definedName name="solver_ssz" localSheetId="4" hidden="1">100</definedName>
    <definedName name="solver_tim" localSheetId="2" hidden="1">2147483647</definedName>
    <definedName name="solver_tim" localSheetId="4" hidden="1">2147483647</definedName>
    <definedName name="solver_tol" localSheetId="2" hidden="1">0.01</definedName>
    <definedName name="solver_tol" localSheetId="4" hidden="1">0.01</definedName>
    <definedName name="solver_typ" localSheetId="2" hidden="1">2</definedName>
    <definedName name="solver_typ" localSheetId="4" hidden="1">2</definedName>
    <definedName name="solver_val" localSheetId="2" hidden="1">0</definedName>
    <definedName name="solver_val" localSheetId="4" hidden="1">0</definedName>
    <definedName name="solver_ver" localSheetId="2" hidden="1">3</definedName>
    <definedName name="solver_ver" localSheetId="4" hidden="1">3</definedName>
  </definedNames>
  <calcPr calcId="191029"/>
  <pivotCaches>
    <pivotCache cacheId="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5" l="1"/>
  <c r="K16" i="5"/>
  <c r="J16" i="5"/>
  <c r="I16" i="5"/>
  <c r="H16" i="5"/>
  <c r="G16" i="5"/>
  <c r="F16" i="5"/>
  <c r="E16" i="5"/>
  <c r="D16" i="5"/>
  <c r="C16" i="5"/>
  <c r="B16" i="5"/>
  <c r="B15" i="5"/>
  <c r="O60" i="5"/>
  <c r="L60" i="5"/>
  <c r="O59" i="5"/>
  <c r="L59" i="5"/>
  <c r="O58" i="5"/>
  <c r="L58" i="5"/>
  <c r="O57" i="5"/>
  <c r="L57" i="5"/>
  <c r="O56" i="5"/>
  <c r="L56" i="5"/>
  <c r="D56" i="5"/>
  <c r="O55" i="5"/>
  <c r="L55" i="5"/>
  <c r="O54" i="5"/>
  <c r="L54" i="5"/>
  <c r="O53" i="5"/>
  <c r="L53" i="5"/>
  <c r="O52" i="5"/>
  <c r="L52" i="5"/>
  <c r="O51" i="5"/>
  <c r="L51" i="5"/>
  <c r="O50" i="5"/>
  <c r="L50" i="5"/>
  <c r="O49" i="5"/>
  <c r="Q49" i="5" s="1"/>
  <c r="L49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H31" i="5"/>
  <c r="E31" i="5"/>
  <c r="E45" i="5" s="1"/>
  <c r="J30" i="5"/>
  <c r="H30" i="5"/>
  <c r="H44" i="5" s="1"/>
  <c r="G30" i="5"/>
  <c r="E30" i="5"/>
  <c r="B30" i="5"/>
  <c r="K29" i="5"/>
  <c r="K43" i="5" s="1"/>
  <c r="J29" i="5"/>
  <c r="J43" i="5" s="1"/>
  <c r="I29" i="5"/>
  <c r="H29" i="5"/>
  <c r="H43" i="5" s="1"/>
  <c r="G29" i="5"/>
  <c r="G43" i="5" s="1"/>
  <c r="F29" i="5"/>
  <c r="E29" i="5"/>
  <c r="E44" i="5" s="1"/>
  <c r="D29" i="5"/>
  <c r="D43" i="5" s="1"/>
  <c r="C29" i="5"/>
  <c r="C43" i="5" s="1"/>
  <c r="B29" i="5"/>
  <c r="B43" i="5" s="1"/>
  <c r="M19" i="5"/>
  <c r="K18" i="5"/>
  <c r="J18" i="5"/>
  <c r="I18" i="5"/>
  <c r="H18" i="5"/>
  <c r="G18" i="5"/>
  <c r="F18" i="5"/>
  <c r="E18" i="5"/>
  <c r="D18" i="5"/>
  <c r="C18" i="5"/>
  <c r="B18" i="5"/>
  <c r="K15" i="5"/>
  <c r="J15" i="5"/>
  <c r="I15" i="5"/>
  <c r="H15" i="5"/>
  <c r="G15" i="5"/>
  <c r="F15" i="5"/>
  <c r="E15" i="5"/>
  <c r="D15" i="5"/>
  <c r="C15" i="5"/>
  <c r="K14" i="5"/>
  <c r="K60" i="5" s="1"/>
  <c r="J14" i="5"/>
  <c r="J60" i="5" s="1"/>
  <c r="I14" i="5"/>
  <c r="I60" i="5" s="1"/>
  <c r="H14" i="5"/>
  <c r="H60" i="5" s="1"/>
  <c r="G14" i="5"/>
  <c r="G60" i="5" s="1"/>
  <c r="F14" i="5"/>
  <c r="F60" i="5" s="1"/>
  <c r="E14" i="5"/>
  <c r="E60" i="5" s="1"/>
  <c r="D14" i="5"/>
  <c r="D60" i="5" s="1"/>
  <c r="C14" i="5"/>
  <c r="C60" i="5" s="1"/>
  <c r="B14" i="5"/>
  <c r="B60" i="5" s="1"/>
  <c r="A14" i="5"/>
  <c r="A60" i="5" s="1"/>
  <c r="K13" i="5"/>
  <c r="K59" i="5" s="1"/>
  <c r="J13" i="5"/>
  <c r="J59" i="5" s="1"/>
  <c r="I13" i="5"/>
  <c r="I59" i="5" s="1"/>
  <c r="H13" i="5"/>
  <c r="H59" i="5" s="1"/>
  <c r="G13" i="5"/>
  <c r="G59" i="5" s="1"/>
  <c r="F13" i="5"/>
  <c r="F59" i="5" s="1"/>
  <c r="E13" i="5"/>
  <c r="E59" i="5" s="1"/>
  <c r="D13" i="5"/>
  <c r="D59" i="5" s="1"/>
  <c r="C13" i="5"/>
  <c r="B13" i="5"/>
  <c r="B59" i="5" s="1"/>
  <c r="A13" i="5"/>
  <c r="A59" i="5" s="1"/>
  <c r="K12" i="5"/>
  <c r="K58" i="5" s="1"/>
  <c r="J12" i="5"/>
  <c r="J58" i="5" s="1"/>
  <c r="I12" i="5"/>
  <c r="I58" i="5" s="1"/>
  <c r="H12" i="5"/>
  <c r="H58" i="5" s="1"/>
  <c r="G12" i="5"/>
  <c r="G58" i="5" s="1"/>
  <c r="F12" i="5"/>
  <c r="F58" i="5" s="1"/>
  <c r="E12" i="5"/>
  <c r="E58" i="5" s="1"/>
  <c r="D12" i="5"/>
  <c r="C12" i="5"/>
  <c r="C58" i="5" s="1"/>
  <c r="B12" i="5"/>
  <c r="B58" i="5" s="1"/>
  <c r="A12" i="5"/>
  <c r="A58" i="5" s="1"/>
  <c r="K11" i="5"/>
  <c r="K57" i="5" s="1"/>
  <c r="J11" i="5"/>
  <c r="J57" i="5" s="1"/>
  <c r="I11" i="5"/>
  <c r="I57" i="5" s="1"/>
  <c r="H11" i="5"/>
  <c r="H57" i="5" s="1"/>
  <c r="G11" i="5"/>
  <c r="G57" i="5" s="1"/>
  <c r="F11" i="5"/>
  <c r="F57" i="5" s="1"/>
  <c r="E11" i="5"/>
  <c r="E57" i="5" s="1"/>
  <c r="D11" i="5"/>
  <c r="D57" i="5" s="1"/>
  <c r="C11" i="5"/>
  <c r="C57" i="5" s="1"/>
  <c r="B11" i="5"/>
  <c r="B57" i="5" s="1"/>
  <c r="A11" i="5"/>
  <c r="A57" i="5" s="1"/>
  <c r="K10" i="5"/>
  <c r="K56" i="5" s="1"/>
  <c r="J10" i="5"/>
  <c r="J56" i="5" s="1"/>
  <c r="I10" i="5"/>
  <c r="I56" i="5" s="1"/>
  <c r="H10" i="5"/>
  <c r="H56" i="5" s="1"/>
  <c r="G10" i="5"/>
  <c r="G56" i="5" s="1"/>
  <c r="F10" i="5"/>
  <c r="F56" i="5" s="1"/>
  <c r="E10" i="5"/>
  <c r="E56" i="5" s="1"/>
  <c r="D10" i="5"/>
  <c r="C10" i="5"/>
  <c r="C56" i="5" s="1"/>
  <c r="B10" i="5"/>
  <c r="B56" i="5" s="1"/>
  <c r="A10" i="5"/>
  <c r="A56" i="5" s="1"/>
  <c r="K9" i="5"/>
  <c r="J9" i="5"/>
  <c r="J55" i="5" s="1"/>
  <c r="I9" i="5"/>
  <c r="H9" i="5"/>
  <c r="H55" i="5" s="1"/>
  <c r="G9" i="5"/>
  <c r="G55" i="5" s="1"/>
  <c r="F9" i="5"/>
  <c r="E9" i="5"/>
  <c r="E55" i="5" s="1"/>
  <c r="D9" i="5"/>
  <c r="D55" i="5" s="1"/>
  <c r="C9" i="5"/>
  <c r="C55" i="5" s="1"/>
  <c r="B9" i="5"/>
  <c r="B55" i="5" s="1"/>
  <c r="A9" i="5"/>
  <c r="A55" i="5" s="1"/>
  <c r="K8" i="5"/>
  <c r="J8" i="5"/>
  <c r="I8" i="5"/>
  <c r="H8" i="5"/>
  <c r="G8" i="5"/>
  <c r="G54" i="5" s="1"/>
  <c r="F8" i="5"/>
  <c r="E8" i="5"/>
  <c r="E54" i="5" s="1"/>
  <c r="D8" i="5"/>
  <c r="C8" i="5"/>
  <c r="B8" i="5"/>
  <c r="A8" i="5"/>
  <c r="A54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C7" i="5"/>
  <c r="C53" i="5" s="1"/>
  <c r="B7" i="5"/>
  <c r="B53" i="5" s="1"/>
  <c r="A7" i="5"/>
  <c r="A53" i="5" s="1"/>
  <c r="K6" i="5"/>
  <c r="K52" i="5" s="1"/>
  <c r="J6" i="5"/>
  <c r="J52" i="5" s="1"/>
  <c r="I6" i="5"/>
  <c r="I52" i="5" s="1"/>
  <c r="H6" i="5"/>
  <c r="H52" i="5" s="1"/>
  <c r="G6" i="5"/>
  <c r="G52" i="5" s="1"/>
  <c r="F6" i="5"/>
  <c r="F52" i="5" s="1"/>
  <c r="E6" i="5"/>
  <c r="E52" i="5" s="1"/>
  <c r="D6" i="5"/>
  <c r="D52" i="5" s="1"/>
  <c r="C6" i="5"/>
  <c r="C52" i="5" s="1"/>
  <c r="B6" i="5"/>
  <c r="B52" i="5" s="1"/>
  <c r="A6" i="5"/>
  <c r="A52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C5" i="5"/>
  <c r="C51" i="5" s="1"/>
  <c r="B5" i="5"/>
  <c r="B51" i="5" s="1"/>
  <c r="A5" i="5"/>
  <c r="A51" i="5" s="1"/>
  <c r="K4" i="5"/>
  <c r="K50" i="5" s="1"/>
  <c r="J4" i="5"/>
  <c r="J50" i="5" s="1"/>
  <c r="I4" i="5"/>
  <c r="I50" i="5" s="1"/>
  <c r="H4" i="5"/>
  <c r="H50" i="5" s="1"/>
  <c r="G4" i="5"/>
  <c r="F4" i="5"/>
  <c r="F50" i="5" s="1"/>
  <c r="E4" i="5"/>
  <c r="E50" i="5" s="1"/>
  <c r="D4" i="5"/>
  <c r="D50" i="5" s="1"/>
  <c r="C4" i="5"/>
  <c r="C50" i="5" s="1"/>
  <c r="B4" i="5"/>
  <c r="B50" i="5" s="1"/>
  <c r="A4" i="5"/>
  <c r="A50" i="5" s="1"/>
  <c r="K3" i="5"/>
  <c r="K49" i="5" s="1"/>
  <c r="J3" i="5"/>
  <c r="J49" i="5" s="1"/>
  <c r="I3" i="5"/>
  <c r="I49" i="5" s="1"/>
  <c r="H3" i="5"/>
  <c r="H49" i="5" s="1"/>
  <c r="G3" i="5"/>
  <c r="G49" i="5" s="1"/>
  <c r="F3" i="5"/>
  <c r="F49" i="5" s="1"/>
  <c r="E3" i="5"/>
  <c r="E49" i="5" s="1"/>
  <c r="D3" i="5"/>
  <c r="D49" i="5" s="1"/>
  <c r="C3" i="5"/>
  <c r="C49" i="5" s="1"/>
  <c r="B3" i="5"/>
  <c r="B49" i="5" s="1"/>
  <c r="A3" i="5"/>
  <c r="A49" i="5" s="1"/>
  <c r="K2" i="5"/>
  <c r="K19" i="5" s="1"/>
  <c r="K34" i="5" s="1"/>
  <c r="K48" i="5" s="1"/>
  <c r="J2" i="5"/>
  <c r="J19" i="5" s="1"/>
  <c r="J34" i="5" s="1"/>
  <c r="J48" i="5" s="1"/>
  <c r="I2" i="5"/>
  <c r="I19" i="5" s="1"/>
  <c r="I34" i="5" s="1"/>
  <c r="I48" i="5" s="1"/>
  <c r="H2" i="5"/>
  <c r="H19" i="5" s="1"/>
  <c r="H34" i="5" s="1"/>
  <c r="H48" i="5" s="1"/>
  <c r="G2" i="5"/>
  <c r="G19" i="5" s="1"/>
  <c r="G34" i="5" s="1"/>
  <c r="G48" i="5" s="1"/>
  <c r="F2" i="5"/>
  <c r="F19" i="5" s="1"/>
  <c r="F34" i="5" s="1"/>
  <c r="F48" i="5" s="1"/>
  <c r="E2" i="5"/>
  <c r="E19" i="5" s="1"/>
  <c r="E34" i="5" s="1"/>
  <c r="E48" i="5" s="1"/>
  <c r="D2" i="5"/>
  <c r="D19" i="5" s="1"/>
  <c r="D34" i="5" s="1"/>
  <c r="D48" i="5" s="1"/>
  <c r="C2" i="5"/>
  <c r="C19" i="5" s="1"/>
  <c r="C34" i="5" s="1"/>
  <c r="C48" i="5" s="1"/>
  <c r="B2" i="5"/>
  <c r="B19" i="5" s="1"/>
  <c r="B34" i="5" s="1"/>
  <c r="B48" i="5" s="1"/>
  <c r="L18" i="2"/>
  <c r="K18" i="2"/>
  <c r="J18" i="2"/>
  <c r="I18" i="2"/>
  <c r="H18" i="2"/>
  <c r="G18" i="2"/>
  <c r="F18" i="2"/>
  <c r="E18" i="2"/>
  <c r="D18" i="2"/>
  <c r="C18" i="2"/>
  <c r="B18" i="2"/>
  <c r="K17" i="3"/>
  <c r="J17" i="3"/>
  <c r="I17" i="3"/>
  <c r="H17" i="3"/>
  <c r="G17" i="3"/>
  <c r="F17" i="3"/>
  <c r="E17" i="3"/>
  <c r="D17" i="3"/>
  <c r="C17" i="3"/>
  <c r="B17" i="3"/>
  <c r="M18" i="3"/>
  <c r="K15" i="3"/>
  <c r="J15" i="3"/>
  <c r="I15" i="3"/>
  <c r="H15" i="3"/>
  <c r="G15" i="3"/>
  <c r="F15" i="3"/>
  <c r="E15" i="3"/>
  <c r="D15" i="3"/>
  <c r="C15" i="3"/>
  <c r="B15" i="3"/>
  <c r="L17" i="2"/>
  <c r="K17" i="2"/>
  <c r="J17" i="2"/>
  <c r="I17" i="2"/>
  <c r="H17" i="2"/>
  <c r="G17" i="2"/>
  <c r="F17" i="2"/>
  <c r="E17" i="2"/>
  <c r="C17" i="2"/>
  <c r="B17" i="2"/>
  <c r="W47" i="4"/>
  <c r="V47" i="4"/>
  <c r="U47" i="4"/>
  <c r="T47" i="4"/>
  <c r="S47" i="4"/>
  <c r="R47" i="4"/>
  <c r="Q47" i="4"/>
  <c r="P47" i="4"/>
  <c r="O47" i="4"/>
  <c r="W46" i="4"/>
  <c r="V46" i="4"/>
  <c r="U46" i="4"/>
  <c r="T46" i="4"/>
  <c r="S46" i="4"/>
  <c r="R46" i="4"/>
  <c r="Q46" i="4"/>
  <c r="P46" i="4"/>
  <c r="O46" i="4"/>
  <c r="W45" i="4"/>
  <c r="V45" i="4"/>
  <c r="U45" i="4"/>
  <c r="T45" i="4"/>
  <c r="S45" i="4"/>
  <c r="R45" i="4"/>
  <c r="Q45" i="4"/>
  <c r="P45" i="4"/>
  <c r="O45" i="4"/>
  <c r="W44" i="4"/>
  <c r="V44" i="4"/>
  <c r="U44" i="4"/>
  <c r="T44" i="4"/>
  <c r="S44" i="4"/>
  <c r="R44" i="4"/>
  <c r="Q44" i="4"/>
  <c r="P44" i="4"/>
  <c r="O44" i="4"/>
  <c r="W43" i="4"/>
  <c r="V43" i="4"/>
  <c r="U43" i="4"/>
  <c r="T43" i="4"/>
  <c r="S43" i="4"/>
  <c r="R43" i="4"/>
  <c r="Q43" i="4"/>
  <c r="P43" i="4"/>
  <c r="O43" i="4"/>
  <c r="W42" i="4"/>
  <c r="V42" i="4"/>
  <c r="U42" i="4"/>
  <c r="T42" i="4"/>
  <c r="S42" i="4"/>
  <c r="R42" i="4"/>
  <c r="Q42" i="4"/>
  <c r="P42" i="4"/>
  <c r="O42" i="4"/>
  <c r="W41" i="4"/>
  <c r="V41" i="4"/>
  <c r="U41" i="4"/>
  <c r="T41" i="4"/>
  <c r="S41" i="4"/>
  <c r="R41" i="4"/>
  <c r="Q41" i="4"/>
  <c r="P41" i="4"/>
  <c r="O41" i="4"/>
  <c r="W40" i="4"/>
  <c r="V40" i="4"/>
  <c r="U40" i="4"/>
  <c r="T40" i="4"/>
  <c r="S40" i="4"/>
  <c r="R40" i="4"/>
  <c r="Q40" i="4"/>
  <c r="P40" i="4"/>
  <c r="O40" i="4"/>
  <c r="W39" i="4"/>
  <c r="V39" i="4"/>
  <c r="U39" i="4"/>
  <c r="T39" i="4"/>
  <c r="S39" i="4"/>
  <c r="R39" i="4"/>
  <c r="Q39" i="4"/>
  <c r="P39" i="4"/>
  <c r="O39" i="4"/>
  <c r="W38" i="4"/>
  <c r="V38" i="4"/>
  <c r="U38" i="4"/>
  <c r="T38" i="4"/>
  <c r="S38" i="4"/>
  <c r="R38" i="4"/>
  <c r="Q38" i="4"/>
  <c r="P38" i="4"/>
  <c r="O38" i="4"/>
  <c r="W37" i="4"/>
  <c r="V37" i="4"/>
  <c r="U37" i="4"/>
  <c r="T37" i="4"/>
  <c r="S37" i="4"/>
  <c r="R37" i="4"/>
  <c r="Q37" i="4"/>
  <c r="P37" i="4"/>
  <c r="O37" i="4"/>
  <c r="W36" i="4"/>
  <c r="V36" i="4"/>
  <c r="U36" i="4"/>
  <c r="T36" i="4"/>
  <c r="S36" i="4"/>
  <c r="R36" i="4"/>
  <c r="Q36" i="4"/>
  <c r="P36" i="4"/>
  <c r="O36" i="4"/>
  <c r="N47" i="4"/>
  <c r="N46" i="4"/>
  <c r="N45" i="4"/>
  <c r="N44" i="4"/>
  <c r="N43" i="4"/>
  <c r="N42" i="4"/>
  <c r="N41" i="4"/>
  <c r="N40" i="4"/>
  <c r="N39" i="4"/>
  <c r="N38" i="4"/>
  <c r="N37" i="4"/>
  <c r="N36" i="4"/>
  <c r="P61" i="4"/>
  <c r="P60" i="4"/>
  <c r="P59" i="4"/>
  <c r="P58" i="4"/>
  <c r="P57" i="4"/>
  <c r="P56" i="4"/>
  <c r="P55" i="4"/>
  <c r="P54" i="4"/>
  <c r="P53" i="4"/>
  <c r="P52" i="4"/>
  <c r="P51" i="4"/>
  <c r="P50" i="4"/>
  <c r="X8" i="4"/>
  <c r="X9" i="4"/>
  <c r="X10" i="4"/>
  <c r="X11" i="4"/>
  <c r="X12" i="4"/>
  <c r="X13" i="4"/>
  <c r="X14" i="4"/>
  <c r="X15" i="4"/>
  <c r="X16" i="4"/>
  <c r="X17" i="4"/>
  <c r="X18" i="4"/>
  <c r="X19" i="4"/>
  <c r="W19" i="4"/>
  <c r="V19" i="4"/>
  <c r="U19" i="4"/>
  <c r="T19" i="4"/>
  <c r="S19" i="4"/>
  <c r="R19" i="4"/>
  <c r="Q19" i="4"/>
  <c r="P19" i="4"/>
  <c r="O19" i="4"/>
  <c r="N19" i="4"/>
  <c r="W18" i="4"/>
  <c r="V18" i="4"/>
  <c r="U18" i="4"/>
  <c r="T18" i="4"/>
  <c r="S18" i="4"/>
  <c r="R18" i="4"/>
  <c r="Q18" i="4"/>
  <c r="P18" i="4"/>
  <c r="O18" i="4"/>
  <c r="N18" i="4"/>
  <c r="W17" i="4"/>
  <c r="V17" i="4"/>
  <c r="U17" i="4"/>
  <c r="T17" i="4"/>
  <c r="S17" i="4"/>
  <c r="R17" i="4"/>
  <c r="Q17" i="4"/>
  <c r="P17" i="4"/>
  <c r="O17" i="4"/>
  <c r="N17" i="4"/>
  <c r="W16" i="4"/>
  <c r="V16" i="4"/>
  <c r="U16" i="4"/>
  <c r="T16" i="4"/>
  <c r="S16" i="4"/>
  <c r="R16" i="4"/>
  <c r="Q16" i="4"/>
  <c r="P16" i="4"/>
  <c r="O16" i="4"/>
  <c r="N16" i="4"/>
  <c r="W15" i="4"/>
  <c r="V15" i="4"/>
  <c r="U15" i="4"/>
  <c r="T15" i="4"/>
  <c r="S15" i="4"/>
  <c r="R15" i="4"/>
  <c r="Q15" i="4"/>
  <c r="P15" i="4"/>
  <c r="O15" i="4"/>
  <c r="N15" i="4"/>
  <c r="W14" i="4"/>
  <c r="V14" i="4"/>
  <c r="U14" i="4"/>
  <c r="T14" i="4"/>
  <c r="S14" i="4"/>
  <c r="R14" i="4"/>
  <c r="Q14" i="4"/>
  <c r="P14" i="4"/>
  <c r="O14" i="4"/>
  <c r="N14" i="4"/>
  <c r="W13" i="4"/>
  <c r="V13" i="4"/>
  <c r="U13" i="4"/>
  <c r="T13" i="4"/>
  <c r="S13" i="4"/>
  <c r="R13" i="4"/>
  <c r="Q13" i="4"/>
  <c r="P13" i="4"/>
  <c r="O13" i="4"/>
  <c r="N13" i="4"/>
  <c r="W12" i="4"/>
  <c r="V12" i="4"/>
  <c r="U12" i="4"/>
  <c r="T12" i="4"/>
  <c r="S12" i="4"/>
  <c r="R12" i="4"/>
  <c r="Q12" i="4"/>
  <c r="P12" i="4"/>
  <c r="O12" i="4"/>
  <c r="N12" i="4"/>
  <c r="W11" i="4"/>
  <c r="V11" i="4"/>
  <c r="U11" i="4"/>
  <c r="T11" i="4"/>
  <c r="S11" i="4"/>
  <c r="R11" i="4"/>
  <c r="Q11" i="4"/>
  <c r="P11" i="4"/>
  <c r="O11" i="4"/>
  <c r="N11" i="4"/>
  <c r="W10" i="4"/>
  <c r="V10" i="4"/>
  <c r="U10" i="4"/>
  <c r="T10" i="4"/>
  <c r="S10" i="4"/>
  <c r="R10" i="4"/>
  <c r="Q10" i="4"/>
  <c r="P10" i="4"/>
  <c r="O10" i="4"/>
  <c r="N10" i="4"/>
  <c r="W9" i="4"/>
  <c r="V9" i="4"/>
  <c r="U9" i="4"/>
  <c r="T9" i="4"/>
  <c r="S9" i="4"/>
  <c r="R9" i="4"/>
  <c r="Q9" i="4"/>
  <c r="P9" i="4"/>
  <c r="O9" i="4"/>
  <c r="N9" i="4"/>
  <c r="W8" i="4"/>
  <c r="V8" i="4"/>
  <c r="U8" i="4"/>
  <c r="T8" i="4"/>
  <c r="S8" i="4"/>
  <c r="R8" i="4"/>
  <c r="Q8" i="4"/>
  <c r="P8" i="4"/>
  <c r="O8" i="4"/>
  <c r="N8" i="4"/>
  <c r="X7" i="4"/>
  <c r="W7" i="4"/>
  <c r="V7" i="4"/>
  <c r="U7" i="4"/>
  <c r="T7" i="4"/>
  <c r="S7" i="4"/>
  <c r="R7" i="4"/>
  <c r="Q7" i="4"/>
  <c r="P7" i="4"/>
  <c r="O7" i="4"/>
  <c r="N7" i="4"/>
  <c r="O59" i="3"/>
  <c r="O58" i="3"/>
  <c r="O57" i="3"/>
  <c r="O56" i="3"/>
  <c r="O55" i="3"/>
  <c r="O54" i="3"/>
  <c r="O53" i="3"/>
  <c r="O52" i="3"/>
  <c r="O51" i="3"/>
  <c r="O50" i="3"/>
  <c r="O49" i="3"/>
  <c r="O48" i="3"/>
  <c r="K28" i="3"/>
  <c r="K29" i="3" s="1"/>
  <c r="J28" i="3"/>
  <c r="J29" i="3" s="1"/>
  <c r="I28" i="3"/>
  <c r="I29" i="3" s="1"/>
  <c r="H28" i="3"/>
  <c r="H29" i="3" s="1"/>
  <c r="G28" i="3"/>
  <c r="G29" i="3" s="1"/>
  <c r="G30" i="3" s="1"/>
  <c r="F28" i="3"/>
  <c r="F29" i="3" s="1"/>
  <c r="E28" i="3"/>
  <c r="E42" i="3" s="1"/>
  <c r="D28" i="3"/>
  <c r="D42" i="3" s="1"/>
  <c r="C28" i="3"/>
  <c r="C29" i="3" s="1"/>
  <c r="B28" i="3"/>
  <c r="B29" i="3" s="1"/>
  <c r="L59" i="3"/>
  <c r="L58" i="3"/>
  <c r="L57" i="3"/>
  <c r="L56" i="3"/>
  <c r="L55" i="3"/>
  <c r="L54" i="3"/>
  <c r="L53" i="3"/>
  <c r="L52" i="3"/>
  <c r="L51" i="3"/>
  <c r="L50" i="3"/>
  <c r="L49" i="3"/>
  <c r="L48" i="3"/>
  <c r="E59" i="3"/>
  <c r="G54" i="3"/>
  <c r="H42" i="3"/>
  <c r="G42" i="3"/>
  <c r="K41" i="3"/>
  <c r="J41" i="3"/>
  <c r="I41" i="3"/>
  <c r="H41" i="3"/>
  <c r="G41" i="3"/>
  <c r="F41" i="3"/>
  <c r="E41" i="3"/>
  <c r="D41" i="3"/>
  <c r="C41" i="3"/>
  <c r="K40" i="3"/>
  <c r="J40" i="3"/>
  <c r="I40" i="3"/>
  <c r="H40" i="3"/>
  <c r="G40" i="3"/>
  <c r="F40" i="3"/>
  <c r="E40" i="3"/>
  <c r="D40" i="3"/>
  <c r="C40" i="3"/>
  <c r="K39" i="3"/>
  <c r="J39" i="3"/>
  <c r="I39" i="3"/>
  <c r="H39" i="3"/>
  <c r="G39" i="3"/>
  <c r="F39" i="3"/>
  <c r="E39" i="3"/>
  <c r="D39" i="3"/>
  <c r="C39" i="3"/>
  <c r="K38" i="3"/>
  <c r="J38" i="3"/>
  <c r="I38" i="3"/>
  <c r="H38" i="3"/>
  <c r="G38" i="3"/>
  <c r="F38" i="3"/>
  <c r="E38" i="3"/>
  <c r="D38" i="3"/>
  <c r="C38" i="3"/>
  <c r="K37" i="3"/>
  <c r="J37" i="3"/>
  <c r="I37" i="3"/>
  <c r="H37" i="3"/>
  <c r="G37" i="3"/>
  <c r="F37" i="3"/>
  <c r="E37" i="3"/>
  <c r="D37" i="3"/>
  <c r="C37" i="3"/>
  <c r="K36" i="3"/>
  <c r="J36" i="3"/>
  <c r="I36" i="3"/>
  <c r="H36" i="3"/>
  <c r="G36" i="3"/>
  <c r="F36" i="3"/>
  <c r="E36" i="3"/>
  <c r="D36" i="3"/>
  <c r="C36" i="3"/>
  <c r="K35" i="3"/>
  <c r="J35" i="3"/>
  <c r="I35" i="3"/>
  <c r="H35" i="3"/>
  <c r="G35" i="3"/>
  <c r="F35" i="3"/>
  <c r="E35" i="3"/>
  <c r="D35" i="3"/>
  <c r="C35" i="3"/>
  <c r="K34" i="3"/>
  <c r="J34" i="3"/>
  <c r="I34" i="3"/>
  <c r="H34" i="3"/>
  <c r="G34" i="3"/>
  <c r="F34" i="3"/>
  <c r="E34" i="3"/>
  <c r="D34" i="3"/>
  <c r="C34" i="3"/>
  <c r="B41" i="3"/>
  <c r="B40" i="3"/>
  <c r="B39" i="3"/>
  <c r="B38" i="3"/>
  <c r="B37" i="3"/>
  <c r="B36" i="3"/>
  <c r="B35" i="3"/>
  <c r="B34" i="3"/>
  <c r="K14" i="3"/>
  <c r="K59" i="3" s="1"/>
  <c r="J14" i="3"/>
  <c r="J59" i="3" s="1"/>
  <c r="I14" i="3"/>
  <c r="H14" i="3"/>
  <c r="H59" i="3" s="1"/>
  <c r="G14" i="3"/>
  <c r="G59" i="3" s="1"/>
  <c r="F14" i="3"/>
  <c r="F59" i="3" s="1"/>
  <c r="E14" i="3"/>
  <c r="D14" i="3"/>
  <c r="D59" i="3" s="1"/>
  <c r="C14" i="3"/>
  <c r="C59" i="3" s="1"/>
  <c r="B14" i="3"/>
  <c r="B59" i="3" s="1"/>
  <c r="K13" i="3"/>
  <c r="J13" i="3"/>
  <c r="J58" i="3" s="1"/>
  <c r="I13" i="3"/>
  <c r="I58" i="3" s="1"/>
  <c r="H13" i="3"/>
  <c r="G13" i="3"/>
  <c r="F13" i="3"/>
  <c r="F58" i="3" s="1"/>
  <c r="E13" i="3"/>
  <c r="D13" i="3"/>
  <c r="D58" i="3" s="1"/>
  <c r="C13" i="3"/>
  <c r="B13" i="3"/>
  <c r="B58" i="3" s="1"/>
  <c r="K12" i="3"/>
  <c r="K57" i="3" s="1"/>
  <c r="J12" i="3"/>
  <c r="J57" i="3" s="1"/>
  <c r="I12" i="3"/>
  <c r="I57" i="3" s="1"/>
  <c r="H12" i="3"/>
  <c r="H57" i="3" s="1"/>
  <c r="G12" i="3"/>
  <c r="G57" i="3" s="1"/>
  <c r="F12" i="3"/>
  <c r="F57" i="3" s="1"/>
  <c r="E12" i="3"/>
  <c r="E57" i="3" s="1"/>
  <c r="D12" i="3"/>
  <c r="C12" i="3"/>
  <c r="C57" i="3" s="1"/>
  <c r="B12" i="3"/>
  <c r="K11" i="3"/>
  <c r="K56" i="3" s="1"/>
  <c r="J11" i="3"/>
  <c r="J56" i="3" s="1"/>
  <c r="I11" i="3"/>
  <c r="I56" i="3" s="1"/>
  <c r="H11" i="3"/>
  <c r="H56" i="3" s="1"/>
  <c r="G11" i="3"/>
  <c r="G56" i="3" s="1"/>
  <c r="F11" i="3"/>
  <c r="F56" i="3" s="1"/>
  <c r="E11" i="3"/>
  <c r="E56" i="3" s="1"/>
  <c r="D11" i="3"/>
  <c r="D56" i="3" s="1"/>
  <c r="C11" i="3"/>
  <c r="C56" i="3" s="1"/>
  <c r="B11" i="3"/>
  <c r="B56" i="3" s="1"/>
  <c r="K10" i="3"/>
  <c r="K55" i="3" s="1"/>
  <c r="J10" i="3"/>
  <c r="J55" i="3" s="1"/>
  <c r="I10" i="3"/>
  <c r="I55" i="3" s="1"/>
  <c r="H10" i="3"/>
  <c r="G10" i="3"/>
  <c r="G55" i="3" s="1"/>
  <c r="F10" i="3"/>
  <c r="E10" i="3"/>
  <c r="E55" i="3" s="1"/>
  <c r="D10" i="3"/>
  <c r="D55" i="3" s="1"/>
  <c r="C10" i="3"/>
  <c r="C55" i="3" s="1"/>
  <c r="B10" i="3"/>
  <c r="B55" i="3" s="1"/>
  <c r="K9" i="3"/>
  <c r="J9" i="3"/>
  <c r="I9" i="3"/>
  <c r="H9" i="3"/>
  <c r="H54" i="3" s="1"/>
  <c r="G9" i="3"/>
  <c r="F9" i="3"/>
  <c r="E9" i="3"/>
  <c r="D9" i="3"/>
  <c r="D54" i="3" s="1"/>
  <c r="C9" i="3"/>
  <c r="C54" i="3" s="1"/>
  <c r="B9" i="3"/>
  <c r="B54" i="3" s="1"/>
  <c r="K8" i="3"/>
  <c r="J8" i="3"/>
  <c r="I8" i="3"/>
  <c r="H8" i="3"/>
  <c r="G8" i="3"/>
  <c r="F8" i="3"/>
  <c r="E8" i="3"/>
  <c r="D8" i="3"/>
  <c r="C8" i="3"/>
  <c r="B8" i="3"/>
  <c r="K7" i="3"/>
  <c r="K52" i="3" s="1"/>
  <c r="J7" i="3"/>
  <c r="J52" i="3" s="1"/>
  <c r="I7" i="3"/>
  <c r="I52" i="3" s="1"/>
  <c r="H7" i="3"/>
  <c r="H52" i="3" s="1"/>
  <c r="G7" i="3"/>
  <c r="G52" i="3" s="1"/>
  <c r="F7" i="3"/>
  <c r="F52" i="3" s="1"/>
  <c r="E7" i="3"/>
  <c r="E52" i="3" s="1"/>
  <c r="D7" i="3"/>
  <c r="D52" i="3" s="1"/>
  <c r="C7" i="3"/>
  <c r="C52" i="3" s="1"/>
  <c r="B7" i="3"/>
  <c r="B52" i="3" s="1"/>
  <c r="K6" i="3"/>
  <c r="K51" i="3" s="1"/>
  <c r="J6" i="3"/>
  <c r="I6" i="3"/>
  <c r="I51" i="3" s="1"/>
  <c r="H6" i="3"/>
  <c r="H51" i="3" s="1"/>
  <c r="G6" i="3"/>
  <c r="G51" i="3" s="1"/>
  <c r="F6" i="3"/>
  <c r="F51" i="3" s="1"/>
  <c r="E6" i="3"/>
  <c r="E51" i="3" s="1"/>
  <c r="D6" i="3"/>
  <c r="D51" i="3" s="1"/>
  <c r="C6" i="3"/>
  <c r="C51" i="3" s="1"/>
  <c r="B6" i="3"/>
  <c r="B51" i="3" s="1"/>
  <c r="K5" i="3"/>
  <c r="K50" i="3" s="1"/>
  <c r="J5" i="3"/>
  <c r="J50" i="3" s="1"/>
  <c r="I5" i="3"/>
  <c r="I50" i="3" s="1"/>
  <c r="H5" i="3"/>
  <c r="H50" i="3" s="1"/>
  <c r="G5" i="3"/>
  <c r="G50" i="3" s="1"/>
  <c r="F5" i="3"/>
  <c r="F50" i="3" s="1"/>
  <c r="E5" i="3"/>
  <c r="E50" i="3" s="1"/>
  <c r="D5" i="3"/>
  <c r="D50" i="3" s="1"/>
  <c r="C5" i="3"/>
  <c r="C50" i="3" s="1"/>
  <c r="B5" i="3"/>
  <c r="B50" i="3" s="1"/>
  <c r="K4" i="3"/>
  <c r="K49" i="3" s="1"/>
  <c r="J4" i="3"/>
  <c r="J49" i="3" s="1"/>
  <c r="I4" i="3"/>
  <c r="I49" i="3" s="1"/>
  <c r="H4" i="3"/>
  <c r="H49" i="3" s="1"/>
  <c r="G4" i="3"/>
  <c r="F4" i="3"/>
  <c r="F49" i="3" s="1"/>
  <c r="E4" i="3"/>
  <c r="E49" i="3" s="1"/>
  <c r="D4" i="3"/>
  <c r="D49" i="3" s="1"/>
  <c r="C4" i="3"/>
  <c r="C49" i="3" s="1"/>
  <c r="B4" i="3"/>
  <c r="K3" i="3"/>
  <c r="K48" i="3" s="1"/>
  <c r="J3" i="3"/>
  <c r="J48" i="3" s="1"/>
  <c r="I3" i="3"/>
  <c r="I48" i="3" s="1"/>
  <c r="H3" i="3"/>
  <c r="H48" i="3" s="1"/>
  <c r="G3" i="3"/>
  <c r="G48" i="3" s="1"/>
  <c r="F3" i="3"/>
  <c r="F48" i="3" s="1"/>
  <c r="E3" i="3"/>
  <c r="E48" i="3" s="1"/>
  <c r="D3" i="3"/>
  <c r="D48" i="3" s="1"/>
  <c r="C3" i="3"/>
  <c r="C48" i="3" s="1"/>
  <c r="B3" i="3"/>
  <c r="B48" i="3" s="1"/>
  <c r="K2" i="3"/>
  <c r="K18" i="3" s="1"/>
  <c r="J2" i="3"/>
  <c r="J18" i="3" s="1"/>
  <c r="I2" i="3"/>
  <c r="I18" i="3" s="1"/>
  <c r="H2" i="3"/>
  <c r="H18" i="3" s="1"/>
  <c r="G2" i="3"/>
  <c r="G18" i="3" s="1"/>
  <c r="F2" i="3"/>
  <c r="F18" i="3" s="1"/>
  <c r="E2" i="3"/>
  <c r="E18" i="3" s="1"/>
  <c r="E35" i="4" s="1"/>
  <c r="Q35" i="4" s="1"/>
  <c r="D2" i="3"/>
  <c r="D18" i="3" s="1"/>
  <c r="D35" i="4" s="1"/>
  <c r="P35" i="4" s="1"/>
  <c r="C2" i="3"/>
  <c r="C18" i="3" s="1"/>
  <c r="B2" i="3"/>
  <c r="B18" i="3" s="1"/>
  <c r="A14" i="3"/>
  <c r="A59" i="3" s="1"/>
  <c r="A13" i="3"/>
  <c r="A58" i="3" s="1"/>
  <c r="A12" i="3"/>
  <c r="A57" i="3" s="1"/>
  <c r="A11" i="3"/>
  <c r="A56" i="3" s="1"/>
  <c r="A10" i="3"/>
  <c r="A55" i="3" s="1"/>
  <c r="A9" i="3"/>
  <c r="A54" i="3" s="1"/>
  <c r="A8" i="3"/>
  <c r="A53" i="3" s="1"/>
  <c r="A7" i="3"/>
  <c r="A52" i="3" s="1"/>
  <c r="A6" i="3"/>
  <c r="A51" i="3" s="1"/>
  <c r="A5" i="3"/>
  <c r="A50" i="3" s="1"/>
  <c r="A4" i="3"/>
  <c r="A49" i="3" s="1"/>
  <c r="A3" i="3"/>
  <c r="A48" i="3" s="1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34" i="2"/>
  <c r="K34" i="2"/>
  <c r="J34" i="2"/>
  <c r="I34" i="2"/>
  <c r="H34" i="2"/>
  <c r="G34" i="2"/>
  <c r="F34" i="2"/>
  <c r="E34" i="2"/>
  <c r="D34" i="2"/>
  <c r="C34" i="2"/>
  <c r="B34" i="2"/>
  <c r="F67" i="1"/>
  <c r="F66" i="1"/>
  <c r="F65" i="1"/>
  <c r="F64" i="1"/>
  <c r="F63" i="1"/>
  <c r="F62" i="1"/>
  <c r="F61" i="1"/>
  <c r="F60" i="1"/>
  <c r="F59" i="1"/>
  <c r="F58" i="1"/>
  <c r="F133" i="1"/>
  <c r="F132" i="1"/>
  <c r="F131" i="1"/>
  <c r="F130" i="1"/>
  <c r="F129" i="1"/>
  <c r="F128" i="1"/>
  <c r="F127" i="1"/>
  <c r="F126" i="1"/>
  <c r="F125" i="1"/>
  <c r="F124" i="1"/>
  <c r="F144" i="1"/>
  <c r="F143" i="1"/>
  <c r="F142" i="1"/>
  <c r="F141" i="1"/>
  <c r="F140" i="1"/>
  <c r="F139" i="1"/>
  <c r="F138" i="1"/>
  <c r="F137" i="1"/>
  <c r="F136" i="1"/>
  <c r="F135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Q58" i="5" l="1"/>
  <c r="Q50" i="5"/>
  <c r="Q53" i="5"/>
  <c r="M52" i="5"/>
  <c r="M60" i="5"/>
  <c r="N60" i="5" s="1"/>
  <c r="H54" i="5"/>
  <c r="Q54" i="5"/>
  <c r="Q57" i="5"/>
  <c r="M51" i="5"/>
  <c r="M56" i="5"/>
  <c r="N52" i="5"/>
  <c r="B54" i="5"/>
  <c r="J45" i="5"/>
  <c r="M57" i="5"/>
  <c r="M49" i="5"/>
  <c r="N49" i="5" s="1"/>
  <c r="N57" i="5"/>
  <c r="M53" i="5"/>
  <c r="N53" i="5" s="1"/>
  <c r="B44" i="5"/>
  <c r="C30" i="5"/>
  <c r="C59" i="5" s="1"/>
  <c r="M59" i="5" s="1"/>
  <c r="K30" i="5"/>
  <c r="E43" i="5"/>
  <c r="C44" i="5"/>
  <c r="K44" i="5"/>
  <c r="J44" i="5"/>
  <c r="D30" i="5"/>
  <c r="D58" i="5" s="1"/>
  <c r="M58" i="5" s="1"/>
  <c r="B31" i="5"/>
  <c r="B45" i="5" s="1"/>
  <c r="J31" i="5"/>
  <c r="J54" i="5" s="1"/>
  <c r="F43" i="5"/>
  <c r="Q51" i="5"/>
  <c r="Q55" i="5"/>
  <c r="Q59" i="5"/>
  <c r="H45" i="5"/>
  <c r="F30" i="5"/>
  <c r="I43" i="5"/>
  <c r="G44" i="5"/>
  <c r="Q52" i="5"/>
  <c r="Q56" i="5"/>
  <c r="Q60" i="5"/>
  <c r="I30" i="5"/>
  <c r="G31" i="5"/>
  <c r="G45" i="5" s="1"/>
  <c r="H35" i="4"/>
  <c r="T35" i="4" s="1"/>
  <c r="H33" i="3"/>
  <c r="H47" i="3" s="1"/>
  <c r="Q52" i="3"/>
  <c r="B33" i="3"/>
  <c r="B47" i="3" s="1"/>
  <c r="B35" i="4"/>
  <c r="N35" i="4" s="1"/>
  <c r="J35" i="4"/>
  <c r="V35" i="4" s="1"/>
  <c r="J33" i="3"/>
  <c r="J47" i="3" s="1"/>
  <c r="C33" i="3"/>
  <c r="C47" i="3" s="1"/>
  <c r="C35" i="4"/>
  <c r="O35" i="4" s="1"/>
  <c r="I35" i="4"/>
  <c r="U35" i="4" s="1"/>
  <c r="I33" i="3"/>
  <c r="I47" i="3" s="1"/>
  <c r="K33" i="3"/>
  <c r="K47" i="3" s="1"/>
  <c r="K35" i="4"/>
  <c r="W35" i="4" s="1"/>
  <c r="G35" i="4"/>
  <c r="S35" i="4" s="1"/>
  <c r="G33" i="3"/>
  <c r="G47" i="3" s="1"/>
  <c r="F35" i="4"/>
  <c r="R35" i="4" s="1"/>
  <c r="F33" i="3"/>
  <c r="F47" i="3" s="1"/>
  <c r="Q50" i="3"/>
  <c r="Q58" i="3"/>
  <c r="Q53" i="3"/>
  <c r="D33" i="3"/>
  <c r="D47" i="3" s="1"/>
  <c r="Q54" i="3"/>
  <c r="E33" i="3"/>
  <c r="E47" i="3" s="1"/>
  <c r="Q55" i="3"/>
  <c r="Q51" i="3"/>
  <c r="Q57" i="3"/>
  <c r="Q48" i="3"/>
  <c r="Q49" i="3"/>
  <c r="Q56" i="3"/>
  <c r="Q59" i="3"/>
  <c r="J42" i="3"/>
  <c r="I42" i="3"/>
  <c r="H55" i="3"/>
  <c r="B42" i="3"/>
  <c r="F42" i="3"/>
  <c r="F55" i="3"/>
  <c r="G58" i="3"/>
  <c r="E58" i="3"/>
  <c r="H30" i="3"/>
  <c r="H53" i="3" s="1"/>
  <c r="H58" i="3"/>
  <c r="C42" i="3"/>
  <c r="K42" i="3"/>
  <c r="D29" i="3"/>
  <c r="D57" i="3" s="1"/>
  <c r="B57" i="3"/>
  <c r="E29" i="3"/>
  <c r="E54" i="3" s="1"/>
  <c r="K58" i="3"/>
  <c r="J51" i="3"/>
  <c r="M51" i="3" s="1"/>
  <c r="I30" i="3"/>
  <c r="I44" i="3" s="1"/>
  <c r="I43" i="3"/>
  <c r="I54" i="3"/>
  <c r="J30" i="3"/>
  <c r="J53" i="3" s="1"/>
  <c r="J43" i="3"/>
  <c r="J54" i="3"/>
  <c r="C30" i="3"/>
  <c r="C53" i="3" s="1"/>
  <c r="C58" i="3"/>
  <c r="C43" i="3"/>
  <c r="K30" i="3"/>
  <c r="K53" i="3" s="1"/>
  <c r="K54" i="3"/>
  <c r="K43" i="3"/>
  <c r="F54" i="3"/>
  <c r="F30" i="3"/>
  <c r="F53" i="3" s="1"/>
  <c r="F43" i="3"/>
  <c r="G53" i="3"/>
  <c r="G43" i="3"/>
  <c r="I59" i="3"/>
  <c r="M59" i="3" s="1"/>
  <c r="H43" i="3"/>
  <c r="B43" i="3"/>
  <c r="B30" i="3"/>
  <c r="B53" i="3" s="1"/>
  <c r="B49" i="3"/>
  <c r="G44" i="3"/>
  <c r="G49" i="3"/>
  <c r="M50" i="3"/>
  <c r="M48" i="3"/>
  <c r="M52" i="3"/>
  <c r="M56" i="3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G142" i="1"/>
  <c r="G131" i="1"/>
  <c r="G126" i="1"/>
  <c r="G120" i="1"/>
  <c r="G119" i="1"/>
  <c r="G117" i="1"/>
  <c r="G108" i="1"/>
  <c r="G107" i="1"/>
  <c r="G98" i="1"/>
  <c r="G96" i="1"/>
  <c r="G87" i="1"/>
  <c r="G85" i="1"/>
  <c r="G82" i="1"/>
  <c r="G76" i="1"/>
  <c r="G75" i="1"/>
  <c r="G73" i="1"/>
  <c r="G64" i="1"/>
  <c r="G63" i="1"/>
  <c r="G54" i="1"/>
  <c r="G52" i="1"/>
  <c r="G43" i="1"/>
  <c r="G41" i="1"/>
  <c r="G38" i="1"/>
  <c r="F34" i="1"/>
  <c r="F33" i="1"/>
  <c r="F32" i="1"/>
  <c r="F31" i="1"/>
  <c r="F30" i="1"/>
  <c r="F29" i="1"/>
  <c r="F28" i="1"/>
  <c r="F27" i="1"/>
  <c r="F26" i="1"/>
  <c r="F25" i="1"/>
  <c r="G21" i="1"/>
  <c r="G32" i="1" s="1"/>
  <c r="G19" i="1"/>
  <c r="G30" i="1" s="1"/>
  <c r="G12" i="1"/>
  <c r="G11" i="1"/>
  <c r="G10" i="1"/>
  <c r="G9" i="1"/>
  <c r="G8" i="1"/>
  <c r="G7" i="1"/>
  <c r="G6" i="1"/>
  <c r="G5" i="1"/>
  <c r="G4" i="1"/>
  <c r="G3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J142" i="1"/>
  <c r="E142" i="1"/>
  <c r="C142" i="1"/>
  <c r="E141" i="1"/>
  <c r="G141" i="1" s="1"/>
  <c r="C140" i="1"/>
  <c r="H138" i="1"/>
  <c r="J135" i="1"/>
  <c r="H31" i="1"/>
  <c r="H42" i="1" s="1"/>
  <c r="H53" i="1" s="1"/>
  <c r="H64" i="1" s="1"/>
  <c r="H75" i="1" s="1"/>
  <c r="H86" i="1" s="1"/>
  <c r="H97" i="1" s="1"/>
  <c r="H108" i="1" s="1"/>
  <c r="H119" i="1" s="1"/>
  <c r="H130" i="1" s="1"/>
  <c r="H141" i="1" s="1"/>
  <c r="J30" i="1"/>
  <c r="J41" i="1" s="1"/>
  <c r="J52" i="1" s="1"/>
  <c r="J63" i="1" s="1"/>
  <c r="J74" i="1" s="1"/>
  <c r="J85" i="1" s="1"/>
  <c r="J96" i="1" s="1"/>
  <c r="J107" i="1" s="1"/>
  <c r="J118" i="1" s="1"/>
  <c r="J129" i="1" s="1"/>
  <c r="J140" i="1" s="1"/>
  <c r="J26" i="1"/>
  <c r="J37" i="1" s="1"/>
  <c r="J48" i="1" s="1"/>
  <c r="J59" i="1" s="1"/>
  <c r="J70" i="1" s="1"/>
  <c r="J81" i="1" s="1"/>
  <c r="J92" i="1" s="1"/>
  <c r="J103" i="1" s="1"/>
  <c r="J114" i="1" s="1"/>
  <c r="J125" i="1" s="1"/>
  <c r="J136" i="1" s="1"/>
  <c r="J24" i="1"/>
  <c r="J35" i="1" s="1"/>
  <c r="J46" i="1" s="1"/>
  <c r="J57" i="1" s="1"/>
  <c r="J68" i="1" s="1"/>
  <c r="J79" i="1" s="1"/>
  <c r="J90" i="1" s="1"/>
  <c r="J101" i="1" s="1"/>
  <c r="J112" i="1" s="1"/>
  <c r="J123" i="1" s="1"/>
  <c r="J134" i="1" s="1"/>
  <c r="E24" i="1"/>
  <c r="E35" i="1" s="1"/>
  <c r="E46" i="1" s="1"/>
  <c r="E57" i="1" s="1"/>
  <c r="E68" i="1" s="1"/>
  <c r="E79" i="1" s="1"/>
  <c r="E90" i="1" s="1"/>
  <c r="E101" i="1" s="1"/>
  <c r="E112" i="1" s="1"/>
  <c r="E123" i="1" s="1"/>
  <c r="E134" i="1" s="1"/>
  <c r="J23" i="1"/>
  <c r="J34" i="1" s="1"/>
  <c r="J45" i="1" s="1"/>
  <c r="J56" i="1" s="1"/>
  <c r="J67" i="1" s="1"/>
  <c r="J78" i="1" s="1"/>
  <c r="J89" i="1" s="1"/>
  <c r="J100" i="1" s="1"/>
  <c r="J111" i="1" s="1"/>
  <c r="J122" i="1" s="1"/>
  <c r="J133" i="1" s="1"/>
  <c r="J144" i="1" s="1"/>
  <c r="H23" i="1"/>
  <c r="H34" i="1" s="1"/>
  <c r="H45" i="1" s="1"/>
  <c r="H56" i="1" s="1"/>
  <c r="H67" i="1" s="1"/>
  <c r="H78" i="1" s="1"/>
  <c r="H89" i="1" s="1"/>
  <c r="H100" i="1" s="1"/>
  <c r="H111" i="1" s="1"/>
  <c r="H122" i="1" s="1"/>
  <c r="H133" i="1" s="1"/>
  <c r="H144" i="1" s="1"/>
  <c r="E23" i="1"/>
  <c r="E34" i="1" s="1"/>
  <c r="E45" i="1" s="1"/>
  <c r="J22" i="1"/>
  <c r="J33" i="1" s="1"/>
  <c r="J44" i="1" s="1"/>
  <c r="J55" i="1" s="1"/>
  <c r="J66" i="1" s="1"/>
  <c r="J77" i="1" s="1"/>
  <c r="J88" i="1" s="1"/>
  <c r="J99" i="1" s="1"/>
  <c r="J110" i="1" s="1"/>
  <c r="J121" i="1" s="1"/>
  <c r="J132" i="1" s="1"/>
  <c r="J143" i="1" s="1"/>
  <c r="H22" i="1"/>
  <c r="H33" i="1" s="1"/>
  <c r="H44" i="1" s="1"/>
  <c r="H55" i="1" s="1"/>
  <c r="H66" i="1" s="1"/>
  <c r="H77" i="1" s="1"/>
  <c r="H88" i="1" s="1"/>
  <c r="H99" i="1" s="1"/>
  <c r="H110" i="1" s="1"/>
  <c r="H121" i="1" s="1"/>
  <c r="H132" i="1" s="1"/>
  <c r="H143" i="1" s="1"/>
  <c r="E22" i="1"/>
  <c r="E33" i="1" s="1"/>
  <c r="E44" i="1" s="1"/>
  <c r="E55" i="1" s="1"/>
  <c r="E66" i="1" s="1"/>
  <c r="E77" i="1" s="1"/>
  <c r="E88" i="1" s="1"/>
  <c r="E99" i="1" s="1"/>
  <c r="E110" i="1" s="1"/>
  <c r="E121" i="1" s="1"/>
  <c r="E132" i="1" s="1"/>
  <c r="G132" i="1" s="1"/>
  <c r="J21" i="1"/>
  <c r="J32" i="1" s="1"/>
  <c r="J43" i="1" s="1"/>
  <c r="J54" i="1" s="1"/>
  <c r="J65" i="1" s="1"/>
  <c r="J76" i="1" s="1"/>
  <c r="J87" i="1" s="1"/>
  <c r="J98" i="1" s="1"/>
  <c r="J109" i="1" s="1"/>
  <c r="J120" i="1" s="1"/>
  <c r="J131" i="1" s="1"/>
  <c r="H21" i="1"/>
  <c r="H32" i="1" s="1"/>
  <c r="H43" i="1" s="1"/>
  <c r="H54" i="1" s="1"/>
  <c r="H65" i="1" s="1"/>
  <c r="H76" i="1" s="1"/>
  <c r="H87" i="1" s="1"/>
  <c r="H98" i="1" s="1"/>
  <c r="H109" i="1" s="1"/>
  <c r="H120" i="1" s="1"/>
  <c r="H131" i="1" s="1"/>
  <c r="H142" i="1" s="1"/>
  <c r="E21" i="1"/>
  <c r="E32" i="1" s="1"/>
  <c r="E43" i="1" s="1"/>
  <c r="E54" i="1" s="1"/>
  <c r="E65" i="1" s="1"/>
  <c r="E76" i="1" s="1"/>
  <c r="E87" i="1" s="1"/>
  <c r="E98" i="1" s="1"/>
  <c r="E109" i="1" s="1"/>
  <c r="E120" i="1" s="1"/>
  <c r="E131" i="1" s="1"/>
  <c r="J20" i="1"/>
  <c r="J31" i="1" s="1"/>
  <c r="J42" i="1" s="1"/>
  <c r="J53" i="1" s="1"/>
  <c r="J64" i="1" s="1"/>
  <c r="J75" i="1" s="1"/>
  <c r="J86" i="1" s="1"/>
  <c r="J97" i="1" s="1"/>
  <c r="J108" i="1" s="1"/>
  <c r="J119" i="1" s="1"/>
  <c r="J130" i="1" s="1"/>
  <c r="J141" i="1" s="1"/>
  <c r="H20" i="1"/>
  <c r="E20" i="1"/>
  <c r="E31" i="1" s="1"/>
  <c r="E42" i="1" s="1"/>
  <c r="E53" i="1" s="1"/>
  <c r="E64" i="1" s="1"/>
  <c r="E75" i="1" s="1"/>
  <c r="E86" i="1" s="1"/>
  <c r="E97" i="1" s="1"/>
  <c r="E108" i="1" s="1"/>
  <c r="E119" i="1" s="1"/>
  <c r="E130" i="1" s="1"/>
  <c r="G130" i="1" s="1"/>
  <c r="J19" i="1"/>
  <c r="H19" i="1"/>
  <c r="H30" i="1" s="1"/>
  <c r="H41" i="1" s="1"/>
  <c r="H52" i="1" s="1"/>
  <c r="H63" i="1" s="1"/>
  <c r="H74" i="1" s="1"/>
  <c r="H85" i="1" s="1"/>
  <c r="H96" i="1" s="1"/>
  <c r="H107" i="1" s="1"/>
  <c r="H118" i="1" s="1"/>
  <c r="H129" i="1" s="1"/>
  <c r="H140" i="1" s="1"/>
  <c r="E19" i="1"/>
  <c r="E30" i="1" s="1"/>
  <c r="E41" i="1" s="1"/>
  <c r="E52" i="1" s="1"/>
  <c r="E63" i="1" s="1"/>
  <c r="E74" i="1" s="1"/>
  <c r="E85" i="1" s="1"/>
  <c r="E96" i="1" s="1"/>
  <c r="E107" i="1" s="1"/>
  <c r="E118" i="1" s="1"/>
  <c r="E129" i="1" s="1"/>
  <c r="G129" i="1" s="1"/>
  <c r="J18" i="1"/>
  <c r="J29" i="1" s="1"/>
  <c r="J40" i="1" s="1"/>
  <c r="J51" i="1" s="1"/>
  <c r="J62" i="1" s="1"/>
  <c r="J73" i="1" s="1"/>
  <c r="J84" i="1" s="1"/>
  <c r="J95" i="1" s="1"/>
  <c r="J106" i="1" s="1"/>
  <c r="J117" i="1" s="1"/>
  <c r="J128" i="1" s="1"/>
  <c r="J139" i="1" s="1"/>
  <c r="H18" i="1"/>
  <c r="H29" i="1" s="1"/>
  <c r="H40" i="1" s="1"/>
  <c r="H51" i="1" s="1"/>
  <c r="H62" i="1" s="1"/>
  <c r="H73" i="1" s="1"/>
  <c r="H84" i="1" s="1"/>
  <c r="H95" i="1" s="1"/>
  <c r="H106" i="1" s="1"/>
  <c r="H117" i="1" s="1"/>
  <c r="H128" i="1" s="1"/>
  <c r="H139" i="1" s="1"/>
  <c r="E18" i="1"/>
  <c r="E29" i="1" s="1"/>
  <c r="E40" i="1" s="1"/>
  <c r="E51" i="1" s="1"/>
  <c r="E62" i="1" s="1"/>
  <c r="E73" i="1" s="1"/>
  <c r="E84" i="1" s="1"/>
  <c r="E95" i="1" s="1"/>
  <c r="E106" i="1" s="1"/>
  <c r="E117" i="1" s="1"/>
  <c r="E128" i="1" s="1"/>
  <c r="E139" i="1" s="1"/>
  <c r="G139" i="1" s="1"/>
  <c r="J17" i="1"/>
  <c r="J28" i="1" s="1"/>
  <c r="J39" i="1" s="1"/>
  <c r="J50" i="1" s="1"/>
  <c r="J61" i="1" s="1"/>
  <c r="J72" i="1" s="1"/>
  <c r="J83" i="1" s="1"/>
  <c r="J94" i="1" s="1"/>
  <c r="J105" i="1" s="1"/>
  <c r="J116" i="1" s="1"/>
  <c r="J127" i="1" s="1"/>
  <c r="J138" i="1" s="1"/>
  <c r="H17" i="1"/>
  <c r="H28" i="1" s="1"/>
  <c r="H39" i="1" s="1"/>
  <c r="H50" i="1" s="1"/>
  <c r="H61" i="1" s="1"/>
  <c r="H72" i="1" s="1"/>
  <c r="H83" i="1" s="1"/>
  <c r="H94" i="1" s="1"/>
  <c r="H105" i="1" s="1"/>
  <c r="H116" i="1" s="1"/>
  <c r="H127" i="1" s="1"/>
  <c r="E17" i="1"/>
  <c r="E28" i="1" s="1"/>
  <c r="E39" i="1" s="1"/>
  <c r="J16" i="1"/>
  <c r="J27" i="1" s="1"/>
  <c r="J38" i="1" s="1"/>
  <c r="J49" i="1" s="1"/>
  <c r="J60" i="1" s="1"/>
  <c r="J71" i="1" s="1"/>
  <c r="J82" i="1" s="1"/>
  <c r="J93" i="1" s="1"/>
  <c r="J104" i="1" s="1"/>
  <c r="J115" i="1" s="1"/>
  <c r="J126" i="1" s="1"/>
  <c r="J137" i="1" s="1"/>
  <c r="H16" i="1"/>
  <c r="H27" i="1" s="1"/>
  <c r="H38" i="1" s="1"/>
  <c r="H49" i="1" s="1"/>
  <c r="H60" i="1" s="1"/>
  <c r="H71" i="1" s="1"/>
  <c r="H82" i="1" s="1"/>
  <c r="H93" i="1" s="1"/>
  <c r="H104" i="1" s="1"/>
  <c r="H115" i="1" s="1"/>
  <c r="H126" i="1" s="1"/>
  <c r="H137" i="1" s="1"/>
  <c r="E16" i="1"/>
  <c r="E27" i="1" s="1"/>
  <c r="E38" i="1" s="1"/>
  <c r="E49" i="1" s="1"/>
  <c r="E60" i="1" s="1"/>
  <c r="E71" i="1" s="1"/>
  <c r="E82" i="1" s="1"/>
  <c r="E93" i="1" s="1"/>
  <c r="E104" i="1" s="1"/>
  <c r="E115" i="1" s="1"/>
  <c r="E126" i="1" s="1"/>
  <c r="E137" i="1" s="1"/>
  <c r="G137" i="1" s="1"/>
  <c r="J15" i="1"/>
  <c r="H15" i="1"/>
  <c r="H26" i="1" s="1"/>
  <c r="H37" i="1" s="1"/>
  <c r="H48" i="1" s="1"/>
  <c r="H59" i="1" s="1"/>
  <c r="H70" i="1" s="1"/>
  <c r="H81" i="1" s="1"/>
  <c r="H92" i="1" s="1"/>
  <c r="H103" i="1" s="1"/>
  <c r="H114" i="1" s="1"/>
  <c r="H125" i="1" s="1"/>
  <c r="H136" i="1" s="1"/>
  <c r="E15" i="1"/>
  <c r="G15" i="1" s="1"/>
  <c r="G26" i="1" s="1"/>
  <c r="J14" i="1"/>
  <c r="J25" i="1" s="1"/>
  <c r="J36" i="1" s="1"/>
  <c r="J47" i="1" s="1"/>
  <c r="J58" i="1" s="1"/>
  <c r="J69" i="1" s="1"/>
  <c r="J80" i="1" s="1"/>
  <c r="J91" i="1" s="1"/>
  <c r="J102" i="1" s="1"/>
  <c r="J113" i="1" s="1"/>
  <c r="J124" i="1" s="1"/>
  <c r="H14" i="1"/>
  <c r="H25" i="1" s="1"/>
  <c r="H36" i="1" s="1"/>
  <c r="H47" i="1" s="1"/>
  <c r="H58" i="1" s="1"/>
  <c r="H69" i="1" s="1"/>
  <c r="H80" i="1" s="1"/>
  <c r="H91" i="1" s="1"/>
  <c r="H102" i="1" s="1"/>
  <c r="H113" i="1" s="1"/>
  <c r="H124" i="1" s="1"/>
  <c r="H135" i="1" s="1"/>
  <c r="E14" i="1"/>
  <c r="E25" i="1" s="1"/>
  <c r="E36" i="1" s="1"/>
  <c r="E47" i="1" s="1"/>
  <c r="E58" i="1" s="1"/>
  <c r="E69" i="1" s="1"/>
  <c r="E80" i="1" s="1"/>
  <c r="E91" i="1" s="1"/>
  <c r="E102" i="1" s="1"/>
  <c r="E113" i="1" s="1"/>
  <c r="E124" i="1" s="1"/>
  <c r="G124" i="1" s="1"/>
  <c r="J13" i="1"/>
  <c r="H13" i="1"/>
  <c r="H24" i="1" s="1"/>
  <c r="H35" i="1" s="1"/>
  <c r="H46" i="1" s="1"/>
  <c r="H57" i="1" s="1"/>
  <c r="H68" i="1" s="1"/>
  <c r="H79" i="1" s="1"/>
  <c r="H90" i="1" s="1"/>
  <c r="H101" i="1" s="1"/>
  <c r="H112" i="1" s="1"/>
  <c r="H123" i="1" s="1"/>
  <c r="H134" i="1" s="1"/>
  <c r="E13" i="1"/>
  <c r="C14" i="1"/>
  <c r="C25" i="1" s="1"/>
  <c r="C36" i="1" s="1"/>
  <c r="C47" i="1" s="1"/>
  <c r="C58" i="1" s="1"/>
  <c r="C69" i="1" s="1"/>
  <c r="C80" i="1" s="1"/>
  <c r="C91" i="1" s="1"/>
  <c r="C102" i="1" s="1"/>
  <c r="C113" i="1" s="1"/>
  <c r="C124" i="1" s="1"/>
  <c r="C135" i="1" s="1"/>
  <c r="C15" i="1"/>
  <c r="C16" i="1"/>
  <c r="C17" i="1"/>
  <c r="C28" i="1" s="1"/>
  <c r="C39" i="1" s="1"/>
  <c r="C50" i="1" s="1"/>
  <c r="C61" i="1" s="1"/>
  <c r="C72" i="1" s="1"/>
  <c r="C83" i="1" s="1"/>
  <c r="C94" i="1" s="1"/>
  <c r="C105" i="1" s="1"/>
  <c r="C116" i="1" s="1"/>
  <c r="C127" i="1" s="1"/>
  <c r="C138" i="1" s="1"/>
  <c r="C18" i="1"/>
  <c r="C29" i="1" s="1"/>
  <c r="C40" i="1" s="1"/>
  <c r="C51" i="1" s="1"/>
  <c r="C62" i="1" s="1"/>
  <c r="C73" i="1" s="1"/>
  <c r="C84" i="1" s="1"/>
  <c r="C95" i="1" s="1"/>
  <c r="C106" i="1" s="1"/>
  <c r="C117" i="1" s="1"/>
  <c r="C128" i="1" s="1"/>
  <c r="C139" i="1" s="1"/>
  <c r="C19" i="1"/>
  <c r="C20" i="1"/>
  <c r="C31" i="1" s="1"/>
  <c r="C42" i="1" s="1"/>
  <c r="C53" i="1" s="1"/>
  <c r="C64" i="1" s="1"/>
  <c r="C75" i="1" s="1"/>
  <c r="C86" i="1" s="1"/>
  <c r="C97" i="1" s="1"/>
  <c r="C108" i="1" s="1"/>
  <c r="C119" i="1" s="1"/>
  <c r="C130" i="1" s="1"/>
  <c r="C141" i="1" s="1"/>
  <c r="C21" i="1"/>
  <c r="C32" i="1" s="1"/>
  <c r="C43" i="1" s="1"/>
  <c r="C54" i="1" s="1"/>
  <c r="C65" i="1" s="1"/>
  <c r="C76" i="1" s="1"/>
  <c r="C87" i="1" s="1"/>
  <c r="C98" i="1" s="1"/>
  <c r="C109" i="1" s="1"/>
  <c r="C120" i="1" s="1"/>
  <c r="C131" i="1" s="1"/>
  <c r="C22" i="1"/>
  <c r="C33" i="1" s="1"/>
  <c r="C44" i="1" s="1"/>
  <c r="C55" i="1" s="1"/>
  <c r="C66" i="1" s="1"/>
  <c r="C77" i="1" s="1"/>
  <c r="C88" i="1" s="1"/>
  <c r="C99" i="1" s="1"/>
  <c r="C110" i="1" s="1"/>
  <c r="C121" i="1" s="1"/>
  <c r="C132" i="1" s="1"/>
  <c r="C143" i="1" s="1"/>
  <c r="C23" i="1"/>
  <c r="C34" i="1" s="1"/>
  <c r="C45" i="1" s="1"/>
  <c r="C56" i="1" s="1"/>
  <c r="C67" i="1" s="1"/>
  <c r="C78" i="1" s="1"/>
  <c r="C89" i="1" s="1"/>
  <c r="C100" i="1" s="1"/>
  <c r="C111" i="1" s="1"/>
  <c r="C122" i="1" s="1"/>
  <c r="C133" i="1" s="1"/>
  <c r="C144" i="1" s="1"/>
  <c r="C24" i="1"/>
  <c r="C26" i="1"/>
  <c r="C37" i="1" s="1"/>
  <c r="C48" i="1" s="1"/>
  <c r="C59" i="1" s="1"/>
  <c r="C70" i="1" s="1"/>
  <c r="C81" i="1" s="1"/>
  <c r="C92" i="1" s="1"/>
  <c r="C103" i="1" s="1"/>
  <c r="C114" i="1" s="1"/>
  <c r="C125" i="1" s="1"/>
  <c r="C136" i="1" s="1"/>
  <c r="C27" i="1"/>
  <c r="C38" i="1" s="1"/>
  <c r="C49" i="1" s="1"/>
  <c r="C60" i="1" s="1"/>
  <c r="C71" i="1" s="1"/>
  <c r="C82" i="1" s="1"/>
  <c r="C93" i="1" s="1"/>
  <c r="C104" i="1" s="1"/>
  <c r="C115" i="1" s="1"/>
  <c r="C126" i="1" s="1"/>
  <c r="C137" i="1" s="1"/>
  <c r="C30" i="1"/>
  <c r="C41" i="1" s="1"/>
  <c r="C52" i="1" s="1"/>
  <c r="C63" i="1" s="1"/>
  <c r="C74" i="1" s="1"/>
  <c r="C85" i="1" s="1"/>
  <c r="C96" i="1" s="1"/>
  <c r="C107" i="1" s="1"/>
  <c r="C118" i="1" s="1"/>
  <c r="C129" i="1" s="1"/>
  <c r="C35" i="1"/>
  <c r="C46" i="1"/>
  <c r="C57" i="1" s="1"/>
  <c r="C68" i="1" s="1"/>
  <c r="C79" i="1" s="1"/>
  <c r="C90" i="1" s="1"/>
  <c r="C101" i="1" s="1"/>
  <c r="C112" i="1" s="1"/>
  <c r="C123" i="1" s="1"/>
  <c r="C134" i="1" s="1"/>
  <c r="C13" i="1"/>
  <c r="N58" i="5" l="1"/>
  <c r="N59" i="5"/>
  <c r="F45" i="5"/>
  <c r="F31" i="5"/>
  <c r="F54" i="5" s="1"/>
  <c r="F55" i="5"/>
  <c r="M55" i="5" s="1"/>
  <c r="N51" i="5"/>
  <c r="I31" i="5"/>
  <c r="I54" i="5" s="1"/>
  <c r="G50" i="5"/>
  <c r="M50" i="5" s="1"/>
  <c r="I55" i="5"/>
  <c r="F44" i="5"/>
  <c r="K31" i="5"/>
  <c r="K54" i="5" s="1"/>
  <c r="N56" i="5"/>
  <c r="D45" i="5"/>
  <c r="D31" i="5"/>
  <c r="D54" i="5" s="1"/>
  <c r="D44" i="5"/>
  <c r="C31" i="5"/>
  <c r="C54" i="5" s="1"/>
  <c r="K55" i="5"/>
  <c r="I44" i="5"/>
  <c r="N56" i="3"/>
  <c r="N52" i="3"/>
  <c r="N48" i="3"/>
  <c r="N59" i="3"/>
  <c r="N51" i="3"/>
  <c r="N50" i="3"/>
  <c r="M55" i="3"/>
  <c r="I53" i="3"/>
  <c r="M58" i="3"/>
  <c r="M57" i="3"/>
  <c r="H44" i="3"/>
  <c r="D30" i="3"/>
  <c r="D53" i="3" s="1"/>
  <c r="D43" i="3"/>
  <c r="K44" i="3"/>
  <c r="M54" i="3"/>
  <c r="E43" i="3"/>
  <c r="M49" i="3"/>
  <c r="F44" i="3"/>
  <c r="E30" i="3"/>
  <c r="E53" i="3" s="1"/>
  <c r="C44" i="3"/>
  <c r="J44" i="3"/>
  <c r="B44" i="3"/>
  <c r="E50" i="1"/>
  <c r="G39" i="1"/>
  <c r="E56" i="1"/>
  <c r="G45" i="1"/>
  <c r="G14" i="1"/>
  <c r="G25" i="1" s="1"/>
  <c r="G55" i="1"/>
  <c r="E26" i="1"/>
  <c r="E37" i="1" s="1"/>
  <c r="E140" i="1"/>
  <c r="G140" i="1" s="1"/>
  <c r="G23" i="1"/>
  <c r="G34" i="1" s="1"/>
  <c r="G65" i="1"/>
  <c r="G74" i="1"/>
  <c r="G109" i="1"/>
  <c r="G118" i="1"/>
  <c r="G22" i="1"/>
  <c r="G33" i="1" s="1"/>
  <c r="G47" i="1"/>
  <c r="G99" i="1"/>
  <c r="G16" i="1"/>
  <c r="G27" i="1" s="1"/>
  <c r="G40" i="1"/>
  <c r="G49" i="1"/>
  <c r="G58" i="1"/>
  <c r="G66" i="1"/>
  <c r="G84" i="1"/>
  <c r="G93" i="1"/>
  <c r="G102" i="1"/>
  <c r="G110" i="1"/>
  <c r="G128" i="1"/>
  <c r="G17" i="1"/>
  <c r="G28" i="1" s="1"/>
  <c r="E143" i="1"/>
  <c r="G143" i="1" s="1"/>
  <c r="G18" i="1"/>
  <c r="G29" i="1" s="1"/>
  <c r="G42" i="1"/>
  <c r="G51" i="1"/>
  <c r="G60" i="1"/>
  <c r="G69" i="1"/>
  <c r="G77" i="1"/>
  <c r="G86" i="1"/>
  <c r="G95" i="1"/>
  <c r="G104" i="1"/>
  <c r="G113" i="1"/>
  <c r="G121" i="1"/>
  <c r="E135" i="1"/>
  <c r="G135" i="1" s="1"/>
  <c r="G91" i="1"/>
  <c r="G20" i="1"/>
  <c r="G31" i="1" s="1"/>
  <c r="G36" i="1"/>
  <c r="G44" i="1"/>
  <c r="G53" i="1"/>
  <c r="G62" i="1"/>
  <c r="G71" i="1"/>
  <c r="G80" i="1"/>
  <c r="G88" i="1"/>
  <c r="G97" i="1"/>
  <c r="G106" i="1"/>
  <c r="G115" i="1"/>
  <c r="M54" i="5" l="1"/>
  <c r="N54" i="5"/>
  <c r="P54" i="5"/>
  <c r="R54" i="5" s="1"/>
  <c r="P49" i="5"/>
  <c r="R49" i="5" s="1"/>
  <c r="P56" i="5"/>
  <c r="R56" i="5" s="1"/>
  <c r="P53" i="5"/>
  <c r="R53" i="5" s="1"/>
  <c r="P58" i="5"/>
  <c r="R58" i="5" s="1"/>
  <c r="P52" i="5"/>
  <c r="R52" i="5" s="1"/>
  <c r="P51" i="5"/>
  <c r="R51" i="5" s="1"/>
  <c r="O47" i="5"/>
  <c r="P59" i="5"/>
  <c r="R59" i="5" s="1"/>
  <c r="K45" i="5"/>
  <c r="N55" i="5"/>
  <c r="P55" i="5"/>
  <c r="R55" i="5" s="1"/>
  <c r="N50" i="5"/>
  <c r="N62" i="5" s="1"/>
  <c r="P50" i="5"/>
  <c r="R50" i="5" s="1"/>
  <c r="C45" i="5"/>
  <c r="P60" i="5"/>
  <c r="R60" i="5" s="1"/>
  <c r="P57" i="5"/>
  <c r="R57" i="5" s="1"/>
  <c r="I45" i="5"/>
  <c r="N54" i="3"/>
  <c r="N57" i="3"/>
  <c r="N49" i="3"/>
  <c r="N58" i="3"/>
  <c r="N55" i="3"/>
  <c r="D44" i="3"/>
  <c r="M53" i="3"/>
  <c r="P56" i="3" s="1"/>
  <c r="R56" i="3" s="1"/>
  <c r="E44" i="3"/>
  <c r="E48" i="1"/>
  <c r="G37" i="1"/>
  <c r="E67" i="1"/>
  <c r="G56" i="1"/>
  <c r="E61" i="1"/>
  <c r="G50" i="1"/>
  <c r="P50" i="3" l="1"/>
  <c r="R50" i="3" s="1"/>
  <c r="N53" i="3"/>
  <c r="N61" i="3" s="1"/>
  <c r="P53" i="3"/>
  <c r="R53" i="3" s="1"/>
  <c r="P48" i="3"/>
  <c r="R48" i="3" s="1"/>
  <c r="P52" i="3"/>
  <c r="R52" i="3" s="1"/>
  <c r="P51" i="3"/>
  <c r="R51" i="3" s="1"/>
  <c r="O46" i="3"/>
  <c r="P57" i="3"/>
  <c r="R57" i="3" s="1"/>
  <c r="P55" i="3"/>
  <c r="R55" i="3" s="1"/>
  <c r="P58" i="3"/>
  <c r="R58" i="3" s="1"/>
  <c r="P49" i="3"/>
  <c r="R49" i="3" s="1"/>
  <c r="P59" i="3"/>
  <c r="R59" i="3" s="1"/>
  <c r="P54" i="3"/>
  <c r="R54" i="3" s="1"/>
  <c r="E72" i="1"/>
  <c r="G61" i="1"/>
  <c r="E78" i="1"/>
  <c r="G67" i="1"/>
  <c r="E59" i="1"/>
  <c r="G48" i="1"/>
  <c r="E70" i="1" l="1"/>
  <c r="G59" i="1"/>
  <c r="E89" i="1"/>
  <c r="G78" i="1"/>
  <c r="E83" i="1"/>
  <c r="G72" i="1"/>
  <c r="E94" i="1" l="1"/>
  <c r="G83" i="1"/>
  <c r="E100" i="1"/>
  <c r="G89" i="1"/>
  <c r="E81" i="1"/>
  <c r="G70" i="1"/>
  <c r="E111" i="1" l="1"/>
  <c r="G100" i="1"/>
  <c r="E92" i="1"/>
  <c r="G81" i="1"/>
  <c r="E105" i="1"/>
  <c r="G94" i="1"/>
  <c r="E103" i="1" l="1"/>
  <c r="G92" i="1"/>
  <c r="E116" i="1"/>
  <c r="G105" i="1"/>
  <c r="E122" i="1"/>
  <c r="G111" i="1"/>
  <c r="E133" i="1" l="1"/>
  <c r="G122" i="1"/>
  <c r="E127" i="1"/>
  <c r="G116" i="1"/>
  <c r="E114" i="1"/>
  <c r="G103" i="1"/>
  <c r="G127" i="1" l="1"/>
  <c r="E138" i="1"/>
  <c r="G138" i="1" s="1"/>
  <c r="E125" i="1"/>
  <c r="G114" i="1"/>
  <c r="E144" i="1"/>
  <c r="G144" i="1" s="1"/>
  <c r="G133" i="1"/>
  <c r="G125" i="1" l="1"/>
  <c r="E136" i="1"/>
  <c r="G1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tc={6828DAAE-A747-4522-AFBC-CECFCC6ACED8}</author>
    <author>tc={D4226A65-1054-462E-8F59-E451B16DEBF9}</author>
    <author>tc={080B2221-E07D-45CC-94A3-698EADC2C1C5}</author>
    <author>tc={24DDFC27-C0C9-4BE8-A9F4-E3585488D717}</author>
    <author>tc={FE85CD6F-BAE6-4EC3-80AF-D679E03842B8}</author>
    <author>tc={C07057BF-9154-4690-8777-081EB2E80136}</author>
    <author>tc={D0FB9DE6-E59A-4258-8E86-1912C6B67DCD}</author>
    <author>tc={A226AE01-61FA-42D7-8FAB-61DB27A2AFDA}</author>
    <author>tc={E4DD1337-0F3C-4CE3-997D-BC5873909966}</author>
    <author>tc={A3E96CF3-BB0A-45BA-BD71-618EF60902CA}</author>
    <author>tc={7150B423-7A03-49D3-B66C-0DE4E3933F48}</author>
    <author>tc={C5CE493E-2411-444C-9B63-8808979E90AF}</author>
  </authors>
  <commentList>
    <comment ref="D14" authorId="0" shapeId="0" xr:uid="{6828DAAE-A747-4522-AFBC-CECFCC6ACED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
Válasz:
    there are too many quoted content elements</t>
      </text>
    </comment>
    <comment ref="D15" authorId="1" shapeId="0" xr:uid="{D4226A65-1054-462E-8F59-E451B16DEBF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</t>
      </text>
    </comment>
    <comment ref="D16" authorId="2" shapeId="0" xr:uid="{080B2221-E07D-45CC-94A3-698EADC2C1C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</t>
      </text>
    </comment>
    <comment ref="D17" authorId="3" shapeId="0" xr:uid="{24DDFC27-C0C9-4BE8-A9F4-E3585488D717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</t>
      </text>
    </comment>
    <comment ref="D18" authorId="4" shapeId="0" xr:uid="{FE85CD6F-BAE6-4EC3-80AF-D679E03842B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</t>
      </text>
    </comment>
    <comment ref="D19" authorId="5" shapeId="0" xr:uid="{C07057BF-9154-4690-8777-081EB2E8013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</t>
      </text>
    </comment>
    <comment ref="D21" authorId="6" shapeId="0" xr:uid="{D0FB9DE6-E59A-4258-8E86-1912C6B67DC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</t>
      </text>
    </comment>
    <comment ref="D22" authorId="7" shapeId="0" xr:uid="{A226AE01-61FA-42D7-8FAB-61DB27A2AFD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</t>
      </text>
    </comment>
    <comment ref="D23" authorId="8" shapeId="0" xr:uid="{E4DD1337-0F3C-4CE3-997D-BC587390996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only effective content (estimated)
Válasz:
    (table-like structure in part1)</t>
      </text>
    </comment>
    <comment ref="D56" authorId="9" shapeId="0" xr:uid="{A3E96CF3-BB0A-45BA-BD71-618EF60902C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estimated</t>
      </text>
    </comment>
    <comment ref="D106" authorId="10" shapeId="0" xr:uid="{7150B423-7A03-49D3-B66C-0DE4E3933F4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too high because of tables</t>
      </text>
    </comment>
    <comment ref="D107" authorId="11" shapeId="0" xr:uid="{C5CE493E-2411-444C-9B63-8808979E90AF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too high because of tables</t>
      </text>
    </comment>
  </commentList>
</comments>
</file>

<file path=xl/sharedStrings.xml><?xml version="1.0" encoding="utf-8"?>
<sst xmlns="http://schemas.openxmlformats.org/spreadsheetml/2006/main" count="1126" uniqueCount="269">
  <si>
    <t>objects</t>
  </si>
  <si>
    <t>id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</si>
  <si>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</si>
  <si>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</si>
  <si>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</si>
  <si>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</si>
  <si>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</si>
  <si>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</si>
  <si>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</si>
  <si>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</si>
  <si>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</si>
  <si>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</si>
  <si>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</si>
  <si>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</si>
  <si>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</si>
  <si>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attributes</t>
  </si>
  <si>
    <t>number of authors</t>
  </si>
  <si>
    <t>Source</t>
  </si>
  <si>
    <t>MIAU-library</t>
  </si>
  <si>
    <t>URL</t>
  </si>
  <si>
    <t>capita</t>
  </si>
  <si>
    <t>Remark</t>
  </si>
  <si>
    <t>used for relativization</t>
  </si>
  <si>
    <t>WORD-statistics</t>
  </si>
  <si>
    <t xml:space="preserve">based on PDF2DOCX </t>
  </si>
  <si>
    <t>number of pages</t>
  </si>
  <si>
    <t>number of words</t>
  </si>
  <si>
    <t>number of characters without spaces</t>
  </si>
  <si>
    <t>number of characters with spaces</t>
  </si>
  <si>
    <t>number of paragraphs</t>
  </si>
  <si>
    <t>number of rows</t>
  </si>
  <si>
    <t>bytes</t>
  </si>
  <si>
    <t>number of chapters</t>
  </si>
  <si>
    <t>deepness of chapters</t>
  </si>
  <si>
    <t>bytes (physical volume)</t>
  </si>
  <si>
    <t>file-inspection</t>
  </si>
  <si>
    <t>number of figures</t>
  </si>
  <si>
    <t>piece</t>
  </si>
  <si>
    <t>fact but detected by human</t>
  </si>
  <si>
    <t>https://miau.my-x.hu/miau2009/adatlap.php3?where[azonosito]=24271&amp;mod=l2003</t>
  </si>
  <si>
    <t>O+1 (Nr13)</t>
  </si>
  <si>
    <t>https://miau.my-x.hu/miau2009/adatlap.php3?where[azonosito]=24270&amp;mod=l2003</t>
  </si>
  <si>
    <t>estimated (docx)</t>
  </si>
  <si>
    <t>https://miau.my-x.hu/miau/quilt/reconstruction_of_ggei_2018.xlsx</t>
  </si>
  <si>
    <t>https://miau.my-x.hu/miau/quilt</t>
  </si>
  <si>
    <t>Other</t>
  </si>
  <si>
    <t>https://miau.my-x.hu/miau/quilt/OECD_Publications_v5.doc</t>
  </si>
  <si>
    <t>https://miau.my-x.hu/miau/quilt/critiques_part_1_and_2_v1.docx</t>
  </si>
  <si>
    <t>https://miau.my-x.hu/miau2009/adatlap.php3?where[azonosito]=24269&amp;mod=l2003</t>
  </si>
  <si>
    <t>https://miau.my-x.hu/miau/quilt/oecd.xlsx</t>
  </si>
  <si>
    <t>https://miau.my-x.hu/miau/quilt/reconstruction_of_ggei_2018.docx</t>
  </si>
  <si>
    <t>https://miau.my-x.hu/miau2009/adatlap.php3?where[azonosito]=24268&amp;mod=l2003</t>
  </si>
  <si>
    <t>https://miau.my-x.hu/miau/quilt/crime_v1.docx</t>
  </si>
  <si>
    <t>https://miau.my-x.hu/miau/quilt/crime_v1.xlsx</t>
  </si>
  <si>
    <t xml:space="preserve"> 3 docx / 0 xlsx</t>
  </si>
  <si>
    <t>Value (ABS)</t>
  </si>
  <si>
    <t>Value (REL)</t>
  </si>
  <si>
    <t>Unit (rel)</t>
  </si>
  <si>
    <t>Unit (abs)</t>
  </si>
  <si>
    <t>https://miau.my-x.hu/miau2009/adatlap.php3?where[azonosito]=24267&amp;mod=l2003</t>
  </si>
  <si>
    <t>https://miau.my-x.hu/miau2009/adatlap.php3?where[azonosito]=24266&amp;mod=l2003</t>
  </si>
  <si>
    <t>https://miau.my-x.hu/miau/quilt/Knowledge-test.docx</t>
  </si>
  <si>
    <t>no xls</t>
  </si>
  <si>
    <t>https://miau.my-x.hu/miau/quilt/comparing2_v2.docx</t>
  </si>
  <si>
    <t>https://miau.my-x.hu/miau2009/adatlap.php3?where[azonosito]=24265&amp;mod=l2003</t>
  </si>
  <si>
    <t>https://miau.my-x.hu/miau/quilt/2017-2018-joke-test.docx</t>
  </si>
  <si>
    <t>https://miau.my-x.hu/miau/quilt/2017.xls / https://miau.my-x.hu/miau/quilt/2018.xls</t>
  </si>
  <si>
    <t>https://miau.my-x.hu/miau2009/adatlap.php3?where[azonosito]=24264&amp;mod=l2003</t>
  </si>
  <si>
    <t>https://miau.my-x.hu/miau/quilt/comparing_evaluation_systems.docx</t>
  </si>
  <si>
    <t>background files should be identified here: https://miau.my-x.hu/miau/quilt</t>
  </si>
  <si>
    <t>https://miau.my-x.hu/miau2009/adatlap.php3?where[azonosito]=24263&amp;mod=l2003</t>
  </si>
  <si>
    <t>https://miau.my-x.hu/miau/quilt/Russian-GDP-final2.docx</t>
  </si>
  <si>
    <t>https://miau.my-x.hu/miau/quilt/Results%20of%20international%20comparisons%20of%20OECD-Eurostat%20for%202014%20real%20GDP_1.xlsx</t>
  </si>
  <si>
    <t>https://miau.my-x.hu/miau2009/adatlap.php3?where[azonosito]=24262&amp;mod=l2003</t>
  </si>
  <si>
    <t>https://miau.my-x.hu/miau/quilt/057-Publication-Golden-Age-v3final.docx</t>
  </si>
  <si>
    <t>https://miau.my-x.hu/miau/quilt/057-V2.xls</t>
  </si>
  <si>
    <t>https://miau.my-x.hu/miau2009/adatlap.php3?where[azonosito]=24261&amp;mod=l2003</t>
  </si>
  <si>
    <t>https://miau.my-x.hu/miau/quilt/tourism_v4.docx</t>
  </si>
  <si>
    <t>https://miau.my-x.hu/miau/quilt/045.xlsx</t>
  </si>
  <si>
    <t>https://miau.my-x.hu/miau2009/adatlap.php3?where[azonosito]=24260&amp;mod=l2003</t>
  </si>
  <si>
    <t>https://miau.my-x.hu/miau/quilt/Modelling-valued-customer-retention-final.doc</t>
  </si>
  <si>
    <t>https://miau.my-x.hu/miau/quilt/article%20(1).xlsx</t>
  </si>
  <si>
    <t>https://miau.my-x.hu/miau/quilt/2020/objective_evaluation_of_publications.xlsx</t>
  </si>
  <si>
    <t>https://miau.my-x.hu/miau/quilt/2020/objective_evaluation_of_publications.docx</t>
  </si>
  <si>
    <t>Total</t>
  </si>
  <si>
    <t>Objects</t>
  </si>
  <si>
    <t>Attributes</t>
  </si>
  <si>
    <t>Count of Value (REL)</t>
  </si>
  <si>
    <t xml:space="preserve">Values (REL) </t>
  </si>
  <si>
    <t>OAM (ranks)</t>
  </si>
  <si>
    <t>directions/rules</t>
  </si>
  <si>
    <t>the higher the better</t>
  </si>
  <si>
    <t>Y0</t>
  </si>
  <si>
    <t>Azonos�t�:</t>
  </si>
  <si>
    <t>Objektumok:</t>
  </si>
  <si>
    <t>Attrib�tumok:</t>
  </si>
  <si>
    <t>Lepcs�k:</t>
  </si>
  <si>
    <t>Eltol�s:</t>
  </si>
  <si>
    <t>Le�r�s:</t>
  </si>
  <si>
    <t>COCO Y0: 3447139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</si>
  <si>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</si>
  <si>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</si>
  <si>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</si>
  <si>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</si>
  <si>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</si>
  <si>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</si>
  <si>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</si>
  <si>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</si>
  <si>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X(A8)</t>
  </si>
  <si>
    <t>X(A9)</t>
  </si>
  <si>
    <t>X(A10)</t>
  </si>
  <si>
    <t>Y(A11)</t>
  </si>
  <si>
    <t>L�pcs�k(1)</t>
  </si>
  <si>
    <t>S1</t>
  </si>
  <si>
    <t>(10.9+965.4)/(2)=488.15</t>
  </si>
  <si>
    <t>(23.9+10.9)/(2)=17.4</t>
  </si>
  <si>
    <t>(10.9+10.9)/(2)=10.95</t>
  </si>
  <si>
    <t>(10.9+49.7)/(2)=30.3</t>
  </si>
  <si>
    <t>(904.8+10.9)/(2)=457.85</t>
  </si>
  <si>
    <t>(22.9+10.9)/(2)=16.9</t>
  </si>
  <si>
    <t>S2</t>
  </si>
  <si>
    <t>(9.9+964.4)/(2)=487.15</t>
  </si>
  <si>
    <t>(22.9+9.9)/(2)=16.4</t>
  </si>
  <si>
    <t>(9.9+9.9)/(2)=9.95</t>
  </si>
  <si>
    <t>(9.9+48.7)/(2)=29.35</t>
  </si>
  <si>
    <t>(903.8+9.9)/(2)=456.85</t>
  </si>
  <si>
    <t>(21.9+9.9)/(2)=15.9</t>
  </si>
  <si>
    <t>S3</t>
  </si>
  <si>
    <t>(8.9+963.4)/(2)=486.2</t>
  </si>
  <si>
    <t>(21.9+8.9)/(2)=15.4</t>
  </si>
  <si>
    <t>(8.9+8.9)/(2)=8.95</t>
  </si>
  <si>
    <t>(8.9+47.7)/(2)=28.35</t>
  </si>
  <si>
    <t>(902.8+8.9)/(2)=455.85</t>
  </si>
  <si>
    <t>S4</t>
  </si>
  <si>
    <t>(8+962.4)/(2)=485.2</t>
  </si>
  <si>
    <t>(8+8)/(2)=7.95</t>
  </si>
  <si>
    <t>(8+46.7)/(2)=27.35</t>
  </si>
  <si>
    <t>(901.8+8)/(2)=454.85</t>
  </si>
  <si>
    <t>S5</t>
  </si>
  <si>
    <t>(7+961.4)/(2)=484.2</t>
  </si>
  <si>
    <t>(7+7)/(2)=6.95</t>
  </si>
  <si>
    <t>(7+45.7)/(2)=26.35</t>
  </si>
  <si>
    <t>(900.8+7)/(2)=453.85</t>
  </si>
  <si>
    <t>S6</t>
  </si>
  <si>
    <t>(6+960.4)/(2)=483.2</t>
  </si>
  <si>
    <t>(6+6)/(2)=5.95</t>
  </si>
  <si>
    <t>(6+44.7)/(2)=25.35</t>
  </si>
  <si>
    <t>(899.8+6)/(2)=452.85</t>
  </si>
  <si>
    <t>S7</t>
  </si>
  <si>
    <t>(5+959.4)/(2)=482.2</t>
  </si>
  <si>
    <t>(5+5)/(2)=4.95</t>
  </si>
  <si>
    <t>(5+43.7)/(2)=24.35</t>
  </si>
  <si>
    <t>(898.8+5)/(2)=451.9</t>
  </si>
  <si>
    <t>S8</t>
  </si>
  <si>
    <t>(4+958.4)/(2)=481.2</t>
  </si>
  <si>
    <t>(4+4)/(2)=4</t>
  </si>
  <si>
    <t>(4+42.8)/(2)=23.35</t>
  </si>
  <si>
    <t>(897.8+4)/(2)=450.9</t>
  </si>
  <si>
    <t>S9</t>
  </si>
  <si>
    <t>(3+957.4)/(2)=480.2</t>
  </si>
  <si>
    <t>(3+3)/(2)=3</t>
  </si>
  <si>
    <t>(3+41.8)/(2)=22.35</t>
  </si>
  <si>
    <t>(896.8+3)/(2)=449.9</t>
  </si>
  <si>
    <t>S10</t>
  </si>
  <si>
    <t>(2+956.5)/(2)=479.2</t>
  </si>
  <si>
    <t>(2+2)/(2)=2</t>
  </si>
  <si>
    <t>(2+40.8)/(2)=21.4</t>
  </si>
  <si>
    <t>(895.8+2)/(2)=448.9</t>
  </si>
  <si>
    <t>S11</t>
  </si>
  <si>
    <t>(1+955.5)/(2)=478.25</t>
  </si>
  <si>
    <t>(1+1)/(2)=1</t>
  </si>
  <si>
    <t>(1+39.8)/(2)=20.4</t>
  </si>
  <si>
    <t>(894.8+1)/(2)=447.9</t>
  </si>
  <si>
    <t>S12</t>
  </si>
  <si>
    <t>(0+954.5)/(2)=477.25</t>
  </si>
  <si>
    <t>(0+0)/(2)=0</t>
  </si>
  <si>
    <t>(893.8+0)/(2)=446.9</t>
  </si>
  <si>
    <t>L�pcs�k(2)</t>
  </si>
  <si>
    <t>COCO:Y0</t>
  </si>
  <si>
    <t>Becsl�s</t>
  </si>
  <si>
    <t>T�ny+0</t>
  </si>
  <si>
    <t>Delta</t>
  </si>
  <si>
    <t>Delta/T�ny</t>
  </si>
  <si>
    <t>S1 �sszeg:</t>
  </si>
  <si>
    <t>S12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</si>
  <si>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</si>
  <si>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</si>
  <si>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</si>
  <si>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</si>
  <si>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</si>
  <si>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</si>
  <si>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</si>
  <si>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1.34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</si>
  <si>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0.08 mp (0 p)</t>
    </r>
  </si>
  <si>
    <t>stairs</t>
  </si>
  <si>
    <t>differences of stairs</t>
  </si>
  <si>
    <t>S1-S2</t>
  </si>
  <si>
    <t>…</t>
  </si>
  <si>
    <t>S11-S12</t>
  </si>
  <si>
    <t>optimization</t>
  </si>
  <si>
    <t>return values for VLOOKUP</t>
  </si>
  <si>
    <t>differences</t>
  </si>
  <si>
    <t>constant values</t>
  </si>
  <si>
    <t>error total</t>
  </si>
  <si>
    <t>online estimation</t>
  </si>
  <si>
    <t>solver-based estimations</t>
  </si>
  <si>
    <t>correlation</t>
  </si>
  <si>
    <t>ranks (solver)</t>
  </si>
  <si>
    <t>ranks (coco)</t>
  </si>
  <si>
    <t>invers</t>
  </si>
  <si>
    <t>COCO Y0: 2529043</t>
  </si>
  <si>
    <t>(11.1+982.7)/(2)=496.9</t>
  </si>
  <si>
    <t>(11.1+24.1)/(2)=17.6</t>
  </si>
  <si>
    <t>(11.1+11.1)/(2)=11.05</t>
  </si>
  <si>
    <t>(50.3+11.1)/(2)=30.7</t>
  </si>
  <si>
    <t>(907.3+23.1)/(2)=465.2</t>
  </si>
  <si>
    <t>(10.1+981.7)/(2)=495.9</t>
  </si>
  <si>
    <t>(10.1+23.1)/(2)=16.6</t>
  </si>
  <si>
    <t>(10.1+10.1)/(2)=10.05</t>
  </si>
  <si>
    <t>(906.3+22.1)/(2)=464.2</t>
  </si>
  <si>
    <t>(9.1+980.7)/(2)=494.9</t>
  </si>
  <si>
    <t>(9.1+22.1)/(2)=15.6</t>
  </si>
  <si>
    <t>(9.1+9.1)/(2)=9.05</t>
  </si>
  <si>
    <t>(905.3+21.1)/(2)=463.2</t>
  </si>
  <si>
    <t>(8+979.7)/(2)=493.9</t>
  </si>
  <si>
    <t>(8+21.1)/(2)=14.6</t>
  </si>
  <si>
    <t>(8+8)/(2)=8.05</t>
  </si>
  <si>
    <t>(904.3+20.1)/(2)=462.2</t>
  </si>
  <si>
    <t>(7+978.7)/(2)=492.9</t>
  </si>
  <si>
    <t>(7+20.1)/(2)=13.6</t>
  </si>
  <si>
    <t>(7+7)/(2)=7.05</t>
  </si>
  <si>
    <t>(903.3+19.1)/(2)=461.2</t>
  </si>
  <si>
    <t>(6+977.7)/(2)=491.85</t>
  </si>
  <si>
    <t>(6+19.1)/(2)=12.55</t>
  </si>
  <si>
    <t>(6+6)/(2)=6.05</t>
  </si>
  <si>
    <t>(902.3+18.1)/(2)=460.2</t>
  </si>
  <si>
    <t>(5+976.7)/(2)=490.85</t>
  </si>
  <si>
    <t>(5+18.1)/(2)=11.55</t>
  </si>
  <si>
    <t>(5+5)/(2)=5.05</t>
  </si>
  <si>
    <t>(901.3+17.1)/(2)=459.2</t>
  </si>
  <si>
    <t>(4+975.7)/(2)=489.85</t>
  </si>
  <si>
    <t>(4+17.1)/(2)=10.55</t>
  </si>
  <si>
    <t>(900.3+16.1)/(2)=458.15</t>
  </si>
  <si>
    <t>(3+974.7)/(2)=488.85</t>
  </si>
  <si>
    <t>(3+16.1)/(2)=9.55</t>
  </si>
  <si>
    <t>(899.2+15.1)/(2)=457.15</t>
  </si>
  <si>
    <t>(2+973.7)/(2)=487.85</t>
  </si>
  <si>
    <t>(898.2+14.1)/(2)=456.15</t>
  </si>
  <si>
    <t>(1+972.7)/(2)=486.85</t>
  </si>
  <si>
    <t>(897.2+1)/(2)=449.1</t>
  </si>
  <si>
    <t>(0+971.7)/(2)=485.85</t>
  </si>
  <si>
    <t>(896.2+0)/(2)=448.1</t>
  </si>
  <si>
    <r>
      <t>A futtat�s id�tartama: </t>
    </r>
    <r>
      <rPr>
        <b/>
        <sz val="6"/>
        <color rgb="FF333333"/>
        <rFont val="Verdana"/>
        <family val="2"/>
        <charset val="238"/>
      </rPr>
      <t>0.05 mp (0 p)</t>
    </r>
  </si>
  <si>
    <t>validation</t>
  </si>
  <si>
    <t>????</t>
  </si>
  <si>
    <t>total</t>
  </si>
  <si>
    <t>POTENTIAL</t>
  </si>
  <si>
    <t>O13*2</t>
  </si>
  <si>
    <t>realized</t>
  </si>
  <si>
    <t>all</t>
  </si>
  <si>
    <t>2 of 6</t>
  </si>
  <si>
    <t>3 of 4</t>
  </si>
  <si>
    <t>1 of 3</t>
  </si>
  <si>
    <t>4 of 5</t>
  </si>
  <si>
    <t>2 of 3</t>
  </si>
  <si>
    <t>2 of 4</t>
  </si>
  <si>
    <t>3 of 5</t>
  </si>
  <si>
    <t>1 or 2</t>
  </si>
  <si>
    <t>see 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</si>
</sst>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6"/>
      <color rgb="FF333333"/>
      <name val="Verdana"/>
      <family val="2"/>
      <charset val="238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b/>
      <sz val="11"/>
      <color rgb="FFFFFF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rgb="FFFFC000"/>
      </patternFill>
    </fill>
    <fill>
      <patternFill patternType="gray0625"/>
    </fill>
    <fill>
      <patternFill patternType="gray0625">
        <bgColor rgb="FFFFFF00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6" fillId="0" borderId="0" xfId="0" applyFont="1"/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169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69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9" fontId="0" fillId="0" borderId="0" xfId="0" applyNumberFormat="1"/>
    <xf numFmtId="1" fontId="0" fillId="0" borderId="0" xfId="0" applyNumberForma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9" borderId="3" xfId="0" applyNumberFormat="1" applyFill="1" applyBorder="1" applyAlignment="1">
      <alignment horizontal="center" wrapText="1"/>
    </xf>
    <xf numFmtId="1" fontId="0" fillId="9" borderId="0" xfId="0" applyNumberFormat="1" applyFill="1" applyAlignment="1">
      <alignment horizont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 applyAlignment="1">
      <alignment horizontal="center" wrapText="1"/>
    </xf>
    <xf numFmtId="1" fontId="0" fillId="3" borderId="3" xfId="0" applyNumberFormat="1" applyFill="1" applyBorder="1" applyAlignment="1">
      <alignment horizontal="center" wrapText="1"/>
    </xf>
    <xf numFmtId="1" fontId="0" fillId="11" borderId="0" xfId="0" applyNumberFormat="1" applyFill="1" applyAlignment="1">
      <alignment horizontal="center" wrapText="1"/>
    </xf>
    <xf numFmtId="0" fontId="0" fillId="12" borderId="0" xfId="0" applyFill="1" applyAlignment="1">
      <alignment horizontal="left"/>
    </xf>
    <xf numFmtId="169" fontId="0" fillId="12" borderId="0" xfId="0" applyNumberFormat="1" applyFill="1"/>
    <xf numFmtId="1" fontId="0" fillId="12" borderId="0" xfId="0" applyNumberFormat="1" applyFill="1" applyAlignment="1">
      <alignment horizontal="center" wrapText="1"/>
    </xf>
    <xf numFmtId="1" fontId="0" fillId="13" borderId="0" xfId="0" applyNumberFormat="1" applyFill="1" applyAlignment="1">
      <alignment horizontal="center" wrapText="1"/>
    </xf>
    <xf numFmtId="1" fontId="13" fillId="13" borderId="0" xfId="0" applyNumberFormat="1" applyFont="1" applyFill="1" applyAlignment="1">
      <alignment horizontal="center" wrapText="1"/>
    </xf>
    <xf numFmtId="1" fontId="0" fillId="12" borderId="3" xfId="0" applyNumberFormat="1" applyFill="1" applyBorder="1" applyAlignment="1">
      <alignment horizontal="center" wrapText="1"/>
    </xf>
    <xf numFmtId="1" fontId="0" fillId="14" borderId="0" xfId="0" applyNumberFormat="1" applyFill="1" applyAlignment="1">
      <alignment horizontal="center" wrapText="1"/>
    </xf>
  </cellXfs>
  <cellStyles count="2">
    <cellStyle name="Hivatkozás" xfId="1" builtinId="8"/>
    <cellStyle name="Normál" xfId="0" builtinId="0"/>
  </cellStyles>
  <dxfs count="2">
    <dxf>
      <numFmt numFmtId="1" formatCode="0"/>
    </dxf>
    <dxf>
      <numFmt numFmtId="169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6A3C236D-CB5F-4ACC-A308-872039DF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28</xdr:col>
      <xdr:colOff>76200</xdr:colOff>
      <xdr:row>3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E8888171-3CEA-46BC-A6E4-E5EC8FF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ttd" id="{9C9768CA-74BC-41F1-8DC3-23F755F99268}" userId="Lttd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872.435036689814" createdVersion="6" refreshedVersion="6" minRefreshableVersion="3" recordCount="132" xr:uid="{86545E8E-78DD-40EF-B06E-2216B4584B01}">
  <cacheSource type="worksheet">
    <worksheetSource ref="B1:G133" sheet="database"/>
  </cacheSource>
  <cacheFields count="6">
    <cacheField name="objects" numFmtId="0">
      <sharedItems count="12">
        <s v="O1"/>
        <s v="O2"/>
        <s v="O3"/>
        <s v="O4"/>
        <s v="O5"/>
        <s v="O6"/>
        <s v="O7"/>
        <s v="O8"/>
        <s v="O9"/>
        <s v="O10"/>
        <s v="O11"/>
        <s v="O12"/>
      </sharedItems>
    </cacheField>
    <cacheField name="attributes" numFmtId="0">
      <sharedItems count="11">
        <s v="number of authors"/>
        <s v="number of pages"/>
        <s v="number of words"/>
        <s v="number of characters without spaces"/>
        <s v="number of characters with spaces"/>
        <s v="number of paragraphs"/>
        <s v="number of rows"/>
        <s v="bytes (physical volume)"/>
        <s v="number of chapters"/>
        <s v="deepness of chapters"/>
        <s v="number of figures"/>
      </sharedItems>
    </cacheField>
    <cacheField name="Value (ABS)" numFmtId="0">
      <sharedItems containsSemiMixedTypes="0" containsString="0" containsNumber="1" containsInteger="1" minValue="1" maxValue="118000000"/>
    </cacheField>
    <cacheField name="Unit (abs)" numFmtId="0">
      <sharedItems/>
    </cacheField>
    <cacheField name="Value (REL)" numFmtId="169">
      <sharedItems containsString="0" containsBlank="1" containsNumber="1" minValue="0.25" maxValue="118000000"/>
    </cacheField>
    <cacheField name="Unit (rel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">
  <r>
    <x v="0"/>
    <x v="0"/>
    <n v="1"/>
    <s v="capita"/>
    <m/>
    <m/>
  </r>
  <r>
    <x v="0"/>
    <x v="1"/>
    <n v="13"/>
    <s v="piece"/>
    <n v="13"/>
    <s v="piece/capita"/>
  </r>
  <r>
    <x v="0"/>
    <x v="2"/>
    <n v="3241"/>
    <s v="piece"/>
    <n v="3241"/>
    <s v="piece/capita"/>
  </r>
  <r>
    <x v="0"/>
    <x v="3"/>
    <n v="14306"/>
    <s v="piece"/>
    <n v="14306"/>
    <s v="piece/capita"/>
  </r>
  <r>
    <x v="0"/>
    <x v="4"/>
    <n v="15879"/>
    <s v="piece"/>
    <n v="15879"/>
    <s v="piece/capita"/>
  </r>
  <r>
    <x v="0"/>
    <x v="5"/>
    <n v="1817"/>
    <s v="piece"/>
    <n v="1817"/>
    <s v="piece/capita"/>
  </r>
  <r>
    <x v="0"/>
    <x v="6"/>
    <n v="2207"/>
    <s v="piece"/>
    <n v="2207"/>
    <s v="piece/capita"/>
  </r>
  <r>
    <x v="0"/>
    <x v="7"/>
    <n v="1772000"/>
    <s v="bytes"/>
    <n v="1772000"/>
    <s v="bytes/capita"/>
  </r>
  <r>
    <x v="0"/>
    <x v="8"/>
    <n v="2"/>
    <s v="piece"/>
    <n v="2"/>
    <s v="piece/capita"/>
  </r>
  <r>
    <x v="0"/>
    <x v="9"/>
    <n v="1"/>
    <s v="piece"/>
    <n v="1"/>
    <s v="piece/capita"/>
  </r>
  <r>
    <x v="0"/>
    <x v="10"/>
    <n v="12"/>
    <s v="piece"/>
    <n v="12"/>
    <s v="piece/capita"/>
  </r>
  <r>
    <x v="1"/>
    <x v="0"/>
    <n v="2"/>
    <s v="capita"/>
    <m/>
    <m/>
  </r>
  <r>
    <x v="1"/>
    <x v="1"/>
    <n v="10"/>
    <s v="piece"/>
    <n v="5"/>
    <s v="piece/capita"/>
  </r>
  <r>
    <x v="1"/>
    <x v="2"/>
    <n v="2000"/>
    <s v="piece"/>
    <n v="1000"/>
    <s v="piece/capita"/>
  </r>
  <r>
    <x v="1"/>
    <x v="3"/>
    <n v="15000"/>
    <s v="piece"/>
    <n v="7500"/>
    <s v="piece/capita"/>
  </r>
  <r>
    <x v="1"/>
    <x v="4"/>
    <n v="17000"/>
    <s v="piece"/>
    <n v="8500"/>
    <s v="piece/capita"/>
  </r>
  <r>
    <x v="1"/>
    <x v="5"/>
    <n v="150"/>
    <s v="piece"/>
    <n v="75"/>
    <s v="piece/capita"/>
  </r>
  <r>
    <x v="1"/>
    <x v="6"/>
    <n v="250"/>
    <s v="piece"/>
    <n v="125"/>
    <s v="piece/capita"/>
  </r>
  <r>
    <x v="1"/>
    <x v="7"/>
    <n v="100000"/>
    <s v="bytes"/>
    <n v="50000"/>
    <s v="bytes/capita"/>
  </r>
  <r>
    <x v="1"/>
    <x v="8"/>
    <n v="4"/>
    <s v="piece"/>
    <n v="2"/>
    <s v="piece/capita"/>
  </r>
  <r>
    <x v="1"/>
    <x v="9"/>
    <n v="1"/>
    <s v="piece"/>
    <n v="0.5"/>
    <s v="piece/capita"/>
  </r>
  <r>
    <x v="1"/>
    <x v="10"/>
    <n v="1"/>
    <s v="piece"/>
    <n v="0.5"/>
    <s v="piece/capita"/>
  </r>
  <r>
    <x v="2"/>
    <x v="0"/>
    <n v="1"/>
    <s v="capita"/>
    <m/>
    <m/>
  </r>
  <r>
    <x v="2"/>
    <x v="1"/>
    <n v="14"/>
    <s v="piece"/>
    <n v="14"/>
    <s v="piece/capita"/>
  </r>
  <r>
    <x v="2"/>
    <x v="2"/>
    <n v="2187"/>
    <s v="piece"/>
    <n v="2187"/>
    <s v="piece/capita"/>
  </r>
  <r>
    <x v="2"/>
    <x v="3"/>
    <n v="12425"/>
    <s v="piece"/>
    <n v="12425"/>
    <s v="piece/capita"/>
  </r>
  <r>
    <x v="2"/>
    <x v="4"/>
    <n v="14474"/>
    <s v="piece"/>
    <n v="14474"/>
    <s v="piece/capita"/>
  </r>
  <r>
    <x v="2"/>
    <x v="5"/>
    <n v="136"/>
    <s v="piece"/>
    <n v="136"/>
    <s v="piece/capita"/>
  </r>
  <r>
    <x v="2"/>
    <x v="6"/>
    <n v="716"/>
    <s v="piece"/>
    <n v="716"/>
    <s v="piece/capita"/>
  </r>
  <r>
    <x v="2"/>
    <x v="7"/>
    <n v="2200000"/>
    <s v="bytes"/>
    <n v="2200000"/>
    <s v="bytes/capita"/>
  </r>
  <r>
    <x v="2"/>
    <x v="8"/>
    <n v="12"/>
    <s v="piece"/>
    <n v="12"/>
    <s v="piece/capita"/>
  </r>
  <r>
    <x v="2"/>
    <x v="9"/>
    <n v="3"/>
    <s v="piece"/>
    <n v="3"/>
    <s v="piece/capita"/>
  </r>
  <r>
    <x v="2"/>
    <x v="10"/>
    <n v="10"/>
    <s v="piece"/>
    <n v="10"/>
    <s v="piece/capita"/>
  </r>
  <r>
    <x v="3"/>
    <x v="0"/>
    <n v="1"/>
    <s v="capita"/>
    <m/>
    <m/>
  </r>
  <r>
    <x v="3"/>
    <x v="1"/>
    <n v="7"/>
    <s v="piece"/>
    <n v="7"/>
    <s v="piece/capita"/>
  </r>
  <r>
    <x v="3"/>
    <x v="2"/>
    <n v="774"/>
    <s v="piece"/>
    <n v="774"/>
    <s v="piece/capita"/>
  </r>
  <r>
    <x v="3"/>
    <x v="3"/>
    <n v="4622"/>
    <s v="piece"/>
    <n v="4622"/>
    <s v="piece/capita"/>
  </r>
  <r>
    <x v="3"/>
    <x v="4"/>
    <n v="5368"/>
    <s v="piece"/>
    <n v="5368"/>
    <s v="piece/capita"/>
  </r>
  <r>
    <x v="3"/>
    <x v="5"/>
    <n v="40"/>
    <s v="piece"/>
    <n v="40"/>
    <s v="piece/capita"/>
  </r>
  <r>
    <x v="3"/>
    <x v="6"/>
    <n v="86"/>
    <s v="piece"/>
    <n v="86"/>
    <s v="piece/capita"/>
  </r>
  <r>
    <x v="3"/>
    <x v="7"/>
    <n v="1300000"/>
    <s v="bytes"/>
    <n v="1300000"/>
    <s v="bytes/capita"/>
  </r>
  <r>
    <x v="3"/>
    <x v="8"/>
    <n v="10"/>
    <s v="piece"/>
    <n v="10"/>
    <s v="piece/capita"/>
  </r>
  <r>
    <x v="3"/>
    <x v="9"/>
    <n v="2"/>
    <s v="piece"/>
    <n v="2"/>
    <s v="piece/capita"/>
  </r>
  <r>
    <x v="3"/>
    <x v="10"/>
    <n v="9"/>
    <s v="piece"/>
    <n v="9"/>
    <s v="piece/capita"/>
  </r>
  <r>
    <x v="4"/>
    <x v="0"/>
    <n v="1"/>
    <s v="capita"/>
    <m/>
    <m/>
  </r>
  <r>
    <x v="4"/>
    <x v="1"/>
    <n v="173"/>
    <s v="piece"/>
    <n v="173"/>
    <s v="piece/capita"/>
  </r>
  <r>
    <x v="4"/>
    <x v="2"/>
    <n v="4736"/>
    <s v="piece"/>
    <n v="4736"/>
    <s v="piece/capita"/>
  </r>
  <r>
    <x v="4"/>
    <x v="3"/>
    <n v="21654"/>
    <s v="piece"/>
    <n v="21654"/>
    <s v="piece/capita"/>
  </r>
  <r>
    <x v="4"/>
    <x v="4"/>
    <n v="26390"/>
    <s v="piece"/>
    <n v="26390"/>
    <s v="piece/capita"/>
  </r>
  <r>
    <x v="4"/>
    <x v="5"/>
    <n v="686"/>
    <s v="piece"/>
    <n v="686"/>
    <s v="piece/capita"/>
  </r>
  <r>
    <x v="4"/>
    <x v="6"/>
    <n v="1170"/>
    <s v="piece"/>
    <n v="1170"/>
    <s v="piece/capita"/>
  </r>
  <r>
    <x v="4"/>
    <x v="7"/>
    <n v="118000000"/>
    <s v="bytes"/>
    <n v="118000000"/>
    <s v="bytes/capita"/>
  </r>
  <r>
    <x v="4"/>
    <x v="8"/>
    <n v="32"/>
    <s v="piece"/>
    <n v="32"/>
    <s v="piece/capita"/>
  </r>
  <r>
    <x v="4"/>
    <x v="9"/>
    <n v="1"/>
    <s v="piece"/>
    <n v="1"/>
    <s v="piece/capita"/>
  </r>
  <r>
    <x v="4"/>
    <x v="10"/>
    <n v="320"/>
    <s v="piece"/>
    <n v="320"/>
    <s v="piece/capita"/>
  </r>
  <r>
    <x v="5"/>
    <x v="0"/>
    <n v="4"/>
    <s v="capita"/>
    <m/>
    <m/>
  </r>
  <r>
    <x v="5"/>
    <x v="1"/>
    <n v="6"/>
    <s v="piece"/>
    <n v="1.5"/>
    <s v="piece/capita"/>
  </r>
  <r>
    <x v="5"/>
    <x v="2"/>
    <n v="1049"/>
    <s v="piece"/>
    <n v="262.25"/>
    <s v="piece/capita"/>
  </r>
  <r>
    <x v="5"/>
    <x v="3"/>
    <n v="5514"/>
    <s v="piece"/>
    <n v="1378.5"/>
    <s v="piece/capita"/>
  </r>
  <r>
    <x v="5"/>
    <x v="4"/>
    <n v="6554"/>
    <s v="piece"/>
    <n v="1638.5"/>
    <s v="piece/capita"/>
  </r>
  <r>
    <x v="5"/>
    <x v="5"/>
    <n v="46"/>
    <s v="piece"/>
    <n v="11.5"/>
    <s v="piece/capita"/>
  </r>
  <r>
    <x v="5"/>
    <x v="6"/>
    <n v="126"/>
    <s v="piece"/>
    <n v="31.5"/>
    <s v="piece/capita"/>
  </r>
  <r>
    <x v="5"/>
    <x v="7"/>
    <n v="146000"/>
    <s v="bytes"/>
    <n v="36500"/>
    <s v="bytes/capita"/>
  </r>
  <r>
    <x v="5"/>
    <x v="8"/>
    <n v="2"/>
    <s v="piece"/>
    <n v="0.5"/>
    <s v="piece/capita"/>
  </r>
  <r>
    <x v="5"/>
    <x v="9"/>
    <n v="1"/>
    <s v="piece"/>
    <n v="0.25"/>
    <s v="piece/capita"/>
  </r>
  <r>
    <x v="5"/>
    <x v="10"/>
    <n v="4"/>
    <s v="piece"/>
    <n v="1"/>
    <s v="piece/capita"/>
  </r>
  <r>
    <x v="6"/>
    <x v="0"/>
    <n v="2"/>
    <s v="capita"/>
    <m/>
    <m/>
  </r>
  <r>
    <x v="6"/>
    <x v="1"/>
    <n v="11"/>
    <s v="piece"/>
    <n v="5.5"/>
    <s v="piece/capita"/>
  </r>
  <r>
    <x v="6"/>
    <x v="2"/>
    <n v="1099"/>
    <s v="piece"/>
    <n v="549.5"/>
    <s v="piece/capita"/>
  </r>
  <r>
    <x v="6"/>
    <x v="3"/>
    <n v="6156"/>
    <s v="piece"/>
    <n v="3078"/>
    <s v="piece/capita"/>
  </r>
  <r>
    <x v="6"/>
    <x v="4"/>
    <n v="7230"/>
    <s v="piece"/>
    <n v="3615"/>
    <s v="piece/capita"/>
  </r>
  <r>
    <x v="6"/>
    <x v="5"/>
    <n v="51"/>
    <s v="piece"/>
    <n v="25.5"/>
    <s v="piece/capita"/>
  </r>
  <r>
    <x v="6"/>
    <x v="6"/>
    <n v="149"/>
    <s v="piece"/>
    <n v="74.5"/>
    <s v="piece/capita"/>
  </r>
  <r>
    <x v="6"/>
    <x v="7"/>
    <n v="2100000"/>
    <s v="bytes"/>
    <n v="1050000"/>
    <s v="bytes/capita"/>
  </r>
  <r>
    <x v="6"/>
    <x v="8"/>
    <n v="3"/>
    <s v="piece"/>
    <n v="1.5"/>
    <s v="piece/capita"/>
  </r>
  <r>
    <x v="6"/>
    <x v="9"/>
    <n v="1"/>
    <s v="piece"/>
    <n v="0.5"/>
    <s v="piece/capita"/>
  </r>
  <r>
    <x v="6"/>
    <x v="10"/>
    <n v="8"/>
    <s v="piece"/>
    <n v="4"/>
    <s v="piece/capita"/>
  </r>
  <r>
    <x v="7"/>
    <x v="0"/>
    <n v="2"/>
    <s v="capita"/>
    <m/>
    <m/>
  </r>
  <r>
    <x v="7"/>
    <x v="1"/>
    <n v="7"/>
    <s v="piece"/>
    <n v="3.5"/>
    <s v="piece/capita"/>
  </r>
  <r>
    <x v="7"/>
    <x v="2"/>
    <n v="1425"/>
    <s v="piece"/>
    <n v="712.5"/>
    <s v="piece/capita"/>
  </r>
  <r>
    <x v="7"/>
    <x v="3"/>
    <n v="6726"/>
    <s v="piece"/>
    <n v="3363"/>
    <s v="piece/capita"/>
  </r>
  <r>
    <x v="7"/>
    <x v="4"/>
    <n v="8207"/>
    <s v="piece"/>
    <n v="4103.5"/>
    <s v="piece/capita"/>
  </r>
  <r>
    <x v="7"/>
    <x v="5"/>
    <n v="171"/>
    <s v="piece"/>
    <n v="85.5"/>
    <s v="piece/capita"/>
  </r>
  <r>
    <x v="7"/>
    <x v="6"/>
    <n v="286"/>
    <s v="piece"/>
    <n v="143"/>
    <s v="piece/capita"/>
  </r>
  <r>
    <x v="7"/>
    <x v="7"/>
    <n v="591000"/>
    <s v="bytes"/>
    <n v="295500"/>
    <s v="bytes/capita"/>
  </r>
  <r>
    <x v="7"/>
    <x v="8"/>
    <n v="3"/>
    <s v="piece"/>
    <n v="1.5"/>
    <s v="piece/capita"/>
  </r>
  <r>
    <x v="7"/>
    <x v="9"/>
    <n v="1"/>
    <s v="piece"/>
    <n v="0.5"/>
    <s v="piece/capita"/>
  </r>
  <r>
    <x v="7"/>
    <x v="10"/>
    <n v="6"/>
    <s v="piece"/>
    <n v="3"/>
    <s v="piece/capita"/>
  </r>
  <r>
    <x v="8"/>
    <x v="0"/>
    <n v="1"/>
    <s v="capita"/>
    <m/>
    <m/>
  </r>
  <r>
    <x v="8"/>
    <x v="1"/>
    <n v="18"/>
    <s v="piece"/>
    <n v="18"/>
    <s v="piece/capita"/>
  </r>
  <r>
    <x v="8"/>
    <x v="2"/>
    <n v="4519"/>
    <s v="piece"/>
    <n v="4519"/>
    <s v="piece/capita"/>
  </r>
  <r>
    <x v="8"/>
    <x v="3"/>
    <n v="23929"/>
    <s v="piece"/>
    <n v="23929"/>
    <s v="piece/capita"/>
  </r>
  <r>
    <x v="8"/>
    <x v="4"/>
    <n v="28369"/>
    <s v="piece"/>
    <n v="28369"/>
    <s v="piece/capita"/>
  </r>
  <r>
    <x v="8"/>
    <x v="5"/>
    <n v="109"/>
    <s v="piece"/>
    <n v="109"/>
    <s v="piece/capita"/>
  </r>
  <r>
    <x v="8"/>
    <x v="6"/>
    <n v="441"/>
    <s v="piece"/>
    <n v="441"/>
    <s v="piece/capita"/>
  </r>
  <r>
    <x v="8"/>
    <x v="7"/>
    <n v="763000"/>
    <s v="bytes"/>
    <n v="763000"/>
    <s v="bytes/capita"/>
  </r>
  <r>
    <x v="8"/>
    <x v="8"/>
    <n v="14"/>
    <s v="piece"/>
    <n v="14"/>
    <s v="piece/capita"/>
  </r>
  <r>
    <x v="8"/>
    <x v="9"/>
    <n v="3"/>
    <s v="piece"/>
    <n v="3"/>
    <s v="piece/capita"/>
  </r>
  <r>
    <x v="8"/>
    <x v="10"/>
    <n v="7"/>
    <s v="piece"/>
    <n v="7"/>
    <s v="piece/capita"/>
  </r>
  <r>
    <x v="9"/>
    <x v="0"/>
    <n v="2"/>
    <s v="capita"/>
    <m/>
    <m/>
  </r>
  <r>
    <x v="9"/>
    <x v="1"/>
    <n v="22"/>
    <s v="piece"/>
    <n v="11"/>
    <s v="piece/capita"/>
  </r>
  <r>
    <x v="9"/>
    <x v="2"/>
    <n v="4549"/>
    <s v="piece"/>
    <n v="2274.5"/>
    <s v="piece/capita"/>
  </r>
  <r>
    <x v="9"/>
    <x v="3"/>
    <n v="16127"/>
    <s v="piece"/>
    <n v="8063.5"/>
    <s v="piece/capita"/>
  </r>
  <r>
    <x v="9"/>
    <x v="4"/>
    <n v="18047"/>
    <s v="piece"/>
    <n v="9023.5"/>
    <s v="piece/capita"/>
  </r>
  <r>
    <x v="9"/>
    <x v="5"/>
    <n v="2702"/>
    <s v="piece"/>
    <n v="1351"/>
    <s v="piece/capita"/>
  </r>
  <r>
    <x v="9"/>
    <x v="6"/>
    <n v="3009"/>
    <s v="piece"/>
    <n v="1504.5"/>
    <s v="piece/capita"/>
  </r>
  <r>
    <x v="9"/>
    <x v="7"/>
    <n v="174000"/>
    <s v="bytes"/>
    <n v="87000"/>
    <s v="bytes/capita"/>
  </r>
  <r>
    <x v="9"/>
    <x v="8"/>
    <n v="2"/>
    <s v="piece"/>
    <n v="1"/>
    <s v="piece/capita"/>
  </r>
  <r>
    <x v="9"/>
    <x v="9"/>
    <n v="1"/>
    <s v="piece"/>
    <n v="0.5"/>
    <s v="piece/capita"/>
  </r>
  <r>
    <x v="9"/>
    <x v="10"/>
    <n v="19"/>
    <s v="piece"/>
    <n v="9.5"/>
    <s v="piece/capita"/>
  </r>
  <r>
    <x v="10"/>
    <x v="0"/>
    <n v="3"/>
    <s v="capita"/>
    <m/>
    <m/>
  </r>
  <r>
    <x v="10"/>
    <x v="1"/>
    <n v="9"/>
    <s v="piece"/>
    <n v="3"/>
    <s v="piece/capita"/>
  </r>
  <r>
    <x v="10"/>
    <x v="2"/>
    <n v="1955"/>
    <s v="piece"/>
    <n v="651.66666666666663"/>
    <s v="piece/capita"/>
  </r>
  <r>
    <x v="10"/>
    <x v="3"/>
    <n v="10683"/>
    <s v="piece"/>
    <n v="3561"/>
    <s v="piece/capita"/>
  </r>
  <r>
    <x v="10"/>
    <x v="4"/>
    <n v="12183"/>
    <s v="piece"/>
    <n v="4061"/>
    <s v="piece/capita"/>
  </r>
  <r>
    <x v="10"/>
    <x v="5"/>
    <n v="487"/>
    <s v="piece"/>
    <n v="162.33333333333334"/>
    <s v="piece/capita"/>
  </r>
  <r>
    <x v="10"/>
    <x v="6"/>
    <n v="655"/>
    <s v="piece"/>
    <n v="218.33333333333334"/>
    <s v="piece/capita"/>
  </r>
  <r>
    <x v="10"/>
    <x v="7"/>
    <n v="326000"/>
    <s v="bytes"/>
    <n v="108666.66666666667"/>
    <s v="bytes/capita"/>
  </r>
  <r>
    <x v="10"/>
    <x v="8"/>
    <n v="7"/>
    <s v="piece"/>
    <n v="2.3333333333333335"/>
    <s v="piece/capita"/>
  </r>
  <r>
    <x v="10"/>
    <x v="9"/>
    <n v="1"/>
    <s v="piece"/>
    <n v="0.33333333333333331"/>
    <s v="piece/capita"/>
  </r>
  <r>
    <x v="10"/>
    <x v="10"/>
    <n v="5"/>
    <s v="piece"/>
    <n v="1.6666666666666667"/>
    <s v="piece/capita"/>
  </r>
  <r>
    <x v="11"/>
    <x v="0"/>
    <n v="3"/>
    <s v="capita"/>
    <m/>
    <m/>
  </r>
  <r>
    <x v="11"/>
    <x v="1"/>
    <n v="11"/>
    <s v="piece"/>
    <n v="3.6666666666666665"/>
    <s v="piece/capita"/>
  </r>
  <r>
    <x v="11"/>
    <x v="2"/>
    <n v="2728"/>
    <s v="piece"/>
    <n v="909.33333333333337"/>
    <s v="piece/capita"/>
  </r>
  <r>
    <x v="11"/>
    <x v="3"/>
    <n v="14916"/>
    <s v="piece"/>
    <n v="4972"/>
    <s v="piece/capita"/>
  </r>
  <r>
    <x v="11"/>
    <x v="4"/>
    <n v="17562"/>
    <s v="piece"/>
    <n v="5854"/>
    <s v="piece/capita"/>
  </r>
  <r>
    <x v="11"/>
    <x v="5"/>
    <n v="112"/>
    <s v="piece"/>
    <n v="37.333333333333336"/>
    <s v="piece/capita"/>
  </r>
  <r>
    <x v="11"/>
    <x v="6"/>
    <n v="492"/>
    <s v="piece"/>
    <n v="164"/>
    <s v="piece/capita"/>
  </r>
  <r>
    <x v="11"/>
    <x v="7"/>
    <n v="361000"/>
    <s v="bytes"/>
    <n v="120333.33333333333"/>
    <s v="bytes/capita"/>
  </r>
  <r>
    <x v="11"/>
    <x v="8"/>
    <n v="11"/>
    <s v="piece"/>
    <n v="3.6666666666666665"/>
    <s v="piece/capita"/>
  </r>
  <r>
    <x v="11"/>
    <x v="9"/>
    <n v="2"/>
    <s v="piece"/>
    <n v="0.66666666666666663"/>
    <s v="piece/capita"/>
  </r>
  <r>
    <x v="11"/>
    <x v="10"/>
    <n v="7"/>
    <s v="piece"/>
    <n v="2.3333333333333335"/>
    <s v="piece/capit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72C074-F6CD-47BD-A06B-A55D76E253F8}" name="Kimutatás3" cacheId="7" applyNumberFormats="0" applyBorderFormats="0" applyFontFormats="0" applyPatternFormats="0" applyAlignmentFormats="0" applyWidthHeightFormats="1" dataCaption="Értékek" updatedVersion="6" minRefreshableVersion="3" useAutoFormatting="1" rowGrandTotals="0" colGrandTotals="0" itemPrintTitles="1" createdVersion="6" indent="0" outline="1" outlineData="1" multipleFieldFilters="0" rowHeaderCaption="Objects" colHeaderCaption="Attributes">
  <location ref="A20:L33" firstHeaderRow="1" firstDataRow="2" firstDataCol="1"/>
  <pivotFields count="6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12">
        <item x="7"/>
        <item x="9"/>
        <item x="0"/>
        <item x="8"/>
        <item x="4"/>
        <item x="3"/>
        <item x="10"/>
        <item x="1"/>
        <item x="5"/>
        <item x="6"/>
        <item x="2"/>
        <item t="default"/>
      </items>
    </pivotField>
    <pivotField showAll="0"/>
    <pivotField showAll="0"/>
    <pivotField dataField="1"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Count of Value (REL)" fld="4" subtotal="count" baseField="0" baseItem="0" numFmtId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50577B-19ED-48A0-BF4E-46746F907C04}" name="Kimutatás1" cacheId="7" applyNumberFormats="0" applyBorderFormats="0" applyFontFormats="0" applyPatternFormats="0" applyAlignmentFormats="0" applyWidthHeightFormats="1" dataCaption="Értékek" updatedVersion="6" minRefreshableVersion="3" useAutoFormatting="1" rowGrandTotals="0" colGrandTotals="0" itemPrintTitles="1" createdVersion="6" indent="0" outline="1" outlineData="1" multipleFieldFilters="0" rowHeaderCaption="Objects" colHeaderCaption="Attributes">
  <location ref="A3:L16" firstHeaderRow="1" firstDataRow="2" firstDataCol="1"/>
  <pivotFields count="6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12">
        <item x="7"/>
        <item x="9"/>
        <item x="0"/>
        <item x="8"/>
        <item x="4"/>
        <item x="3"/>
        <item x="10"/>
        <item x="1"/>
        <item x="5"/>
        <item x="6"/>
        <item x="2"/>
        <item t="default"/>
      </items>
    </pivotField>
    <pivotField showAll="0"/>
    <pivotField showAll="0"/>
    <pivotField dataField="1"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Values (REL) " fld="4" baseField="0" baseItem="0" numFmtId="169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0-02-11T06:28:19.03" personId="{9C9768CA-74BC-41F1-8DC3-23F755F99268}" id="{6828DAAE-A747-4522-AFBC-CECFCC6ACED8}">
    <text>only effective content (estimated)</text>
  </threadedComment>
  <threadedComment ref="D14" dT="2020-02-11T06:30:44.29" personId="{9C9768CA-74BC-41F1-8DC3-23F755F99268}" id="{C3915B82-2E0E-43F5-8822-12A82B159715}" parentId="{6828DAAE-A747-4522-AFBC-CECFCC6ACED8}">
    <text>there are too many quoted content elements</text>
  </threadedComment>
  <threadedComment ref="D15" dT="2020-02-11T06:28:19.03" personId="{9C9768CA-74BC-41F1-8DC3-23F755F99268}" id="{D4226A65-1054-462E-8F59-E451B16DEBF9}">
    <text>only effective content (estimated)</text>
  </threadedComment>
  <threadedComment ref="D16" dT="2020-02-11T06:28:19.03" personId="{9C9768CA-74BC-41F1-8DC3-23F755F99268}" id="{080B2221-E07D-45CC-94A3-698EADC2C1C5}">
    <text>only effective content (estimated)</text>
  </threadedComment>
  <threadedComment ref="D17" dT="2020-02-11T06:28:19.03" personId="{9C9768CA-74BC-41F1-8DC3-23F755F99268}" id="{24DDFC27-C0C9-4BE8-A9F4-E3585488D717}">
    <text>only effective content (estimated)</text>
  </threadedComment>
  <threadedComment ref="D18" dT="2020-02-11T06:28:19.03" personId="{9C9768CA-74BC-41F1-8DC3-23F755F99268}" id="{FE85CD6F-BAE6-4EC3-80AF-D679E03842B8}">
    <text>only effective content (estimated)</text>
  </threadedComment>
  <threadedComment ref="D19" dT="2020-02-11T06:28:19.03" personId="{9C9768CA-74BC-41F1-8DC3-23F755F99268}" id="{C07057BF-9154-4690-8777-081EB2E80136}">
    <text>only effective content (estimated)</text>
  </threadedComment>
  <threadedComment ref="D21" dT="2020-02-11T06:28:41.83" personId="{9C9768CA-74BC-41F1-8DC3-23F755F99268}" id="{D0FB9DE6-E59A-4258-8E86-1912C6B67DCD}">
    <text>only effective content (estimated)</text>
  </threadedComment>
  <threadedComment ref="D22" dT="2020-02-11T06:29:22.25" personId="{9C9768CA-74BC-41F1-8DC3-23F755F99268}" id="{A226AE01-61FA-42D7-8FAB-61DB27A2AFDA}">
    <text>only effective content (estimated)</text>
  </threadedComment>
  <threadedComment ref="D23" dT="2020-02-11T06:29:32.96" personId="{9C9768CA-74BC-41F1-8DC3-23F755F99268}" id="{E4DD1337-0F3C-4CE3-997D-BC5873909966}">
    <text>only effective content (estimated)</text>
  </threadedComment>
  <threadedComment ref="D23" dT="2020-02-11T06:29:54.14" personId="{9C9768CA-74BC-41F1-8DC3-23F755F99268}" id="{D0210090-508A-4998-9A11-EBE18C29F002}" parentId="{E4DD1337-0F3C-4CE3-997D-BC5873909966}">
    <text>(table-like structure in part1)</text>
  </threadedComment>
  <threadedComment ref="D56" dT="2020-02-11T08:21:55.46" personId="{9C9768CA-74BC-41F1-8DC3-23F755F99268}" id="{A3E96CF3-BB0A-45BA-BD71-618EF60902CA}">
    <text>estimated</text>
  </threadedComment>
  <threadedComment ref="D106" dT="2020-02-11T09:05:25.10" personId="{9C9768CA-74BC-41F1-8DC3-23F755F99268}" id="{7150B423-7A03-49D3-B66C-0DE4E3933F48}">
    <text>too high because of tables</text>
  </threadedComment>
  <threadedComment ref="D107" dT="2020-02-11T09:05:33.33" personId="{9C9768CA-74BC-41F1-8DC3-23F755F99268}" id="{C5CE493E-2411-444C-9B63-8808979E90AF}">
    <text>too high because of tables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au.my-x.hu/miau/quilt" TargetMode="External"/><Relationship Id="rId13" Type="http://schemas.openxmlformats.org/officeDocument/2006/relationships/hyperlink" Target="https://miau.my-x.hu/miau2009/adatlap.php3?where%5bazonosito%5d=24265&amp;mod=l2003" TargetMode="External"/><Relationship Id="rId18" Type="http://schemas.openxmlformats.org/officeDocument/2006/relationships/hyperlink" Target="https://miau.my-x.hu/miau/quilt" TargetMode="External"/><Relationship Id="rId26" Type="http://schemas.openxmlformats.org/officeDocument/2006/relationships/comments" Target="../comments1.xml"/><Relationship Id="rId3" Type="http://schemas.openxmlformats.org/officeDocument/2006/relationships/hyperlink" Target="https://miau.my-x.hu/miau2009/adatlap.php3?where%5bazonosito%5d=24270&amp;mod=l2003" TargetMode="External"/><Relationship Id="rId21" Type="http://schemas.openxmlformats.org/officeDocument/2006/relationships/hyperlink" Target="https://miau.my-x.hu/miau2009/adatlap.php3?where%5bazonosito%5d=24261&amp;mod=l2003" TargetMode="External"/><Relationship Id="rId7" Type="http://schemas.openxmlformats.org/officeDocument/2006/relationships/hyperlink" Target="https://miau.my-x.hu/miau2009/adatlap.php3?where%5bazonosito%5d=24268&amp;mod=l2003" TargetMode="External"/><Relationship Id="rId12" Type="http://schemas.openxmlformats.org/officeDocument/2006/relationships/hyperlink" Target="https://miau.my-x.hu/miau/quilt" TargetMode="External"/><Relationship Id="rId17" Type="http://schemas.openxmlformats.org/officeDocument/2006/relationships/hyperlink" Target="https://miau.my-x.hu/miau2009/adatlap.php3?where%5bazonosito%5d=24263&amp;mod=l2003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s://miau.my-x.hu/miau/quilt" TargetMode="External"/><Relationship Id="rId16" Type="http://schemas.openxmlformats.org/officeDocument/2006/relationships/hyperlink" Target="https://miau.my-x.hu/miau/quilt" TargetMode="External"/><Relationship Id="rId20" Type="http://schemas.openxmlformats.org/officeDocument/2006/relationships/hyperlink" Target="https://miau.my-x.hu/miau/quilt" TargetMode="External"/><Relationship Id="rId1" Type="http://schemas.openxmlformats.org/officeDocument/2006/relationships/hyperlink" Target="https://miau.my-x.hu/miau2009/adatlap.php3?where%5bazonosito%5d=24271&amp;mod=l2003" TargetMode="External"/><Relationship Id="rId6" Type="http://schemas.openxmlformats.org/officeDocument/2006/relationships/hyperlink" Target="https://miau.my-x.hu/miau2009/adatlap.php3?where%5bazonosito%5d=24269&amp;mod=l2003" TargetMode="External"/><Relationship Id="rId11" Type="http://schemas.openxmlformats.org/officeDocument/2006/relationships/hyperlink" Target="https://miau.my-x.hu/miau2009/adatlap.php3?where%5bazonosito%5d=24266&amp;mod=l2003" TargetMode="External"/><Relationship Id="rId24" Type="http://schemas.openxmlformats.org/officeDocument/2006/relationships/hyperlink" Target="https://miau.my-x.hu/miau/quilt" TargetMode="External"/><Relationship Id="rId5" Type="http://schemas.openxmlformats.org/officeDocument/2006/relationships/hyperlink" Target="https://miau.my-x.hu/miau/quilt" TargetMode="External"/><Relationship Id="rId15" Type="http://schemas.openxmlformats.org/officeDocument/2006/relationships/hyperlink" Target="https://miau.my-x.hu/miau2009/adatlap.php3?where%5bazonosito%5d=24264&amp;mod=l2003" TargetMode="External"/><Relationship Id="rId23" Type="http://schemas.openxmlformats.org/officeDocument/2006/relationships/hyperlink" Target="https://miau.my-x.hu/miau2009/adatlap.php3?where%5bazonosito%5d=24260&amp;mod=l2003" TargetMode="External"/><Relationship Id="rId10" Type="http://schemas.openxmlformats.org/officeDocument/2006/relationships/hyperlink" Target="https://miau.my-x.hu/miau/quilt" TargetMode="External"/><Relationship Id="rId19" Type="http://schemas.openxmlformats.org/officeDocument/2006/relationships/hyperlink" Target="https://miau.my-x.hu/miau2009/adatlap.php3?where%5bazonosito%5d=24262&amp;mod=l2003" TargetMode="External"/><Relationship Id="rId4" Type="http://schemas.openxmlformats.org/officeDocument/2006/relationships/hyperlink" Target="https://miau.my-x.hu/miau/quilt" TargetMode="External"/><Relationship Id="rId9" Type="http://schemas.openxmlformats.org/officeDocument/2006/relationships/hyperlink" Target="https://miau.my-x.hu/miau2009/adatlap.php3?where%5bazonosito%5d=24267&amp;mod=l2003" TargetMode="External"/><Relationship Id="rId14" Type="http://schemas.openxmlformats.org/officeDocument/2006/relationships/hyperlink" Target="https://miau.my-x.hu/miau/quilt" TargetMode="External"/><Relationship Id="rId22" Type="http://schemas.openxmlformats.org/officeDocument/2006/relationships/hyperlink" Target="https://miau.my-x.hu/miau/quilt" TargetMode="External"/><Relationship Id="rId27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miau.my-x.hu/myx-free/coco/test/252904320200211110630.html" TargetMode="External"/><Relationship Id="rId1" Type="http://schemas.openxmlformats.org/officeDocument/2006/relationships/hyperlink" Target="https://miau.my-x.hu/myx-free/coco/test/3447139202002111042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B0767-B8DB-434D-A865-2015BF7D4A17}">
  <dimension ref="A1:K146"/>
  <sheetViews>
    <sheetView tabSelected="1" zoomScale="71" workbookViewId="0"/>
  </sheetViews>
  <sheetFormatPr defaultRowHeight="14.5" x14ac:dyDescent="0.35"/>
  <cols>
    <col min="1" max="1" width="3.90625" style="1" bestFit="1" customWidth="1"/>
    <col min="2" max="2" width="10.08984375" style="1" bestFit="1" customWidth="1"/>
    <col min="3" max="3" width="32.26953125" style="1" bestFit="1" customWidth="1"/>
    <col min="4" max="4" width="11" style="1" bestFit="1" customWidth="1"/>
    <col min="5" max="5" width="9.08984375" style="1" bestFit="1" customWidth="1"/>
    <col min="6" max="6" width="12.6328125" style="8" bestFit="1" customWidth="1"/>
    <col min="7" max="7" width="11.26953125" style="1" bestFit="1" customWidth="1"/>
    <col min="8" max="8" width="14.81640625" style="1" bestFit="1" customWidth="1"/>
    <col min="9" max="9" width="73.26953125" style="1" bestFit="1" customWidth="1"/>
    <col min="10" max="10" width="24" style="1" bestFit="1" customWidth="1"/>
    <col min="11" max="11" width="74.08984375" style="1" bestFit="1" customWidth="1"/>
    <col min="12" max="16384" width="8.7265625" style="1"/>
  </cols>
  <sheetData>
    <row r="1" spans="1:11" x14ac:dyDescent="0.35">
      <c r="A1" s="2" t="s">
        <v>1</v>
      </c>
      <c r="B1" s="9" t="s">
        <v>0</v>
      </c>
      <c r="C1" s="9" t="s">
        <v>15</v>
      </c>
      <c r="D1" s="10" t="s">
        <v>55</v>
      </c>
      <c r="E1" s="9" t="s">
        <v>58</v>
      </c>
      <c r="F1" s="11" t="s">
        <v>56</v>
      </c>
      <c r="G1" s="9" t="s">
        <v>57</v>
      </c>
      <c r="H1" s="2" t="s">
        <v>17</v>
      </c>
      <c r="I1" s="2" t="s">
        <v>19</v>
      </c>
      <c r="J1" s="2" t="s">
        <v>21</v>
      </c>
      <c r="K1" s="2" t="s">
        <v>45</v>
      </c>
    </row>
    <row r="2" spans="1:11" x14ac:dyDescent="0.35">
      <c r="A2" s="2">
        <v>1</v>
      </c>
      <c r="B2" s="9" t="s">
        <v>2</v>
      </c>
      <c r="C2" s="12" t="s">
        <v>16</v>
      </c>
      <c r="D2" s="13">
        <v>1</v>
      </c>
      <c r="E2" s="12" t="s">
        <v>20</v>
      </c>
      <c r="F2" s="14"/>
      <c r="G2" s="12"/>
      <c r="H2" s="1" t="s">
        <v>18</v>
      </c>
      <c r="I2" s="5" t="s">
        <v>39</v>
      </c>
      <c r="J2" s="1" t="s">
        <v>22</v>
      </c>
      <c r="K2" s="1" t="s">
        <v>43</v>
      </c>
    </row>
    <row r="3" spans="1:11" x14ac:dyDescent="0.35">
      <c r="A3" s="2">
        <v>2</v>
      </c>
      <c r="B3" s="9" t="s">
        <v>2</v>
      </c>
      <c r="C3" s="12" t="s">
        <v>25</v>
      </c>
      <c r="D3" s="13">
        <v>13</v>
      </c>
      <c r="E3" s="12" t="s">
        <v>37</v>
      </c>
      <c r="F3" s="14">
        <f>D3/D$2</f>
        <v>13</v>
      </c>
      <c r="G3" s="12" t="str">
        <f>E3&amp;"/capita"</f>
        <v>piece/capita</v>
      </c>
      <c r="H3" s="1" t="s">
        <v>23</v>
      </c>
      <c r="I3" s="1" t="s">
        <v>50</v>
      </c>
      <c r="J3" s="1" t="s">
        <v>24</v>
      </c>
      <c r="K3" s="1" t="s">
        <v>43</v>
      </c>
    </row>
    <row r="4" spans="1:11" x14ac:dyDescent="0.35">
      <c r="A4" s="2">
        <v>3</v>
      </c>
      <c r="B4" s="9" t="s">
        <v>2</v>
      </c>
      <c r="C4" s="12" t="s">
        <v>26</v>
      </c>
      <c r="D4" s="13">
        <v>3241</v>
      </c>
      <c r="E4" s="12" t="s">
        <v>37</v>
      </c>
      <c r="F4" s="14">
        <f t="shared" ref="F4:F12" si="0">D4/D$2</f>
        <v>3241</v>
      </c>
      <c r="G4" s="12" t="str">
        <f t="shared" ref="G4:G23" si="1">E4&amp;"/capita"</f>
        <v>piece/capita</v>
      </c>
      <c r="H4" s="1" t="s">
        <v>23</v>
      </c>
      <c r="I4" s="1" t="s">
        <v>50</v>
      </c>
      <c r="J4" s="1" t="s">
        <v>24</v>
      </c>
      <c r="K4" s="1" t="s">
        <v>43</v>
      </c>
    </row>
    <row r="5" spans="1:11" x14ac:dyDescent="0.35">
      <c r="A5" s="2">
        <v>4</v>
      </c>
      <c r="B5" s="9" t="s">
        <v>2</v>
      </c>
      <c r="C5" s="12" t="s">
        <v>27</v>
      </c>
      <c r="D5" s="13">
        <v>14306</v>
      </c>
      <c r="E5" s="12" t="s">
        <v>37</v>
      </c>
      <c r="F5" s="14">
        <f t="shared" si="0"/>
        <v>14306</v>
      </c>
      <c r="G5" s="12" t="str">
        <f t="shared" si="1"/>
        <v>piece/capita</v>
      </c>
      <c r="H5" s="1" t="s">
        <v>23</v>
      </c>
      <c r="I5" s="1" t="s">
        <v>50</v>
      </c>
      <c r="J5" s="1" t="s">
        <v>24</v>
      </c>
      <c r="K5" s="1" t="s">
        <v>43</v>
      </c>
    </row>
    <row r="6" spans="1:11" x14ac:dyDescent="0.35">
      <c r="A6" s="2">
        <v>5</v>
      </c>
      <c r="B6" s="9" t="s">
        <v>2</v>
      </c>
      <c r="C6" s="12" t="s">
        <v>28</v>
      </c>
      <c r="D6" s="13">
        <v>15879</v>
      </c>
      <c r="E6" s="12" t="s">
        <v>37</v>
      </c>
      <c r="F6" s="14">
        <f t="shared" si="0"/>
        <v>15879</v>
      </c>
      <c r="G6" s="12" t="str">
        <f t="shared" si="1"/>
        <v>piece/capita</v>
      </c>
      <c r="H6" s="1" t="s">
        <v>23</v>
      </c>
      <c r="I6" s="1" t="s">
        <v>50</v>
      </c>
      <c r="J6" s="1" t="s">
        <v>24</v>
      </c>
      <c r="K6" s="1" t="s">
        <v>43</v>
      </c>
    </row>
    <row r="7" spans="1:11" x14ac:dyDescent="0.35">
      <c r="A7" s="2">
        <v>6</v>
      </c>
      <c r="B7" s="9" t="s">
        <v>2</v>
      </c>
      <c r="C7" s="12" t="s">
        <v>29</v>
      </c>
      <c r="D7" s="13">
        <v>1817</v>
      </c>
      <c r="E7" s="12" t="s">
        <v>37</v>
      </c>
      <c r="F7" s="14">
        <f t="shared" si="0"/>
        <v>1817</v>
      </c>
      <c r="G7" s="12" t="str">
        <f t="shared" si="1"/>
        <v>piece/capita</v>
      </c>
      <c r="H7" s="1" t="s">
        <v>23</v>
      </c>
      <c r="I7" s="1" t="s">
        <v>50</v>
      </c>
      <c r="J7" s="1" t="s">
        <v>24</v>
      </c>
      <c r="K7" s="1" t="s">
        <v>43</v>
      </c>
    </row>
    <row r="8" spans="1:11" x14ac:dyDescent="0.35">
      <c r="A8" s="2">
        <v>7</v>
      </c>
      <c r="B8" s="9" t="s">
        <v>2</v>
      </c>
      <c r="C8" s="12" t="s">
        <v>30</v>
      </c>
      <c r="D8" s="13">
        <v>2207</v>
      </c>
      <c r="E8" s="12" t="s">
        <v>37</v>
      </c>
      <c r="F8" s="14">
        <f t="shared" si="0"/>
        <v>2207</v>
      </c>
      <c r="G8" s="12" t="str">
        <f t="shared" si="1"/>
        <v>piece/capita</v>
      </c>
      <c r="H8" s="1" t="s">
        <v>23</v>
      </c>
      <c r="I8" s="1" t="s">
        <v>50</v>
      </c>
      <c r="J8" s="1" t="s">
        <v>24</v>
      </c>
      <c r="K8" s="1" t="s">
        <v>43</v>
      </c>
    </row>
    <row r="9" spans="1:11" x14ac:dyDescent="0.35">
      <c r="A9" s="2">
        <v>8</v>
      </c>
      <c r="B9" s="9" t="s">
        <v>2</v>
      </c>
      <c r="C9" s="12" t="s">
        <v>34</v>
      </c>
      <c r="D9" s="13">
        <v>1772000</v>
      </c>
      <c r="E9" s="12" t="s">
        <v>31</v>
      </c>
      <c r="F9" s="14">
        <f t="shared" si="0"/>
        <v>1772000</v>
      </c>
      <c r="G9" s="12" t="str">
        <f t="shared" si="1"/>
        <v>bytes/capita</v>
      </c>
      <c r="H9" s="1" t="s">
        <v>18</v>
      </c>
      <c r="I9" s="5" t="s">
        <v>44</v>
      </c>
      <c r="J9" s="1" t="s">
        <v>42</v>
      </c>
      <c r="K9" s="1" t="s">
        <v>43</v>
      </c>
    </row>
    <row r="10" spans="1:11" x14ac:dyDescent="0.35">
      <c r="A10" s="2">
        <v>9</v>
      </c>
      <c r="B10" s="9" t="s">
        <v>2</v>
      </c>
      <c r="C10" s="12" t="s">
        <v>32</v>
      </c>
      <c r="D10" s="13">
        <v>2</v>
      </c>
      <c r="E10" s="12" t="s">
        <v>37</v>
      </c>
      <c r="F10" s="14">
        <f t="shared" si="0"/>
        <v>2</v>
      </c>
      <c r="G10" s="12" t="str">
        <f t="shared" si="1"/>
        <v>piece/capita</v>
      </c>
      <c r="H10" s="1" t="s">
        <v>35</v>
      </c>
      <c r="I10" s="1" t="s">
        <v>50</v>
      </c>
      <c r="J10" s="1" t="s">
        <v>38</v>
      </c>
      <c r="K10" s="1" t="s">
        <v>43</v>
      </c>
    </row>
    <row r="11" spans="1:11" x14ac:dyDescent="0.35">
      <c r="A11" s="2">
        <v>10</v>
      </c>
      <c r="B11" s="9" t="s">
        <v>2</v>
      </c>
      <c r="C11" s="12" t="s">
        <v>33</v>
      </c>
      <c r="D11" s="13">
        <v>1</v>
      </c>
      <c r="E11" s="12" t="s">
        <v>37</v>
      </c>
      <c r="F11" s="14">
        <f t="shared" si="0"/>
        <v>1</v>
      </c>
      <c r="G11" s="12" t="str">
        <f t="shared" si="1"/>
        <v>piece/capita</v>
      </c>
      <c r="H11" s="1" t="s">
        <v>35</v>
      </c>
      <c r="I11" s="1" t="s">
        <v>50</v>
      </c>
      <c r="J11" s="1" t="s">
        <v>38</v>
      </c>
      <c r="K11" s="1" t="s">
        <v>43</v>
      </c>
    </row>
    <row r="12" spans="1:11" x14ac:dyDescent="0.35">
      <c r="A12" s="2">
        <v>11</v>
      </c>
      <c r="B12" s="9" t="s">
        <v>2</v>
      </c>
      <c r="C12" s="12" t="s">
        <v>36</v>
      </c>
      <c r="D12" s="13">
        <v>12</v>
      </c>
      <c r="E12" s="12" t="s">
        <v>37</v>
      </c>
      <c r="F12" s="14">
        <f t="shared" si="0"/>
        <v>12</v>
      </c>
      <c r="G12" s="12" t="str">
        <f t="shared" si="1"/>
        <v>piece/capita</v>
      </c>
      <c r="H12" s="1" t="s">
        <v>35</v>
      </c>
      <c r="I12" s="1" t="s">
        <v>50</v>
      </c>
      <c r="J12" s="1" t="s">
        <v>38</v>
      </c>
      <c r="K12" s="1" t="s">
        <v>43</v>
      </c>
    </row>
    <row r="13" spans="1:11" x14ac:dyDescent="0.35">
      <c r="A13" s="2">
        <v>12</v>
      </c>
      <c r="B13" s="15" t="s">
        <v>3</v>
      </c>
      <c r="C13" s="12" t="str">
        <f>C2</f>
        <v>number of authors</v>
      </c>
      <c r="D13" s="13">
        <v>2</v>
      </c>
      <c r="E13" s="12" t="str">
        <f>E2</f>
        <v>capita</v>
      </c>
      <c r="F13" s="14"/>
      <c r="G13" s="12"/>
      <c r="H13" s="1" t="str">
        <f t="shared" ref="H13:J13" si="2">H2</f>
        <v>MIAU-library</v>
      </c>
      <c r="I13" s="5" t="s">
        <v>41</v>
      </c>
      <c r="J13" s="1" t="str">
        <f t="shared" si="2"/>
        <v>used for relativization</v>
      </c>
      <c r="K13" s="1" t="s">
        <v>54</v>
      </c>
    </row>
    <row r="14" spans="1:11" x14ac:dyDescent="0.35">
      <c r="A14" s="2">
        <v>13</v>
      </c>
      <c r="B14" s="15" t="s">
        <v>3</v>
      </c>
      <c r="C14" s="12" t="str">
        <f t="shared" ref="C14:C77" si="3">C3</f>
        <v>number of pages</v>
      </c>
      <c r="D14" s="16">
        <v>10</v>
      </c>
      <c r="E14" s="12" t="str">
        <f t="shared" ref="E14:H14" si="4">E3</f>
        <v>piece</v>
      </c>
      <c r="F14" s="14">
        <f>D14/D$13</f>
        <v>5</v>
      </c>
      <c r="G14" s="12" t="str">
        <f t="shared" si="1"/>
        <v>piece/capita</v>
      </c>
      <c r="H14" s="1" t="str">
        <f t="shared" si="4"/>
        <v>WORD-statistics</v>
      </c>
      <c r="I14" s="1" t="s">
        <v>47</v>
      </c>
      <c r="J14" s="1" t="str">
        <f t="shared" ref="J14" si="5">J3</f>
        <v xml:space="preserve">based on PDF2DOCX </v>
      </c>
      <c r="K14" s="1" t="s">
        <v>54</v>
      </c>
    </row>
    <row r="15" spans="1:11" x14ac:dyDescent="0.35">
      <c r="A15" s="2">
        <v>14</v>
      </c>
      <c r="B15" s="15" t="s">
        <v>3</v>
      </c>
      <c r="C15" s="12" t="str">
        <f t="shared" si="3"/>
        <v>number of words</v>
      </c>
      <c r="D15" s="16">
        <v>2000</v>
      </c>
      <c r="E15" s="12" t="str">
        <f t="shared" ref="E15:H15" si="6">E4</f>
        <v>piece</v>
      </c>
      <c r="F15" s="14">
        <f t="shared" ref="F15:F23" si="7">D15/D$13</f>
        <v>1000</v>
      </c>
      <c r="G15" s="12" t="str">
        <f t="shared" si="1"/>
        <v>piece/capita</v>
      </c>
      <c r="H15" s="1" t="str">
        <f t="shared" si="6"/>
        <v>WORD-statistics</v>
      </c>
      <c r="I15" s="1" t="s">
        <v>47</v>
      </c>
      <c r="J15" s="1" t="str">
        <f t="shared" ref="J15" si="8">J4</f>
        <v xml:space="preserve">based on PDF2DOCX </v>
      </c>
      <c r="K15" s="1" t="s">
        <v>54</v>
      </c>
    </row>
    <row r="16" spans="1:11" x14ac:dyDescent="0.35">
      <c r="A16" s="2">
        <v>15</v>
      </c>
      <c r="B16" s="15" t="s">
        <v>3</v>
      </c>
      <c r="C16" s="12" t="str">
        <f t="shared" si="3"/>
        <v>number of characters without spaces</v>
      </c>
      <c r="D16" s="16">
        <v>15000</v>
      </c>
      <c r="E16" s="12" t="str">
        <f t="shared" ref="E16:H16" si="9">E5</f>
        <v>piece</v>
      </c>
      <c r="F16" s="14">
        <f t="shared" si="7"/>
        <v>7500</v>
      </c>
      <c r="G16" s="12" t="str">
        <f t="shared" si="1"/>
        <v>piece/capita</v>
      </c>
      <c r="H16" s="1" t="str">
        <f t="shared" si="9"/>
        <v>WORD-statistics</v>
      </c>
      <c r="I16" s="1" t="s">
        <v>47</v>
      </c>
      <c r="J16" s="1" t="str">
        <f t="shared" ref="J16" si="10">J5</f>
        <v xml:space="preserve">based on PDF2DOCX </v>
      </c>
      <c r="K16" s="1" t="s">
        <v>54</v>
      </c>
    </row>
    <row r="17" spans="1:11" x14ac:dyDescent="0.35">
      <c r="A17" s="2">
        <v>16</v>
      </c>
      <c r="B17" s="15" t="s">
        <v>3</v>
      </c>
      <c r="C17" s="12" t="str">
        <f t="shared" si="3"/>
        <v>number of characters with spaces</v>
      </c>
      <c r="D17" s="16">
        <v>17000</v>
      </c>
      <c r="E17" s="12" t="str">
        <f t="shared" ref="E17:H17" si="11">E6</f>
        <v>piece</v>
      </c>
      <c r="F17" s="14">
        <f t="shared" si="7"/>
        <v>8500</v>
      </c>
      <c r="G17" s="12" t="str">
        <f t="shared" si="1"/>
        <v>piece/capita</v>
      </c>
      <c r="H17" s="1" t="str">
        <f t="shared" si="11"/>
        <v>WORD-statistics</v>
      </c>
      <c r="I17" s="1" t="s">
        <v>47</v>
      </c>
      <c r="J17" s="1" t="str">
        <f t="shared" ref="J17" si="12">J6</f>
        <v xml:space="preserve">based on PDF2DOCX </v>
      </c>
      <c r="K17" s="1" t="s">
        <v>54</v>
      </c>
    </row>
    <row r="18" spans="1:11" x14ac:dyDescent="0.35">
      <c r="A18" s="2">
        <v>17</v>
      </c>
      <c r="B18" s="15" t="s">
        <v>3</v>
      </c>
      <c r="C18" s="12" t="str">
        <f t="shared" si="3"/>
        <v>number of paragraphs</v>
      </c>
      <c r="D18" s="16">
        <v>150</v>
      </c>
      <c r="E18" s="12" t="str">
        <f t="shared" ref="E18:H18" si="13">E7</f>
        <v>piece</v>
      </c>
      <c r="F18" s="14">
        <f t="shared" si="7"/>
        <v>75</v>
      </c>
      <c r="G18" s="12" t="str">
        <f t="shared" si="1"/>
        <v>piece/capita</v>
      </c>
      <c r="H18" s="1" t="str">
        <f t="shared" si="13"/>
        <v>WORD-statistics</v>
      </c>
      <c r="I18" s="1" t="s">
        <v>47</v>
      </c>
      <c r="J18" s="1" t="str">
        <f t="shared" ref="J18" si="14">J7</f>
        <v xml:space="preserve">based on PDF2DOCX </v>
      </c>
      <c r="K18" s="1" t="s">
        <v>54</v>
      </c>
    </row>
    <row r="19" spans="1:11" x14ac:dyDescent="0.35">
      <c r="A19" s="2">
        <v>18</v>
      </c>
      <c r="B19" s="15" t="s">
        <v>3</v>
      </c>
      <c r="C19" s="12" t="str">
        <f t="shared" si="3"/>
        <v>number of rows</v>
      </c>
      <c r="D19" s="16">
        <v>250</v>
      </c>
      <c r="E19" s="12" t="str">
        <f t="shared" ref="E19:H19" si="15">E8</f>
        <v>piece</v>
      </c>
      <c r="F19" s="14">
        <f t="shared" si="7"/>
        <v>125</v>
      </c>
      <c r="G19" s="12" t="str">
        <f t="shared" si="1"/>
        <v>piece/capita</v>
      </c>
      <c r="H19" s="1" t="str">
        <f t="shared" si="15"/>
        <v>WORD-statistics</v>
      </c>
      <c r="I19" s="1" t="s">
        <v>47</v>
      </c>
      <c r="J19" s="1" t="str">
        <f t="shared" ref="J19" si="16">J8</f>
        <v xml:space="preserve">based on PDF2DOCX </v>
      </c>
      <c r="K19" s="1" t="s">
        <v>54</v>
      </c>
    </row>
    <row r="20" spans="1:11" x14ac:dyDescent="0.35">
      <c r="A20" s="2">
        <v>19</v>
      </c>
      <c r="B20" s="15" t="s">
        <v>3</v>
      </c>
      <c r="C20" s="12" t="str">
        <f t="shared" si="3"/>
        <v>bytes (physical volume)</v>
      </c>
      <c r="D20" s="16">
        <v>100000</v>
      </c>
      <c r="E20" s="12" t="str">
        <f t="shared" ref="E20:H20" si="17">E9</f>
        <v>bytes</v>
      </c>
      <c r="F20" s="14">
        <f t="shared" si="7"/>
        <v>50000</v>
      </c>
      <c r="G20" s="12" t="str">
        <f t="shared" si="1"/>
        <v>bytes/capita</v>
      </c>
      <c r="H20" s="1" t="str">
        <f t="shared" si="17"/>
        <v>MIAU-library</v>
      </c>
      <c r="I20" s="5" t="s">
        <v>44</v>
      </c>
      <c r="J20" s="1" t="str">
        <f t="shared" ref="J20" si="18">J9</f>
        <v>estimated (docx)</v>
      </c>
      <c r="K20" s="1" t="s">
        <v>54</v>
      </c>
    </row>
    <row r="21" spans="1:11" x14ac:dyDescent="0.35">
      <c r="A21" s="2">
        <v>20</v>
      </c>
      <c r="B21" s="15" t="s">
        <v>3</v>
      </c>
      <c r="C21" s="12" t="str">
        <f t="shared" si="3"/>
        <v>number of chapters</v>
      </c>
      <c r="D21" s="16">
        <v>4</v>
      </c>
      <c r="E21" s="12" t="str">
        <f t="shared" ref="E21:H21" si="19">E10</f>
        <v>piece</v>
      </c>
      <c r="F21" s="14">
        <f t="shared" si="7"/>
        <v>2</v>
      </c>
      <c r="G21" s="12" t="str">
        <f t="shared" si="1"/>
        <v>piece/capita</v>
      </c>
      <c r="H21" s="1" t="str">
        <f t="shared" si="19"/>
        <v>file-inspection</v>
      </c>
      <c r="I21" s="1" t="s">
        <v>47</v>
      </c>
      <c r="J21" s="1" t="str">
        <f t="shared" ref="J21" si="20">J10</f>
        <v>fact but detected by human</v>
      </c>
      <c r="K21" s="1" t="s">
        <v>54</v>
      </c>
    </row>
    <row r="22" spans="1:11" x14ac:dyDescent="0.35">
      <c r="A22" s="2">
        <v>21</v>
      </c>
      <c r="B22" s="15" t="s">
        <v>3</v>
      </c>
      <c r="C22" s="12" t="str">
        <f t="shared" si="3"/>
        <v>deepness of chapters</v>
      </c>
      <c r="D22" s="16">
        <v>1</v>
      </c>
      <c r="E22" s="12" t="str">
        <f t="shared" ref="E22:H22" si="21">E11</f>
        <v>piece</v>
      </c>
      <c r="F22" s="14">
        <f t="shared" si="7"/>
        <v>0.5</v>
      </c>
      <c r="G22" s="12" t="str">
        <f t="shared" si="1"/>
        <v>piece/capita</v>
      </c>
      <c r="H22" s="1" t="str">
        <f t="shared" si="21"/>
        <v>file-inspection</v>
      </c>
      <c r="I22" s="1" t="s">
        <v>47</v>
      </c>
      <c r="J22" s="1" t="str">
        <f t="shared" ref="J22" si="22">J11</f>
        <v>fact but detected by human</v>
      </c>
      <c r="K22" s="1" t="s">
        <v>54</v>
      </c>
    </row>
    <row r="23" spans="1:11" x14ac:dyDescent="0.35">
      <c r="A23" s="2">
        <v>22</v>
      </c>
      <c r="B23" s="15" t="s">
        <v>3</v>
      </c>
      <c r="C23" s="12" t="str">
        <f t="shared" si="3"/>
        <v>number of figures</v>
      </c>
      <c r="D23" s="16">
        <v>1</v>
      </c>
      <c r="E23" s="12" t="str">
        <f t="shared" ref="E23:H23" si="23">E12</f>
        <v>piece</v>
      </c>
      <c r="F23" s="14">
        <f t="shared" si="7"/>
        <v>0.5</v>
      </c>
      <c r="G23" s="12" t="str">
        <f t="shared" si="1"/>
        <v>piece/capita</v>
      </c>
      <c r="H23" s="1" t="str">
        <f t="shared" si="23"/>
        <v>file-inspection</v>
      </c>
      <c r="I23" s="1" t="s">
        <v>47</v>
      </c>
      <c r="J23" s="1" t="str">
        <f t="shared" ref="J23" si="24">J12</f>
        <v>fact but detected by human</v>
      </c>
      <c r="K23" s="1" t="s">
        <v>54</v>
      </c>
    </row>
    <row r="24" spans="1:11" x14ac:dyDescent="0.35">
      <c r="A24" s="2">
        <v>23</v>
      </c>
      <c r="B24" s="9" t="s">
        <v>4</v>
      </c>
      <c r="C24" s="12" t="str">
        <f t="shared" si="3"/>
        <v>number of authors</v>
      </c>
      <c r="D24" s="13">
        <v>1</v>
      </c>
      <c r="E24" s="12" t="str">
        <f t="shared" ref="E24:H24" si="25">E13</f>
        <v>capita</v>
      </c>
      <c r="F24" s="14"/>
      <c r="G24" s="12"/>
      <c r="H24" s="1" t="str">
        <f t="shared" si="25"/>
        <v>MIAU-library</v>
      </c>
      <c r="I24" s="4" t="s">
        <v>48</v>
      </c>
      <c r="J24" s="1" t="str">
        <f t="shared" ref="J24" si="26">J13</f>
        <v>used for relativization</v>
      </c>
      <c r="K24" s="1" t="s">
        <v>49</v>
      </c>
    </row>
    <row r="25" spans="1:11" x14ac:dyDescent="0.35">
      <c r="A25" s="2">
        <v>24</v>
      </c>
      <c r="B25" s="9" t="s">
        <v>4</v>
      </c>
      <c r="C25" s="12" t="str">
        <f t="shared" si="3"/>
        <v>number of pages</v>
      </c>
      <c r="D25" s="13">
        <v>14</v>
      </c>
      <c r="E25" s="12" t="str">
        <f t="shared" ref="E25:H25" si="27">E14</f>
        <v>piece</v>
      </c>
      <c r="F25" s="14">
        <f>D25/D$24</f>
        <v>14</v>
      </c>
      <c r="G25" s="12" t="str">
        <f>G14</f>
        <v>piece/capita</v>
      </c>
      <c r="H25" s="1" t="str">
        <f t="shared" si="27"/>
        <v>WORD-statistics</v>
      </c>
      <c r="I25" s="1" t="s">
        <v>46</v>
      </c>
      <c r="J25" s="1" t="str">
        <f t="shared" ref="J25" si="28">J14</f>
        <v xml:space="preserve">based on PDF2DOCX </v>
      </c>
      <c r="K25" s="1" t="s">
        <v>49</v>
      </c>
    </row>
    <row r="26" spans="1:11" x14ac:dyDescent="0.35">
      <c r="A26" s="2">
        <v>25</v>
      </c>
      <c r="B26" s="9" t="s">
        <v>4</v>
      </c>
      <c r="C26" s="12" t="str">
        <f t="shared" si="3"/>
        <v>number of words</v>
      </c>
      <c r="D26" s="13">
        <v>2187</v>
      </c>
      <c r="E26" s="12" t="str">
        <f t="shared" ref="E26:H26" si="29">E15</f>
        <v>piece</v>
      </c>
      <c r="F26" s="14">
        <f t="shared" ref="F26:F34" si="30">D26/D$24</f>
        <v>2187</v>
      </c>
      <c r="G26" s="12" t="str">
        <f t="shared" ref="G26:G34" si="31">G15</f>
        <v>piece/capita</v>
      </c>
      <c r="H26" s="1" t="str">
        <f t="shared" si="29"/>
        <v>WORD-statistics</v>
      </c>
      <c r="I26" s="1" t="s">
        <v>46</v>
      </c>
      <c r="J26" s="1" t="str">
        <f t="shared" ref="J26" si="32">J15</f>
        <v xml:space="preserve">based on PDF2DOCX </v>
      </c>
      <c r="K26" s="1" t="s">
        <v>49</v>
      </c>
    </row>
    <row r="27" spans="1:11" x14ac:dyDescent="0.35">
      <c r="A27" s="2">
        <v>26</v>
      </c>
      <c r="B27" s="9" t="s">
        <v>4</v>
      </c>
      <c r="C27" s="12" t="str">
        <f t="shared" si="3"/>
        <v>number of characters without spaces</v>
      </c>
      <c r="D27" s="13">
        <v>12425</v>
      </c>
      <c r="E27" s="12" t="str">
        <f t="shared" ref="E27:H27" si="33">E16</f>
        <v>piece</v>
      </c>
      <c r="F27" s="14">
        <f t="shared" si="30"/>
        <v>12425</v>
      </c>
      <c r="G27" s="12" t="str">
        <f t="shared" si="31"/>
        <v>piece/capita</v>
      </c>
      <c r="H27" s="1" t="str">
        <f t="shared" si="33"/>
        <v>WORD-statistics</v>
      </c>
      <c r="I27" s="1" t="s">
        <v>46</v>
      </c>
      <c r="J27" s="1" t="str">
        <f t="shared" ref="J27" si="34">J16</f>
        <v xml:space="preserve">based on PDF2DOCX </v>
      </c>
      <c r="K27" s="1" t="s">
        <v>49</v>
      </c>
    </row>
    <row r="28" spans="1:11" x14ac:dyDescent="0.35">
      <c r="A28" s="2">
        <v>27</v>
      </c>
      <c r="B28" s="9" t="s">
        <v>4</v>
      </c>
      <c r="C28" s="12" t="str">
        <f t="shared" si="3"/>
        <v>number of characters with spaces</v>
      </c>
      <c r="D28" s="13">
        <v>14474</v>
      </c>
      <c r="E28" s="12" t="str">
        <f t="shared" ref="E28:H28" si="35">E17</f>
        <v>piece</v>
      </c>
      <c r="F28" s="14">
        <f t="shared" si="30"/>
        <v>14474</v>
      </c>
      <c r="G28" s="12" t="str">
        <f t="shared" si="31"/>
        <v>piece/capita</v>
      </c>
      <c r="H28" s="1" t="str">
        <f t="shared" si="35"/>
        <v>WORD-statistics</v>
      </c>
      <c r="I28" s="1" t="s">
        <v>46</v>
      </c>
      <c r="J28" s="1" t="str">
        <f t="shared" ref="J28" si="36">J17</f>
        <v xml:space="preserve">based on PDF2DOCX </v>
      </c>
      <c r="K28" s="1" t="s">
        <v>49</v>
      </c>
    </row>
    <row r="29" spans="1:11" x14ac:dyDescent="0.35">
      <c r="A29" s="2">
        <v>28</v>
      </c>
      <c r="B29" s="9" t="s">
        <v>4</v>
      </c>
      <c r="C29" s="12" t="str">
        <f t="shared" si="3"/>
        <v>number of paragraphs</v>
      </c>
      <c r="D29" s="13">
        <v>136</v>
      </c>
      <c r="E29" s="12" t="str">
        <f t="shared" ref="E29:H29" si="37">E18</f>
        <v>piece</v>
      </c>
      <c r="F29" s="14">
        <f t="shared" si="30"/>
        <v>136</v>
      </c>
      <c r="G29" s="12" t="str">
        <f t="shared" si="31"/>
        <v>piece/capita</v>
      </c>
      <c r="H29" s="1" t="str">
        <f t="shared" si="37"/>
        <v>WORD-statistics</v>
      </c>
      <c r="I29" s="1" t="s">
        <v>46</v>
      </c>
      <c r="J29" s="1" t="str">
        <f t="shared" ref="J29" si="38">J18</f>
        <v xml:space="preserve">based on PDF2DOCX </v>
      </c>
      <c r="K29" s="1" t="s">
        <v>49</v>
      </c>
    </row>
    <row r="30" spans="1:11" x14ac:dyDescent="0.35">
      <c r="A30" s="2">
        <v>29</v>
      </c>
      <c r="B30" s="9" t="s">
        <v>4</v>
      </c>
      <c r="C30" s="12" t="str">
        <f t="shared" si="3"/>
        <v>number of rows</v>
      </c>
      <c r="D30" s="13">
        <v>716</v>
      </c>
      <c r="E30" s="12" t="str">
        <f t="shared" ref="E30:H30" si="39">E19</f>
        <v>piece</v>
      </c>
      <c r="F30" s="14">
        <f t="shared" si="30"/>
        <v>716</v>
      </c>
      <c r="G30" s="12" t="str">
        <f t="shared" si="31"/>
        <v>piece/capita</v>
      </c>
      <c r="H30" s="1" t="str">
        <f t="shared" si="39"/>
        <v>WORD-statistics</v>
      </c>
      <c r="I30" s="1" t="s">
        <v>46</v>
      </c>
      <c r="J30" s="1" t="str">
        <f t="shared" ref="J30" si="40">J19</f>
        <v xml:space="preserve">based on PDF2DOCX </v>
      </c>
      <c r="K30" s="1" t="s">
        <v>49</v>
      </c>
    </row>
    <row r="31" spans="1:11" x14ac:dyDescent="0.35">
      <c r="A31" s="2">
        <v>30</v>
      </c>
      <c r="B31" s="9" t="s">
        <v>4</v>
      </c>
      <c r="C31" s="12" t="str">
        <f t="shared" si="3"/>
        <v>bytes (physical volume)</v>
      </c>
      <c r="D31" s="13">
        <v>2200000</v>
      </c>
      <c r="E31" s="12" t="str">
        <f t="shared" ref="E31:H31" si="41">E20</f>
        <v>bytes</v>
      </c>
      <c r="F31" s="14">
        <f t="shared" si="30"/>
        <v>2200000</v>
      </c>
      <c r="G31" s="12" t="str">
        <f t="shared" si="31"/>
        <v>bytes/capita</v>
      </c>
      <c r="H31" s="1" t="str">
        <f t="shared" si="41"/>
        <v>MIAU-library</v>
      </c>
      <c r="I31" s="5" t="s">
        <v>44</v>
      </c>
      <c r="J31" s="1" t="str">
        <f t="shared" ref="J31" si="42">J20</f>
        <v>estimated (docx)</v>
      </c>
      <c r="K31" s="1" t="s">
        <v>49</v>
      </c>
    </row>
    <row r="32" spans="1:11" x14ac:dyDescent="0.35">
      <c r="A32" s="2">
        <v>31</v>
      </c>
      <c r="B32" s="9" t="s">
        <v>4</v>
      </c>
      <c r="C32" s="12" t="str">
        <f t="shared" si="3"/>
        <v>number of chapters</v>
      </c>
      <c r="D32" s="13">
        <v>12</v>
      </c>
      <c r="E32" s="12" t="str">
        <f t="shared" ref="E32:H32" si="43">E21</f>
        <v>piece</v>
      </c>
      <c r="F32" s="14">
        <f t="shared" si="30"/>
        <v>12</v>
      </c>
      <c r="G32" s="12" t="str">
        <f t="shared" si="31"/>
        <v>piece/capita</v>
      </c>
      <c r="H32" s="1" t="str">
        <f t="shared" si="43"/>
        <v>file-inspection</v>
      </c>
      <c r="I32" s="1" t="s">
        <v>46</v>
      </c>
      <c r="J32" s="1" t="str">
        <f t="shared" ref="J32" si="44">J21</f>
        <v>fact but detected by human</v>
      </c>
      <c r="K32" s="1" t="s">
        <v>49</v>
      </c>
    </row>
    <row r="33" spans="1:11" x14ac:dyDescent="0.35">
      <c r="A33" s="2">
        <v>32</v>
      </c>
      <c r="B33" s="9" t="s">
        <v>4</v>
      </c>
      <c r="C33" s="12" t="str">
        <f t="shared" si="3"/>
        <v>deepness of chapters</v>
      </c>
      <c r="D33" s="13">
        <v>3</v>
      </c>
      <c r="E33" s="12" t="str">
        <f t="shared" ref="E33:H33" si="45">E22</f>
        <v>piece</v>
      </c>
      <c r="F33" s="14">
        <f t="shared" si="30"/>
        <v>3</v>
      </c>
      <c r="G33" s="12" t="str">
        <f t="shared" si="31"/>
        <v>piece/capita</v>
      </c>
      <c r="H33" s="1" t="str">
        <f t="shared" si="45"/>
        <v>file-inspection</v>
      </c>
      <c r="I33" s="1" t="s">
        <v>46</v>
      </c>
      <c r="J33" s="1" t="str">
        <f t="shared" ref="J33" si="46">J22</f>
        <v>fact but detected by human</v>
      </c>
      <c r="K33" s="1" t="s">
        <v>49</v>
      </c>
    </row>
    <row r="34" spans="1:11" x14ac:dyDescent="0.35">
      <c r="A34" s="2">
        <v>33</v>
      </c>
      <c r="B34" s="9" t="s">
        <v>4</v>
      </c>
      <c r="C34" s="12" t="str">
        <f t="shared" si="3"/>
        <v>number of figures</v>
      </c>
      <c r="D34" s="13">
        <v>10</v>
      </c>
      <c r="E34" s="12" t="str">
        <f t="shared" ref="E34:H34" si="47">E23</f>
        <v>piece</v>
      </c>
      <c r="F34" s="14">
        <f t="shared" si="30"/>
        <v>10</v>
      </c>
      <c r="G34" s="12" t="str">
        <f t="shared" si="31"/>
        <v>piece/capita</v>
      </c>
      <c r="H34" s="1" t="str">
        <f t="shared" si="47"/>
        <v>file-inspection</v>
      </c>
      <c r="I34" s="1" t="s">
        <v>46</v>
      </c>
      <c r="J34" s="1" t="str">
        <f t="shared" ref="J34" si="48">J23</f>
        <v>fact but detected by human</v>
      </c>
      <c r="K34" s="1" t="s">
        <v>49</v>
      </c>
    </row>
    <row r="35" spans="1:11" x14ac:dyDescent="0.35">
      <c r="A35" s="2">
        <v>34</v>
      </c>
      <c r="B35" s="15" t="s">
        <v>5</v>
      </c>
      <c r="C35" s="12" t="str">
        <f t="shared" si="3"/>
        <v>number of authors</v>
      </c>
      <c r="D35" s="13">
        <v>1</v>
      </c>
      <c r="E35" s="12" t="str">
        <f t="shared" ref="E35:H35" si="49">E24</f>
        <v>capita</v>
      </c>
      <c r="F35" s="14"/>
      <c r="G35" s="12"/>
      <c r="H35" s="1" t="str">
        <f t="shared" si="49"/>
        <v>MIAU-library</v>
      </c>
      <c r="I35" s="4" t="s">
        <v>51</v>
      </c>
      <c r="J35" s="1" t="str">
        <f t="shared" ref="J35" si="50">J24</f>
        <v>used for relativization</v>
      </c>
      <c r="K35" s="1" t="s">
        <v>53</v>
      </c>
    </row>
    <row r="36" spans="1:11" x14ac:dyDescent="0.35">
      <c r="A36" s="2">
        <v>35</v>
      </c>
      <c r="B36" s="15" t="s">
        <v>5</v>
      </c>
      <c r="C36" s="12" t="str">
        <f t="shared" si="3"/>
        <v>number of pages</v>
      </c>
      <c r="D36" s="13">
        <v>7</v>
      </c>
      <c r="E36" s="12" t="str">
        <f t="shared" ref="E36:H36" si="51">E25</f>
        <v>piece</v>
      </c>
      <c r="F36" s="14">
        <f>D36/D$35</f>
        <v>7</v>
      </c>
      <c r="G36" s="12" t="str">
        <f t="shared" ref="G36:G99" si="52">E36&amp;"/capita"</f>
        <v>piece/capita</v>
      </c>
      <c r="H36" s="1" t="str">
        <f t="shared" si="51"/>
        <v>WORD-statistics</v>
      </c>
      <c r="I36" s="1" t="s">
        <v>52</v>
      </c>
      <c r="J36" s="1" t="str">
        <f t="shared" ref="J36" si="53">J25</f>
        <v xml:space="preserve">based on PDF2DOCX </v>
      </c>
      <c r="K36" s="1" t="s">
        <v>53</v>
      </c>
    </row>
    <row r="37" spans="1:11" x14ac:dyDescent="0.35">
      <c r="A37" s="2">
        <v>36</v>
      </c>
      <c r="B37" s="15" t="s">
        <v>5</v>
      </c>
      <c r="C37" s="12" t="str">
        <f t="shared" si="3"/>
        <v>number of words</v>
      </c>
      <c r="D37" s="13">
        <v>774</v>
      </c>
      <c r="E37" s="12" t="str">
        <f t="shared" ref="E37:H37" si="54">E26</f>
        <v>piece</v>
      </c>
      <c r="F37" s="14">
        <f t="shared" ref="F37:F100" si="55">D37/D$35</f>
        <v>774</v>
      </c>
      <c r="G37" s="12" t="str">
        <f t="shared" si="52"/>
        <v>piece/capita</v>
      </c>
      <c r="H37" s="1" t="str">
        <f t="shared" si="54"/>
        <v>WORD-statistics</v>
      </c>
      <c r="I37" s="1" t="s">
        <v>52</v>
      </c>
      <c r="J37" s="1" t="str">
        <f t="shared" ref="J37" si="56">J26</f>
        <v xml:space="preserve">based on PDF2DOCX </v>
      </c>
      <c r="K37" s="1" t="s">
        <v>53</v>
      </c>
    </row>
    <row r="38" spans="1:11" x14ac:dyDescent="0.35">
      <c r="A38" s="2">
        <v>37</v>
      </c>
      <c r="B38" s="15" t="s">
        <v>5</v>
      </c>
      <c r="C38" s="12" t="str">
        <f t="shared" si="3"/>
        <v>number of characters without spaces</v>
      </c>
      <c r="D38" s="13">
        <v>4622</v>
      </c>
      <c r="E38" s="12" t="str">
        <f t="shared" ref="E38:H38" si="57">E27</f>
        <v>piece</v>
      </c>
      <c r="F38" s="14">
        <f t="shared" si="55"/>
        <v>4622</v>
      </c>
      <c r="G38" s="12" t="str">
        <f t="shared" si="52"/>
        <v>piece/capita</v>
      </c>
      <c r="H38" s="1" t="str">
        <f t="shared" si="57"/>
        <v>WORD-statistics</v>
      </c>
      <c r="I38" s="1" t="s">
        <v>52</v>
      </c>
      <c r="J38" s="1" t="str">
        <f t="shared" ref="J38" si="58">J27</f>
        <v xml:space="preserve">based on PDF2DOCX </v>
      </c>
      <c r="K38" s="1" t="s">
        <v>53</v>
      </c>
    </row>
    <row r="39" spans="1:11" x14ac:dyDescent="0.35">
      <c r="A39" s="2">
        <v>38</v>
      </c>
      <c r="B39" s="15" t="s">
        <v>5</v>
      </c>
      <c r="C39" s="12" t="str">
        <f t="shared" si="3"/>
        <v>number of characters with spaces</v>
      </c>
      <c r="D39" s="13">
        <v>5368</v>
      </c>
      <c r="E39" s="12" t="str">
        <f t="shared" ref="E39:H39" si="59">E28</f>
        <v>piece</v>
      </c>
      <c r="F39" s="14">
        <f t="shared" si="55"/>
        <v>5368</v>
      </c>
      <c r="G39" s="12" t="str">
        <f t="shared" si="52"/>
        <v>piece/capita</v>
      </c>
      <c r="H39" s="1" t="str">
        <f t="shared" si="59"/>
        <v>WORD-statistics</v>
      </c>
      <c r="I39" s="1" t="s">
        <v>52</v>
      </c>
      <c r="J39" s="1" t="str">
        <f t="shared" ref="J39" si="60">J28</f>
        <v xml:space="preserve">based on PDF2DOCX </v>
      </c>
      <c r="K39" s="1" t="s">
        <v>53</v>
      </c>
    </row>
    <row r="40" spans="1:11" x14ac:dyDescent="0.35">
      <c r="A40" s="2">
        <v>39</v>
      </c>
      <c r="B40" s="15" t="s">
        <v>5</v>
      </c>
      <c r="C40" s="12" t="str">
        <f t="shared" si="3"/>
        <v>number of paragraphs</v>
      </c>
      <c r="D40" s="13">
        <v>40</v>
      </c>
      <c r="E40" s="12" t="str">
        <f t="shared" ref="E40:H40" si="61">E29</f>
        <v>piece</v>
      </c>
      <c r="F40" s="14">
        <f t="shared" si="55"/>
        <v>40</v>
      </c>
      <c r="G40" s="12" t="str">
        <f t="shared" si="52"/>
        <v>piece/capita</v>
      </c>
      <c r="H40" s="1" t="str">
        <f t="shared" si="61"/>
        <v>WORD-statistics</v>
      </c>
      <c r="I40" s="1" t="s">
        <v>52</v>
      </c>
      <c r="J40" s="1" t="str">
        <f t="shared" ref="J40" si="62">J29</f>
        <v xml:space="preserve">based on PDF2DOCX </v>
      </c>
      <c r="K40" s="1" t="s">
        <v>53</v>
      </c>
    </row>
    <row r="41" spans="1:11" x14ac:dyDescent="0.35">
      <c r="A41" s="2">
        <v>40</v>
      </c>
      <c r="B41" s="15" t="s">
        <v>5</v>
      </c>
      <c r="C41" s="12" t="str">
        <f t="shared" si="3"/>
        <v>number of rows</v>
      </c>
      <c r="D41" s="13">
        <v>86</v>
      </c>
      <c r="E41" s="12" t="str">
        <f t="shared" ref="E41:H41" si="63">E30</f>
        <v>piece</v>
      </c>
      <c r="F41" s="14">
        <f t="shared" si="55"/>
        <v>86</v>
      </c>
      <c r="G41" s="12" t="str">
        <f t="shared" si="52"/>
        <v>piece/capita</v>
      </c>
      <c r="H41" s="1" t="str">
        <f t="shared" si="63"/>
        <v>WORD-statistics</v>
      </c>
      <c r="I41" s="1" t="s">
        <v>52</v>
      </c>
      <c r="J41" s="1" t="str">
        <f t="shared" ref="J41" si="64">J30</f>
        <v xml:space="preserve">based on PDF2DOCX </v>
      </c>
      <c r="K41" s="1" t="s">
        <v>53</v>
      </c>
    </row>
    <row r="42" spans="1:11" x14ac:dyDescent="0.35">
      <c r="A42" s="2">
        <v>41</v>
      </c>
      <c r="B42" s="15" t="s">
        <v>5</v>
      </c>
      <c r="C42" s="12" t="str">
        <f t="shared" si="3"/>
        <v>bytes (physical volume)</v>
      </c>
      <c r="D42" s="13">
        <v>1300000</v>
      </c>
      <c r="E42" s="12" t="str">
        <f t="shared" ref="E42:H42" si="65">E31</f>
        <v>bytes</v>
      </c>
      <c r="F42" s="14">
        <f t="shared" si="55"/>
        <v>1300000</v>
      </c>
      <c r="G42" s="12" t="str">
        <f t="shared" si="52"/>
        <v>bytes/capita</v>
      </c>
      <c r="H42" s="1" t="str">
        <f t="shared" si="65"/>
        <v>MIAU-library</v>
      </c>
      <c r="I42" s="5" t="s">
        <v>44</v>
      </c>
      <c r="J42" s="1" t="str">
        <f t="shared" ref="J42" si="66">J31</f>
        <v>estimated (docx)</v>
      </c>
      <c r="K42" s="1" t="s">
        <v>53</v>
      </c>
    </row>
    <row r="43" spans="1:11" x14ac:dyDescent="0.35">
      <c r="A43" s="2">
        <v>42</v>
      </c>
      <c r="B43" s="15" t="s">
        <v>5</v>
      </c>
      <c r="C43" s="12" t="str">
        <f t="shared" si="3"/>
        <v>number of chapters</v>
      </c>
      <c r="D43" s="13">
        <v>10</v>
      </c>
      <c r="E43" s="12" t="str">
        <f t="shared" ref="E43:H43" si="67">E32</f>
        <v>piece</v>
      </c>
      <c r="F43" s="14">
        <f t="shared" si="55"/>
        <v>10</v>
      </c>
      <c r="G43" s="12" t="str">
        <f t="shared" si="52"/>
        <v>piece/capita</v>
      </c>
      <c r="H43" s="1" t="str">
        <f t="shared" si="67"/>
        <v>file-inspection</v>
      </c>
      <c r="I43" s="1" t="s">
        <v>52</v>
      </c>
      <c r="J43" s="1" t="str">
        <f t="shared" ref="J43" si="68">J32</f>
        <v>fact but detected by human</v>
      </c>
      <c r="K43" s="1" t="s">
        <v>53</v>
      </c>
    </row>
    <row r="44" spans="1:11" x14ac:dyDescent="0.35">
      <c r="A44" s="2">
        <v>43</v>
      </c>
      <c r="B44" s="15" t="s">
        <v>5</v>
      </c>
      <c r="C44" s="12" t="str">
        <f t="shared" si="3"/>
        <v>deepness of chapters</v>
      </c>
      <c r="D44" s="13">
        <v>2</v>
      </c>
      <c r="E44" s="12" t="str">
        <f t="shared" ref="E44:H44" si="69">E33</f>
        <v>piece</v>
      </c>
      <c r="F44" s="14">
        <f t="shared" si="55"/>
        <v>2</v>
      </c>
      <c r="G44" s="12" t="str">
        <f t="shared" si="52"/>
        <v>piece/capita</v>
      </c>
      <c r="H44" s="1" t="str">
        <f t="shared" si="69"/>
        <v>file-inspection</v>
      </c>
      <c r="I44" s="1" t="s">
        <v>52</v>
      </c>
      <c r="J44" s="1" t="str">
        <f t="shared" ref="J44" si="70">J33</f>
        <v>fact but detected by human</v>
      </c>
      <c r="K44" s="1" t="s">
        <v>53</v>
      </c>
    </row>
    <row r="45" spans="1:11" x14ac:dyDescent="0.35">
      <c r="A45" s="2">
        <v>44</v>
      </c>
      <c r="B45" s="15" t="s">
        <v>5</v>
      </c>
      <c r="C45" s="12" t="str">
        <f t="shared" si="3"/>
        <v>number of figures</v>
      </c>
      <c r="D45" s="13">
        <v>9</v>
      </c>
      <c r="E45" s="12" t="str">
        <f t="shared" ref="E45:H45" si="71">E34</f>
        <v>piece</v>
      </c>
      <c r="F45" s="14">
        <f t="shared" si="55"/>
        <v>9</v>
      </c>
      <c r="G45" s="12" t="str">
        <f t="shared" si="52"/>
        <v>piece/capita</v>
      </c>
      <c r="H45" s="1" t="str">
        <f t="shared" si="71"/>
        <v>file-inspection</v>
      </c>
      <c r="I45" s="1" t="s">
        <v>52</v>
      </c>
      <c r="J45" s="1" t="str">
        <f t="shared" ref="J45" si="72">J34</f>
        <v>fact but detected by human</v>
      </c>
      <c r="K45" s="1" t="s">
        <v>53</v>
      </c>
    </row>
    <row r="46" spans="1:11" x14ac:dyDescent="0.35">
      <c r="A46" s="2">
        <v>45</v>
      </c>
      <c r="B46" s="9" t="s">
        <v>6</v>
      </c>
      <c r="C46" s="12" t="str">
        <f t="shared" si="3"/>
        <v>number of authors</v>
      </c>
      <c r="D46" s="13">
        <v>1</v>
      </c>
      <c r="E46" s="12" t="str">
        <f t="shared" ref="E46:H46" si="73">E35</f>
        <v>capita</v>
      </c>
      <c r="F46" s="14"/>
      <c r="G46" s="12"/>
      <c r="H46" s="1" t="str">
        <f t="shared" si="73"/>
        <v>MIAU-library</v>
      </c>
      <c r="I46" s="4" t="s">
        <v>59</v>
      </c>
      <c r="J46" s="1" t="str">
        <f t="shared" ref="J46" si="74">J35</f>
        <v>used for relativization</v>
      </c>
      <c r="K46" s="1" t="s">
        <v>62</v>
      </c>
    </row>
    <row r="47" spans="1:11" x14ac:dyDescent="0.35">
      <c r="A47" s="2">
        <v>46</v>
      </c>
      <c r="B47" s="9" t="s">
        <v>6</v>
      </c>
      <c r="C47" s="12" t="str">
        <f t="shared" si="3"/>
        <v>number of pages</v>
      </c>
      <c r="D47" s="13">
        <v>173</v>
      </c>
      <c r="E47" s="12" t="str">
        <f t="shared" ref="E47:H47" si="75">E36</f>
        <v>piece</v>
      </c>
      <c r="F47" s="14">
        <f t="shared" si="55"/>
        <v>173</v>
      </c>
      <c r="G47" s="12" t="str">
        <f t="shared" ref="G47:G78" si="76">E47&amp;"/capita"</f>
        <v>piece/capita</v>
      </c>
      <c r="H47" s="1" t="str">
        <f t="shared" si="75"/>
        <v>WORD-statistics</v>
      </c>
      <c r="I47" s="1" t="s">
        <v>61</v>
      </c>
      <c r="J47" s="1" t="str">
        <f t="shared" ref="J47" si="77">J36</f>
        <v xml:space="preserve">based on PDF2DOCX </v>
      </c>
      <c r="K47" s="1" t="s">
        <v>62</v>
      </c>
    </row>
    <row r="48" spans="1:11" x14ac:dyDescent="0.35">
      <c r="A48" s="2">
        <v>47</v>
      </c>
      <c r="B48" s="9" t="s">
        <v>6</v>
      </c>
      <c r="C48" s="12" t="str">
        <f t="shared" si="3"/>
        <v>number of words</v>
      </c>
      <c r="D48" s="13">
        <v>4736</v>
      </c>
      <c r="E48" s="12" t="str">
        <f t="shared" ref="E48:H48" si="78">E37</f>
        <v>piece</v>
      </c>
      <c r="F48" s="14">
        <f t="shared" si="55"/>
        <v>4736</v>
      </c>
      <c r="G48" s="12" t="str">
        <f t="shared" si="52"/>
        <v>piece/capita</v>
      </c>
      <c r="H48" s="1" t="str">
        <f t="shared" si="78"/>
        <v>WORD-statistics</v>
      </c>
      <c r="I48" s="1" t="s">
        <v>61</v>
      </c>
      <c r="J48" s="1" t="str">
        <f t="shared" ref="J48" si="79">J37</f>
        <v xml:space="preserve">based on PDF2DOCX </v>
      </c>
      <c r="K48" s="1" t="s">
        <v>62</v>
      </c>
    </row>
    <row r="49" spans="1:11" x14ac:dyDescent="0.35">
      <c r="A49" s="2">
        <v>48</v>
      </c>
      <c r="B49" s="9" t="s">
        <v>6</v>
      </c>
      <c r="C49" s="12" t="str">
        <f t="shared" si="3"/>
        <v>number of characters without spaces</v>
      </c>
      <c r="D49" s="13">
        <v>21654</v>
      </c>
      <c r="E49" s="12" t="str">
        <f t="shared" ref="E49:H49" si="80">E38</f>
        <v>piece</v>
      </c>
      <c r="F49" s="14">
        <f t="shared" si="55"/>
        <v>21654</v>
      </c>
      <c r="G49" s="12" t="str">
        <f t="shared" si="52"/>
        <v>piece/capita</v>
      </c>
      <c r="H49" s="1" t="str">
        <f t="shared" si="80"/>
        <v>WORD-statistics</v>
      </c>
      <c r="I49" s="1" t="s">
        <v>61</v>
      </c>
      <c r="J49" s="1" t="str">
        <f t="shared" ref="J49" si="81">J38</f>
        <v xml:space="preserve">based on PDF2DOCX </v>
      </c>
      <c r="K49" s="1" t="s">
        <v>62</v>
      </c>
    </row>
    <row r="50" spans="1:11" x14ac:dyDescent="0.35">
      <c r="A50" s="2">
        <v>49</v>
      </c>
      <c r="B50" s="9" t="s">
        <v>6</v>
      </c>
      <c r="C50" s="12" t="str">
        <f t="shared" si="3"/>
        <v>number of characters with spaces</v>
      </c>
      <c r="D50" s="13">
        <v>26390</v>
      </c>
      <c r="E50" s="12" t="str">
        <f t="shared" ref="E50:H50" si="82">E39</f>
        <v>piece</v>
      </c>
      <c r="F50" s="14">
        <f t="shared" si="55"/>
        <v>26390</v>
      </c>
      <c r="G50" s="12" t="str">
        <f t="shared" si="52"/>
        <v>piece/capita</v>
      </c>
      <c r="H50" s="1" t="str">
        <f t="shared" si="82"/>
        <v>WORD-statistics</v>
      </c>
      <c r="I50" s="1" t="s">
        <v>61</v>
      </c>
      <c r="J50" s="1" t="str">
        <f t="shared" ref="J50" si="83">J39</f>
        <v xml:space="preserve">based on PDF2DOCX </v>
      </c>
      <c r="K50" s="1" t="s">
        <v>62</v>
      </c>
    </row>
    <row r="51" spans="1:11" x14ac:dyDescent="0.35">
      <c r="A51" s="2">
        <v>50</v>
      </c>
      <c r="B51" s="9" t="s">
        <v>6</v>
      </c>
      <c r="C51" s="12" t="str">
        <f t="shared" si="3"/>
        <v>number of paragraphs</v>
      </c>
      <c r="D51" s="13">
        <v>686</v>
      </c>
      <c r="E51" s="12" t="str">
        <f t="shared" ref="E51:H51" si="84">E40</f>
        <v>piece</v>
      </c>
      <c r="F51" s="14">
        <f t="shared" si="55"/>
        <v>686</v>
      </c>
      <c r="G51" s="12" t="str">
        <f t="shared" si="52"/>
        <v>piece/capita</v>
      </c>
      <c r="H51" s="1" t="str">
        <f t="shared" si="84"/>
        <v>WORD-statistics</v>
      </c>
      <c r="I51" s="1" t="s">
        <v>61</v>
      </c>
      <c r="J51" s="1" t="str">
        <f t="shared" ref="J51" si="85">J40</f>
        <v xml:space="preserve">based on PDF2DOCX </v>
      </c>
      <c r="K51" s="1" t="s">
        <v>62</v>
      </c>
    </row>
    <row r="52" spans="1:11" x14ac:dyDescent="0.35">
      <c r="A52" s="2">
        <v>51</v>
      </c>
      <c r="B52" s="9" t="s">
        <v>6</v>
      </c>
      <c r="C52" s="12" t="str">
        <f t="shared" si="3"/>
        <v>number of rows</v>
      </c>
      <c r="D52" s="13">
        <v>1170</v>
      </c>
      <c r="E52" s="12" t="str">
        <f t="shared" ref="E52:H52" si="86">E41</f>
        <v>piece</v>
      </c>
      <c r="F52" s="14">
        <f t="shared" si="55"/>
        <v>1170</v>
      </c>
      <c r="G52" s="12" t="str">
        <f t="shared" si="52"/>
        <v>piece/capita</v>
      </c>
      <c r="H52" s="1" t="str">
        <f t="shared" si="86"/>
        <v>WORD-statistics</v>
      </c>
      <c r="I52" s="1" t="s">
        <v>61</v>
      </c>
      <c r="J52" s="1" t="str">
        <f t="shared" ref="J52" si="87">J41</f>
        <v xml:space="preserve">based on PDF2DOCX </v>
      </c>
      <c r="K52" s="1" t="s">
        <v>62</v>
      </c>
    </row>
    <row r="53" spans="1:11" x14ac:dyDescent="0.35">
      <c r="A53" s="2">
        <v>52</v>
      </c>
      <c r="B53" s="9" t="s">
        <v>6</v>
      </c>
      <c r="C53" s="12" t="str">
        <f t="shared" si="3"/>
        <v>bytes (physical volume)</v>
      </c>
      <c r="D53" s="13">
        <v>118000000</v>
      </c>
      <c r="E53" s="12" t="str">
        <f t="shared" ref="E53:H53" si="88">E42</f>
        <v>bytes</v>
      </c>
      <c r="F53" s="14">
        <f t="shared" si="55"/>
        <v>118000000</v>
      </c>
      <c r="G53" s="12" t="str">
        <f t="shared" si="52"/>
        <v>bytes/capita</v>
      </c>
      <c r="H53" s="1" t="str">
        <f t="shared" si="88"/>
        <v>MIAU-library</v>
      </c>
      <c r="I53" s="5" t="s">
        <v>44</v>
      </c>
      <c r="J53" s="1" t="str">
        <f t="shared" ref="J53" si="89">J42</f>
        <v>estimated (docx)</v>
      </c>
      <c r="K53" s="1" t="s">
        <v>62</v>
      </c>
    </row>
    <row r="54" spans="1:11" x14ac:dyDescent="0.35">
      <c r="A54" s="2">
        <v>53</v>
      </c>
      <c r="B54" s="9" t="s">
        <v>6</v>
      </c>
      <c r="C54" s="12" t="str">
        <f t="shared" si="3"/>
        <v>number of chapters</v>
      </c>
      <c r="D54" s="13">
        <v>32</v>
      </c>
      <c r="E54" s="12" t="str">
        <f t="shared" ref="E54:H54" si="90">E43</f>
        <v>piece</v>
      </c>
      <c r="F54" s="14">
        <f t="shared" si="55"/>
        <v>32</v>
      </c>
      <c r="G54" s="12" t="str">
        <f t="shared" si="52"/>
        <v>piece/capita</v>
      </c>
      <c r="H54" s="1" t="str">
        <f t="shared" si="90"/>
        <v>file-inspection</v>
      </c>
      <c r="I54" s="1" t="s">
        <v>61</v>
      </c>
      <c r="J54" s="1" t="str">
        <f t="shared" ref="J54" si="91">J43</f>
        <v>fact but detected by human</v>
      </c>
      <c r="K54" s="1" t="s">
        <v>62</v>
      </c>
    </row>
    <row r="55" spans="1:11" x14ac:dyDescent="0.35">
      <c r="A55" s="2">
        <v>54</v>
      </c>
      <c r="B55" s="9" t="s">
        <v>6</v>
      </c>
      <c r="C55" s="12" t="str">
        <f t="shared" si="3"/>
        <v>deepness of chapters</v>
      </c>
      <c r="D55" s="13">
        <v>1</v>
      </c>
      <c r="E55" s="12" t="str">
        <f t="shared" ref="E55:H55" si="92">E44</f>
        <v>piece</v>
      </c>
      <c r="F55" s="14">
        <f t="shared" si="55"/>
        <v>1</v>
      </c>
      <c r="G55" s="12" t="str">
        <f t="shared" si="52"/>
        <v>piece/capita</v>
      </c>
      <c r="H55" s="1" t="str">
        <f t="shared" si="92"/>
        <v>file-inspection</v>
      </c>
      <c r="I55" s="1" t="s">
        <v>61</v>
      </c>
      <c r="J55" s="1" t="str">
        <f t="shared" ref="J55" si="93">J44</f>
        <v>fact but detected by human</v>
      </c>
      <c r="K55" s="1" t="s">
        <v>62</v>
      </c>
    </row>
    <row r="56" spans="1:11" x14ac:dyDescent="0.35">
      <c r="A56" s="2">
        <v>55</v>
      </c>
      <c r="B56" s="9" t="s">
        <v>6</v>
      </c>
      <c r="C56" s="12" t="str">
        <f t="shared" si="3"/>
        <v>number of figures</v>
      </c>
      <c r="D56" s="13">
        <v>320</v>
      </c>
      <c r="E56" s="12" t="str">
        <f t="shared" ref="E56:H56" si="94">E45</f>
        <v>piece</v>
      </c>
      <c r="F56" s="14">
        <f t="shared" si="55"/>
        <v>320</v>
      </c>
      <c r="G56" s="12" t="str">
        <f t="shared" si="52"/>
        <v>piece/capita</v>
      </c>
      <c r="H56" s="1" t="str">
        <f t="shared" si="94"/>
        <v>file-inspection</v>
      </c>
      <c r="I56" s="1" t="s">
        <v>61</v>
      </c>
      <c r="J56" s="1" t="str">
        <f t="shared" ref="J56" si="95">J45</f>
        <v>fact but detected by human</v>
      </c>
      <c r="K56" s="1" t="s">
        <v>62</v>
      </c>
    </row>
    <row r="57" spans="1:11" x14ac:dyDescent="0.35">
      <c r="A57" s="2">
        <v>56</v>
      </c>
      <c r="B57" s="15" t="s">
        <v>7</v>
      </c>
      <c r="C57" s="12" t="str">
        <f t="shared" si="3"/>
        <v>number of authors</v>
      </c>
      <c r="D57" s="13">
        <v>4</v>
      </c>
      <c r="E57" s="12" t="str">
        <f t="shared" ref="E57:H57" si="96">E46</f>
        <v>capita</v>
      </c>
      <c r="F57" s="14"/>
      <c r="G57" s="12"/>
      <c r="H57" s="1" t="str">
        <f t="shared" si="96"/>
        <v>MIAU-library</v>
      </c>
      <c r="I57" s="4" t="s">
        <v>60</v>
      </c>
      <c r="J57" s="1" t="str">
        <f t="shared" ref="J57" si="97">J46</f>
        <v>used for relativization</v>
      </c>
      <c r="K57" s="1" t="s">
        <v>62</v>
      </c>
    </row>
    <row r="58" spans="1:11" x14ac:dyDescent="0.35">
      <c r="A58" s="2">
        <v>57</v>
      </c>
      <c r="B58" s="15" t="s">
        <v>7</v>
      </c>
      <c r="C58" s="12" t="str">
        <f t="shared" si="3"/>
        <v>number of pages</v>
      </c>
      <c r="D58" s="13">
        <v>6</v>
      </c>
      <c r="E58" s="12" t="str">
        <f t="shared" ref="E58:H58" si="98">E47</f>
        <v>piece</v>
      </c>
      <c r="F58" s="14">
        <f>D58/D$57</f>
        <v>1.5</v>
      </c>
      <c r="G58" s="12" t="str">
        <f t="shared" ref="G58:G89" si="99">E58&amp;"/capita"</f>
        <v>piece/capita</v>
      </c>
      <c r="H58" s="1" t="str">
        <f t="shared" si="98"/>
        <v>WORD-statistics</v>
      </c>
      <c r="I58" s="1" t="s">
        <v>63</v>
      </c>
      <c r="J58" s="1" t="str">
        <f t="shared" ref="J58" si="100">J47</f>
        <v xml:space="preserve">based on PDF2DOCX </v>
      </c>
      <c r="K58" s="1" t="s">
        <v>62</v>
      </c>
    </row>
    <row r="59" spans="1:11" x14ac:dyDescent="0.35">
      <c r="A59" s="2">
        <v>58</v>
      </c>
      <c r="B59" s="15" t="s">
        <v>7</v>
      </c>
      <c r="C59" s="12" t="str">
        <f t="shared" si="3"/>
        <v>number of words</v>
      </c>
      <c r="D59" s="13">
        <v>1049</v>
      </c>
      <c r="E59" s="12" t="str">
        <f t="shared" ref="E59:H59" si="101">E48</f>
        <v>piece</v>
      </c>
      <c r="F59" s="14">
        <f t="shared" ref="F59:F67" si="102">D59/D$57</f>
        <v>262.25</v>
      </c>
      <c r="G59" s="12" t="str">
        <f t="shared" si="52"/>
        <v>piece/capita</v>
      </c>
      <c r="H59" s="1" t="str">
        <f t="shared" si="101"/>
        <v>WORD-statistics</v>
      </c>
      <c r="I59" s="1" t="s">
        <v>63</v>
      </c>
      <c r="J59" s="1" t="str">
        <f t="shared" ref="J59" si="103">J48</f>
        <v xml:space="preserve">based on PDF2DOCX </v>
      </c>
      <c r="K59" s="1" t="s">
        <v>62</v>
      </c>
    </row>
    <row r="60" spans="1:11" x14ac:dyDescent="0.35">
      <c r="A60" s="2">
        <v>59</v>
      </c>
      <c r="B60" s="15" t="s">
        <v>7</v>
      </c>
      <c r="C60" s="12" t="str">
        <f t="shared" si="3"/>
        <v>number of characters without spaces</v>
      </c>
      <c r="D60" s="13">
        <v>5514</v>
      </c>
      <c r="E60" s="12" t="str">
        <f t="shared" ref="E60:H60" si="104">E49</f>
        <v>piece</v>
      </c>
      <c r="F60" s="14">
        <f t="shared" si="102"/>
        <v>1378.5</v>
      </c>
      <c r="G60" s="12" t="str">
        <f t="shared" si="52"/>
        <v>piece/capita</v>
      </c>
      <c r="H60" s="1" t="str">
        <f t="shared" si="104"/>
        <v>WORD-statistics</v>
      </c>
      <c r="I60" s="1" t="s">
        <v>63</v>
      </c>
      <c r="J60" s="1" t="str">
        <f t="shared" ref="J60" si="105">J49</f>
        <v xml:space="preserve">based on PDF2DOCX </v>
      </c>
      <c r="K60" s="1" t="s">
        <v>62</v>
      </c>
    </row>
    <row r="61" spans="1:11" x14ac:dyDescent="0.35">
      <c r="A61" s="2">
        <v>60</v>
      </c>
      <c r="B61" s="15" t="s">
        <v>7</v>
      </c>
      <c r="C61" s="12" t="str">
        <f t="shared" si="3"/>
        <v>number of characters with spaces</v>
      </c>
      <c r="D61" s="13">
        <v>6554</v>
      </c>
      <c r="E61" s="12" t="str">
        <f t="shared" ref="E61:H61" si="106">E50</f>
        <v>piece</v>
      </c>
      <c r="F61" s="14">
        <f t="shared" si="102"/>
        <v>1638.5</v>
      </c>
      <c r="G61" s="12" t="str">
        <f t="shared" si="52"/>
        <v>piece/capita</v>
      </c>
      <c r="H61" s="1" t="str">
        <f t="shared" si="106"/>
        <v>WORD-statistics</v>
      </c>
      <c r="I61" s="1" t="s">
        <v>63</v>
      </c>
      <c r="J61" s="1" t="str">
        <f t="shared" ref="J61" si="107">J50</f>
        <v xml:space="preserve">based on PDF2DOCX </v>
      </c>
      <c r="K61" s="1" t="s">
        <v>62</v>
      </c>
    </row>
    <row r="62" spans="1:11" x14ac:dyDescent="0.35">
      <c r="A62" s="2">
        <v>61</v>
      </c>
      <c r="B62" s="15" t="s">
        <v>7</v>
      </c>
      <c r="C62" s="12" t="str">
        <f t="shared" si="3"/>
        <v>number of paragraphs</v>
      </c>
      <c r="D62" s="13">
        <v>46</v>
      </c>
      <c r="E62" s="12" t="str">
        <f t="shared" ref="E62:H62" si="108">E51</f>
        <v>piece</v>
      </c>
      <c r="F62" s="14">
        <f t="shared" si="102"/>
        <v>11.5</v>
      </c>
      <c r="G62" s="12" t="str">
        <f t="shared" si="52"/>
        <v>piece/capita</v>
      </c>
      <c r="H62" s="1" t="str">
        <f t="shared" si="108"/>
        <v>WORD-statistics</v>
      </c>
      <c r="I62" s="1" t="s">
        <v>63</v>
      </c>
      <c r="J62" s="1" t="str">
        <f t="shared" ref="J62" si="109">J51</f>
        <v xml:space="preserve">based on PDF2DOCX </v>
      </c>
      <c r="K62" s="1" t="s">
        <v>62</v>
      </c>
    </row>
    <row r="63" spans="1:11" x14ac:dyDescent="0.35">
      <c r="A63" s="2">
        <v>62</v>
      </c>
      <c r="B63" s="15" t="s">
        <v>7</v>
      </c>
      <c r="C63" s="12" t="str">
        <f t="shared" si="3"/>
        <v>number of rows</v>
      </c>
      <c r="D63" s="13">
        <v>126</v>
      </c>
      <c r="E63" s="12" t="str">
        <f t="shared" ref="E63:H63" si="110">E52</f>
        <v>piece</v>
      </c>
      <c r="F63" s="14">
        <f t="shared" si="102"/>
        <v>31.5</v>
      </c>
      <c r="G63" s="12" t="str">
        <f t="shared" si="52"/>
        <v>piece/capita</v>
      </c>
      <c r="H63" s="1" t="str">
        <f t="shared" si="110"/>
        <v>WORD-statistics</v>
      </c>
      <c r="I63" s="1" t="s">
        <v>63</v>
      </c>
      <c r="J63" s="1" t="str">
        <f t="shared" ref="J63" si="111">J52</f>
        <v xml:space="preserve">based on PDF2DOCX </v>
      </c>
      <c r="K63" s="1" t="s">
        <v>62</v>
      </c>
    </row>
    <row r="64" spans="1:11" x14ac:dyDescent="0.35">
      <c r="A64" s="2">
        <v>63</v>
      </c>
      <c r="B64" s="15" t="s">
        <v>7</v>
      </c>
      <c r="C64" s="12" t="str">
        <f t="shared" si="3"/>
        <v>bytes (physical volume)</v>
      </c>
      <c r="D64" s="13">
        <v>146000</v>
      </c>
      <c r="E64" s="12" t="str">
        <f t="shared" ref="E64:H64" si="112">E53</f>
        <v>bytes</v>
      </c>
      <c r="F64" s="14">
        <f t="shared" si="102"/>
        <v>36500</v>
      </c>
      <c r="G64" s="12" t="str">
        <f t="shared" si="52"/>
        <v>bytes/capita</v>
      </c>
      <c r="H64" s="1" t="str">
        <f t="shared" si="112"/>
        <v>MIAU-library</v>
      </c>
      <c r="I64" s="5" t="s">
        <v>44</v>
      </c>
      <c r="J64" s="1" t="str">
        <f t="shared" ref="J64" si="113">J53</f>
        <v>estimated (docx)</v>
      </c>
      <c r="K64" s="1" t="s">
        <v>62</v>
      </c>
    </row>
    <row r="65" spans="1:11" x14ac:dyDescent="0.35">
      <c r="A65" s="2">
        <v>64</v>
      </c>
      <c r="B65" s="15" t="s">
        <v>7</v>
      </c>
      <c r="C65" s="12" t="str">
        <f t="shared" si="3"/>
        <v>number of chapters</v>
      </c>
      <c r="D65" s="13">
        <v>2</v>
      </c>
      <c r="E65" s="12" t="str">
        <f t="shared" ref="E65:H65" si="114">E54</f>
        <v>piece</v>
      </c>
      <c r="F65" s="14">
        <f t="shared" si="102"/>
        <v>0.5</v>
      </c>
      <c r="G65" s="12" t="str">
        <f t="shared" si="52"/>
        <v>piece/capita</v>
      </c>
      <c r="H65" s="1" t="str">
        <f t="shared" si="114"/>
        <v>file-inspection</v>
      </c>
      <c r="I65" s="1" t="s">
        <v>63</v>
      </c>
      <c r="J65" s="1" t="str">
        <f t="shared" ref="J65" si="115">J54</f>
        <v>fact but detected by human</v>
      </c>
      <c r="K65" s="1" t="s">
        <v>62</v>
      </c>
    </row>
    <row r="66" spans="1:11" x14ac:dyDescent="0.35">
      <c r="A66" s="2">
        <v>65</v>
      </c>
      <c r="B66" s="15" t="s">
        <v>7</v>
      </c>
      <c r="C66" s="12" t="str">
        <f t="shared" si="3"/>
        <v>deepness of chapters</v>
      </c>
      <c r="D66" s="13">
        <v>1</v>
      </c>
      <c r="E66" s="12" t="str">
        <f t="shared" ref="E66:H66" si="116">E55</f>
        <v>piece</v>
      </c>
      <c r="F66" s="14">
        <f t="shared" si="102"/>
        <v>0.25</v>
      </c>
      <c r="G66" s="12" t="str">
        <f t="shared" si="52"/>
        <v>piece/capita</v>
      </c>
      <c r="H66" s="1" t="str">
        <f t="shared" si="116"/>
        <v>file-inspection</v>
      </c>
      <c r="I66" s="1" t="s">
        <v>63</v>
      </c>
      <c r="J66" s="1" t="str">
        <f t="shared" ref="J66" si="117">J55</f>
        <v>fact but detected by human</v>
      </c>
      <c r="K66" s="1" t="s">
        <v>62</v>
      </c>
    </row>
    <row r="67" spans="1:11" x14ac:dyDescent="0.35">
      <c r="A67" s="2">
        <v>66</v>
      </c>
      <c r="B67" s="15" t="s">
        <v>7</v>
      </c>
      <c r="C67" s="12" t="str">
        <f t="shared" si="3"/>
        <v>number of figures</v>
      </c>
      <c r="D67" s="13">
        <v>4</v>
      </c>
      <c r="E67" s="12" t="str">
        <f t="shared" ref="E67:H67" si="118">E56</f>
        <v>piece</v>
      </c>
      <c r="F67" s="14">
        <f t="shared" si="102"/>
        <v>1</v>
      </c>
      <c r="G67" s="12" t="str">
        <f t="shared" si="52"/>
        <v>piece/capita</v>
      </c>
      <c r="H67" s="1" t="str">
        <f t="shared" si="118"/>
        <v>file-inspection</v>
      </c>
      <c r="I67" s="1" t="s">
        <v>63</v>
      </c>
      <c r="J67" s="1" t="str">
        <f t="shared" ref="J67" si="119">J56</f>
        <v>fact but detected by human</v>
      </c>
      <c r="K67" s="1" t="s">
        <v>62</v>
      </c>
    </row>
    <row r="68" spans="1:11" x14ac:dyDescent="0.35">
      <c r="A68" s="2">
        <v>67</v>
      </c>
      <c r="B68" s="9" t="s">
        <v>8</v>
      </c>
      <c r="C68" s="12" t="str">
        <f t="shared" si="3"/>
        <v>number of authors</v>
      </c>
      <c r="D68" s="13">
        <v>2</v>
      </c>
      <c r="E68" s="12" t="str">
        <f t="shared" ref="E68:H68" si="120">E57</f>
        <v>capita</v>
      </c>
      <c r="F68" s="14"/>
      <c r="G68" s="12"/>
      <c r="H68" s="1" t="str">
        <f t="shared" si="120"/>
        <v>MIAU-library</v>
      </c>
      <c r="I68" s="4" t="s">
        <v>64</v>
      </c>
      <c r="J68" s="1" t="str">
        <f t="shared" ref="J68" si="121">J57</f>
        <v>used for relativization</v>
      </c>
      <c r="K68" s="1" t="s">
        <v>66</v>
      </c>
    </row>
    <row r="69" spans="1:11" x14ac:dyDescent="0.35">
      <c r="A69" s="2">
        <v>68</v>
      </c>
      <c r="B69" s="9" t="s">
        <v>8</v>
      </c>
      <c r="C69" s="12" t="str">
        <f t="shared" si="3"/>
        <v>number of pages</v>
      </c>
      <c r="D69" s="13">
        <v>11</v>
      </c>
      <c r="E69" s="12" t="str">
        <f t="shared" ref="E69:H69" si="122">E58</f>
        <v>piece</v>
      </c>
      <c r="F69" s="14">
        <f>D69/D$68</f>
        <v>5.5</v>
      </c>
      <c r="G69" s="12" t="str">
        <f t="shared" ref="G69:G100" si="123">E69&amp;"/capita"</f>
        <v>piece/capita</v>
      </c>
      <c r="H69" s="1" t="str">
        <f t="shared" si="122"/>
        <v>WORD-statistics</v>
      </c>
      <c r="I69" s="1" t="s">
        <v>65</v>
      </c>
      <c r="J69" s="1" t="str">
        <f t="shared" ref="J69" si="124">J58</f>
        <v xml:space="preserve">based on PDF2DOCX </v>
      </c>
      <c r="K69" s="1" t="s">
        <v>66</v>
      </c>
    </row>
    <row r="70" spans="1:11" x14ac:dyDescent="0.35">
      <c r="A70" s="2">
        <v>69</v>
      </c>
      <c r="B70" s="9" t="s">
        <v>8</v>
      </c>
      <c r="C70" s="12" t="str">
        <f t="shared" si="3"/>
        <v>number of words</v>
      </c>
      <c r="D70" s="13">
        <v>1099</v>
      </c>
      <c r="E70" s="12" t="str">
        <f t="shared" ref="E70:H70" si="125">E59</f>
        <v>piece</v>
      </c>
      <c r="F70" s="14">
        <f t="shared" ref="F70:F79" si="126">D70/D$68</f>
        <v>549.5</v>
      </c>
      <c r="G70" s="12" t="str">
        <f t="shared" si="52"/>
        <v>piece/capita</v>
      </c>
      <c r="H70" s="1" t="str">
        <f t="shared" si="125"/>
        <v>WORD-statistics</v>
      </c>
      <c r="I70" s="1" t="s">
        <v>65</v>
      </c>
      <c r="J70" s="1" t="str">
        <f t="shared" ref="J70" si="127">J59</f>
        <v xml:space="preserve">based on PDF2DOCX </v>
      </c>
      <c r="K70" s="1" t="s">
        <v>66</v>
      </c>
    </row>
    <row r="71" spans="1:11" x14ac:dyDescent="0.35">
      <c r="A71" s="2">
        <v>70</v>
      </c>
      <c r="B71" s="9" t="s">
        <v>8</v>
      </c>
      <c r="C71" s="12" t="str">
        <f t="shared" si="3"/>
        <v>number of characters without spaces</v>
      </c>
      <c r="D71" s="13">
        <v>6156</v>
      </c>
      <c r="E71" s="12" t="str">
        <f t="shared" ref="E71:H71" si="128">E60</f>
        <v>piece</v>
      </c>
      <c r="F71" s="14">
        <f t="shared" si="126"/>
        <v>3078</v>
      </c>
      <c r="G71" s="12" t="str">
        <f t="shared" si="52"/>
        <v>piece/capita</v>
      </c>
      <c r="H71" s="1" t="str">
        <f t="shared" si="128"/>
        <v>WORD-statistics</v>
      </c>
      <c r="I71" s="1" t="s">
        <v>65</v>
      </c>
      <c r="J71" s="1" t="str">
        <f t="shared" ref="J71" si="129">J60</f>
        <v xml:space="preserve">based on PDF2DOCX </v>
      </c>
      <c r="K71" s="1" t="s">
        <v>66</v>
      </c>
    </row>
    <row r="72" spans="1:11" x14ac:dyDescent="0.35">
      <c r="A72" s="2">
        <v>71</v>
      </c>
      <c r="B72" s="9" t="s">
        <v>8</v>
      </c>
      <c r="C72" s="12" t="str">
        <f t="shared" si="3"/>
        <v>number of characters with spaces</v>
      </c>
      <c r="D72" s="13">
        <v>7230</v>
      </c>
      <c r="E72" s="12" t="str">
        <f t="shared" ref="E72:H72" si="130">E61</f>
        <v>piece</v>
      </c>
      <c r="F72" s="14">
        <f t="shared" si="126"/>
        <v>3615</v>
      </c>
      <c r="G72" s="12" t="str">
        <f t="shared" si="52"/>
        <v>piece/capita</v>
      </c>
      <c r="H72" s="1" t="str">
        <f t="shared" si="130"/>
        <v>WORD-statistics</v>
      </c>
      <c r="I72" s="1" t="s">
        <v>65</v>
      </c>
      <c r="J72" s="1" t="str">
        <f t="shared" ref="J72" si="131">J61</f>
        <v xml:space="preserve">based on PDF2DOCX </v>
      </c>
      <c r="K72" s="1" t="s">
        <v>66</v>
      </c>
    </row>
    <row r="73" spans="1:11" x14ac:dyDescent="0.35">
      <c r="A73" s="2">
        <v>72</v>
      </c>
      <c r="B73" s="9" t="s">
        <v>8</v>
      </c>
      <c r="C73" s="12" t="str">
        <f t="shared" si="3"/>
        <v>number of paragraphs</v>
      </c>
      <c r="D73" s="13">
        <v>51</v>
      </c>
      <c r="E73" s="12" t="str">
        <f t="shared" ref="E73:H73" si="132">E62</f>
        <v>piece</v>
      </c>
      <c r="F73" s="14">
        <f t="shared" si="126"/>
        <v>25.5</v>
      </c>
      <c r="G73" s="12" t="str">
        <f t="shared" si="52"/>
        <v>piece/capita</v>
      </c>
      <c r="H73" s="1" t="str">
        <f t="shared" si="132"/>
        <v>WORD-statistics</v>
      </c>
      <c r="I73" s="1" t="s">
        <v>65</v>
      </c>
      <c r="J73" s="1" t="str">
        <f t="shared" ref="J73" si="133">J62</f>
        <v xml:space="preserve">based on PDF2DOCX </v>
      </c>
      <c r="K73" s="1" t="s">
        <v>66</v>
      </c>
    </row>
    <row r="74" spans="1:11" x14ac:dyDescent="0.35">
      <c r="A74" s="2">
        <v>73</v>
      </c>
      <c r="B74" s="9" t="s">
        <v>8</v>
      </c>
      <c r="C74" s="12" t="str">
        <f t="shared" si="3"/>
        <v>number of rows</v>
      </c>
      <c r="D74" s="13">
        <v>149</v>
      </c>
      <c r="E74" s="12" t="str">
        <f t="shared" ref="E74:H74" si="134">E63</f>
        <v>piece</v>
      </c>
      <c r="F74" s="14">
        <f t="shared" si="126"/>
        <v>74.5</v>
      </c>
      <c r="G74" s="12" t="str">
        <f t="shared" si="52"/>
        <v>piece/capita</v>
      </c>
      <c r="H74" s="1" t="str">
        <f t="shared" si="134"/>
        <v>WORD-statistics</v>
      </c>
      <c r="I74" s="1" t="s">
        <v>65</v>
      </c>
      <c r="J74" s="1" t="str">
        <f t="shared" ref="J74" si="135">J63</f>
        <v xml:space="preserve">based on PDF2DOCX </v>
      </c>
      <c r="K74" s="1" t="s">
        <v>66</v>
      </c>
    </row>
    <row r="75" spans="1:11" x14ac:dyDescent="0.35">
      <c r="A75" s="2">
        <v>74</v>
      </c>
      <c r="B75" s="9" t="s">
        <v>8</v>
      </c>
      <c r="C75" s="12" t="str">
        <f t="shared" si="3"/>
        <v>bytes (physical volume)</v>
      </c>
      <c r="D75" s="13">
        <v>2100000</v>
      </c>
      <c r="E75" s="12" t="str">
        <f t="shared" ref="E75:H75" si="136">E64</f>
        <v>bytes</v>
      </c>
      <c r="F75" s="14">
        <f t="shared" si="126"/>
        <v>1050000</v>
      </c>
      <c r="G75" s="12" t="str">
        <f t="shared" si="52"/>
        <v>bytes/capita</v>
      </c>
      <c r="H75" s="1" t="str">
        <f t="shared" si="136"/>
        <v>MIAU-library</v>
      </c>
      <c r="I75" s="5" t="s">
        <v>44</v>
      </c>
      <c r="J75" s="1" t="str">
        <f t="shared" ref="J75" si="137">J64</f>
        <v>estimated (docx)</v>
      </c>
      <c r="K75" s="1" t="s">
        <v>66</v>
      </c>
    </row>
    <row r="76" spans="1:11" x14ac:dyDescent="0.35">
      <c r="A76" s="2">
        <v>75</v>
      </c>
      <c r="B76" s="9" t="s">
        <v>8</v>
      </c>
      <c r="C76" s="12" t="str">
        <f t="shared" si="3"/>
        <v>number of chapters</v>
      </c>
      <c r="D76" s="13">
        <v>3</v>
      </c>
      <c r="E76" s="12" t="str">
        <f t="shared" ref="E76:H76" si="138">E65</f>
        <v>piece</v>
      </c>
      <c r="F76" s="14">
        <f t="shared" si="126"/>
        <v>1.5</v>
      </c>
      <c r="G76" s="12" t="str">
        <f t="shared" si="52"/>
        <v>piece/capita</v>
      </c>
      <c r="H76" s="1" t="str">
        <f t="shared" si="138"/>
        <v>file-inspection</v>
      </c>
      <c r="I76" s="1" t="s">
        <v>65</v>
      </c>
      <c r="J76" s="1" t="str">
        <f t="shared" ref="J76" si="139">J65</f>
        <v>fact but detected by human</v>
      </c>
      <c r="K76" s="1" t="s">
        <v>66</v>
      </c>
    </row>
    <row r="77" spans="1:11" x14ac:dyDescent="0.35">
      <c r="A77" s="2">
        <v>76</v>
      </c>
      <c r="B77" s="9" t="s">
        <v>8</v>
      </c>
      <c r="C77" s="12" t="str">
        <f t="shared" si="3"/>
        <v>deepness of chapters</v>
      </c>
      <c r="D77" s="13">
        <v>1</v>
      </c>
      <c r="E77" s="12" t="str">
        <f t="shared" ref="E77:H77" si="140">E66</f>
        <v>piece</v>
      </c>
      <c r="F77" s="14">
        <f t="shared" si="126"/>
        <v>0.5</v>
      </c>
      <c r="G77" s="12" t="str">
        <f t="shared" si="52"/>
        <v>piece/capita</v>
      </c>
      <c r="H77" s="1" t="str">
        <f t="shared" si="140"/>
        <v>file-inspection</v>
      </c>
      <c r="I77" s="1" t="s">
        <v>65</v>
      </c>
      <c r="J77" s="1" t="str">
        <f t="shared" ref="J77" si="141">J66</f>
        <v>fact but detected by human</v>
      </c>
      <c r="K77" s="1" t="s">
        <v>66</v>
      </c>
    </row>
    <row r="78" spans="1:11" x14ac:dyDescent="0.35">
      <c r="A78" s="2">
        <v>77</v>
      </c>
      <c r="B78" s="9" t="s">
        <v>8</v>
      </c>
      <c r="C78" s="12" t="str">
        <f t="shared" ref="C78:C141" si="142">C67</f>
        <v>number of figures</v>
      </c>
      <c r="D78" s="13">
        <v>8</v>
      </c>
      <c r="E78" s="12" t="str">
        <f t="shared" ref="E78:H78" si="143">E67</f>
        <v>piece</v>
      </c>
      <c r="F78" s="14">
        <f t="shared" si="126"/>
        <v>4</v>
      </c>
      <c r="G78" s="12" t="str">
        <f t="shared" si="52"/>
        <v>piece/capita</v>
      </c>
      <c r="H78" s="1" t="str">
        <f t="shared" si="143"/>
        <v>file-inspection</v>
      </c>
      <c r="I78" s="1" t="s">
        <v>65</v>
      </c>
      <c r="J78" s="1" t="str">
        <f t="shared" ref="J78" si="144">J67</f>
        <v>fact but detected by human</v>
      </c>
      <c r="K78" s="1" t="s">
        <v>66</v>
      </c>
    </row>
    <row r="79" spans="1:11" x14ac:dyDescent="0.35">
      <c r="A79" s="2">
        <v>78</v>
      </c>
      <c r="B79" s="15" t="s">
        <v>9</v>
      </c>
      <c r="C79" s="12" t="str">
        <f t="shared" si="142"/>
        <v>number of authors</v>
      </c>
      <c r="D79" s="13">
        <v>2</v>
      </c>
      <c r="E79" s="12" t="str">
        <f t="shared" ref="E79:H79" si="145">E68</f>
        <v>capita</v>
      </c>
      <c r="F79" s="14"/>
      <c r="G79" s="12"/>
      <c r="H79" s="1" t="str">
        <f t="shared" si="145"/>
        <v>MIAU-library</v>
      </c>
      <c r="I79" s="4" t="s">
        <v>67</v>
      </c>
      <c r="J79" s="1" t="str">
        <f t="shared" ref="J79" si="146">J68</f>
        <v>used for relativization</v>
      </c>
      <c r="K79" s="1" t="s">
        <v>69</v>
      </c>
    </row>
    <row r="80" spans="1:11" x14ac:dyDescent="0.35">
      <c r="A80" s="2">
        <v>79</v>
      </c>
      <c r="B80" s="15" t="s">
        <v>9</v>
      </c>
      <c r="C80" s="12" t="str">
        <f t="shared" si="142"/>
        <v>number of pages</v>
      </c>
      <c r="D80" s="13">
        <v>7</v>
      </c>
      <c r="E80" s="12" t="str">
        <f t="shared" ref="E80:H80" si="147">E69</f>
        <v>piece</v>
      </c>
      <c r="F80" s="14">
        <f>D80/D$79</f>
        <v>3.5</v>
      </c>
      <c r="G80" s="12" t="str">
        <f t="shared" ref="G80:G111" si="148">E80&amp;"/capita"</f>
        <v>piece/capita</v>
      </c>
      <c r="H80" s="1" t="str">
        <f t="shared" si="147"/>
        <v>WORD-statistics</v>
      </c>
      <c r="I80" s="1" t="s">
        <v>68</v>
      </c>
      <c r="J80" s="1" t="str">
        <f t="shared" ref="J80" si="149">J69</f>
        <v xml:space="preserve">based on PDF2DOCX </v>
      </c>
      <c r="K80" s="1" t="s">
        <v>69</v>
      </c>
    </row>
    <row r="81" spans="1:11" x14ac:dyDescent="0.35">
      <c r="A81" s="2">
        <v>80</v>
      </c>
      <c r="B81" s="15" t="s">
        <v>9</v>
      </c>
      <c r="C81" s="12" t="str">
        <f t="shared" si="142"/>
        <v>number of words</v>
      </c>
      <c r="D81" s="13">
        <v>1425</v>
      </c>
      <c r="E81" s="12" t="str">
        <f t="shared" ref="E81:H81" si="150">E70</f>
        <v>piece</v>
      </c>
      <c r="F81" s="14">
        <f t="shared" ref="F81:F90" si="151">D81/D$79</f>
        <v>712.5</v>
      </c>
      <c r="G81" s="12" t="str">
        <f t="shared" si="52"/>
        <v>piece/capita</v>
      </c>
      <c r="H81" s="1" t="str">
        <f t="shared" si="150"/>
        <v>WORD-statistics</v>
      </c>
      <c r="I81" s="1" t="s">
        <v>68</v>
      </c>
      <c r="J81" s="1" t="str">
        <f t="shared" ref="J81" si="152">J70</f>
        <v xml:space="preserve">based on PDF2DOCX </v>
      </c>
      <c r="K81" s="1" t="s">
        <v>69</v>
      </c>
    </row>
    <row r="82" spans="1:11" x14ac:dyDescent="0.35">
      <c r="A82" s="2">
        <v>81</v>
      </c>
      <c r="B82" s="15" t="s">
        <v>9</v>
      </c>
      <c r="C82" s="12" t="str">
        <f t="shared" si="142"/>
        <v>number of characters without spaces</v>
      </c>
      <c r="D82" s="13">
        <v>6726</v>
      </c>
      <c r="E82" s="12" t="str">
        <f t="shared" ref="E82:H82" si="153">E71</f>
        <v>piece</v>
      </c>
      <c r="F82" s="14">
        <f t="shared" si="151"/>
        <v>3363</v>
      </c>
      <c r="G82" s="12" t="str">
        <f t="shared" si="52"/>
        <v>piece/capita</v>
      </c>
      <c r="H82" s="1" t="str">
        <f t="shared" si="153"/>
        <v>WORD-statistics</v>
      </c>
      <c r="I82" s="1" t="s">
        <v>68</v>
      </c>
      <c r="J82" s="1" t="str">
        <f t="shared" ref="J82" si="154">J71</f>
        <v xml:space="preserve">based on PDF2DOCX </v>
      </c>
      <c r="K82" s="1" t="s">
        <v>69</v>
      </c>
    </row>
    <row r="83" spans="1:11" x14ac:dyDescent="0.35">
      <c r="A83" s="2">
        <v>82</v>
      </c>
      <c r="B83" s="15" t="s">
        <v>9</v>
      </c>
      <c r="C83" s="12" t="str">
        <f t="shared" si="142"/>
        <v>number of characters with spaces</v>
      </c>
      <c r="D83" s="13">
        <v>8207</v>
      </c>
      <c r="E83" s="12" t="str">
        <f t="shared" ref="E83:H83" si="155">E72</f>
        <v>piece</v>
      </c>
      <c r="F83" s="14">
        <f t="shared" si="151"/>
        <v>4103.5</v>
      </c>
      <c r="G83" s="12" t="str">
        <f t="shared" si="52"/>
        <v>piece/capita</v>
      </c>
      <c r="H83" s="1" t="str">
        <f t="shared" si="155"/>
        <v>WORD-statistics</v>
      </c>
      <c r="I83" s="1" t="s">
        <v>68</v>
      </c>
      <c r="J83" s="1" t="str">
        <f t="shared" ref="J83" si="156">J72</f>
        <v xml:space="preserve">based on PDF2DOCX </v>
      </c>
      <c r="K83" s="1" t="s">
        <v>69</v>
      </c>
    </row>
    <row r="84" spans="1:11" x14ac:dyDescent="0.35">
      <c r="A84" s="2">
        <v>83</v>
      </c>
      <c r="B84" s="15" t="s">
        <v>9</v>
      </c>
      <c r="C84" s="12" t="str">
        <f t="shared" si="142"/>
        <v>number of paragraphs</v>
      </c>
      <c r="D84" s="13">
        <v>171</v>
      </c>
      <c r="E84" s="12" t="str">
        <f t="shared" ref="E84:H84" si="157">E73</f>
        <v>piece</v>
      </c>
      <c r="F84" s="14">
        <f t="shared" si="151"/>
        <v>85.5</v>
      </c>
      <c r="G84" s="12" t="str">
        <f t="shared" si="52"/>
        <v>piece/capita</v>
      </c>
      <c r="H84" s="1" t="str">
        <f t="shared" si="157"/>
        <v>WORD-statistics</v>
      </c>
      <c r="I84" s="1" t="s">
        <v>68</v>
      </c>
      <c r="J84" s="1" t="str">
        <f t="shared" ref="J84" si="158">J73</f>
        <v xml:space="preserve">based on PDF2DOCX </v>
      </c>
      <c r="K84" s="1" t="s">
        <v>69</v>
      </c>
    </row>
    <row r="85" spans="1:11" x14ac:dyDescent="0.35">
      <c r="A85" s="2">
        <v>84</v>
      </c>
      <c r="B85" s="15" t="s">
        <v>9</v>
      </c>
      <c r="C85" s="12" t="str">
        <f t="shared" si="142"/>
        <v>number of rows</v>
      </c>
      <c r="D85" s="13">
        <v>286</v>
      </c>
      <c r="E85" s="12" t="str">
        <f t="shared" ref="E85:H85" si="159">E74</f>
        <v>piece</v>
      </c>
      <c r="F85" s="14">
        <f t="shared" si="151"/>
        <v>143</v>
      </c>
      <c r="G85" s="12" t="str">
        <f t="shared" si="52"/>
        <v>piece/capita</v>
      </c>
      <c r="H85" s="1" t="str">
        <f t="shared" si="159"/>
        <v>WORD-statistics</v>
      </c>
      <c r="I85" s="1" t="s">
        <v>68</v>
      </c>
      <c r="J85" s="1" t="str">
        <f t="shared" ref="J85" si="160">J74</f>
        <v xml:space="preserve">based on PDF2DOCX </v>
      </c>
      <c r="K85" s="1" t="s">
        <v>69</v>
      </c>
    </row>
    <row r="86" spans="1:11" x14ac:dyDescent="0.35">
      <c r="A86" s="2">
        <v>85</v>
      </c>
      <c r="B86" s="15" t="s">
        <v>9</v>
      </c>
      <c r="C86" s="12" t="str">
        <f t="shared" si="142"/>
        <v>bytes (physical volume)</v>
      </c>
      <c r="D86" s="13">
        <v>591000</v>
      </c>
      <c r="E86" s="12" t="str">
        <f t="shared" ref="E86:H86" si="161">E75</f>
        <v>bytes</v>
      </c>
      <c r="F86" s="14">
        <f t="shared" si="151"/>
        <v>295500</v>
      </c>
      <c r="G86" s="12" t="str">
        <f t="shared" si="52"/>
        <v>bytes/capita</v>
      </c>
      <c r="H86" s="1" t="str">
        <f t="shared" si="161"/>
        <v>MIAU-library</v>
      </c>
      <c r="I86" s="5" t="s">
        <v>44</v>
      </c>
      <c r="J86" s="1" t="str">
        <f t="shared" ref="J86" si="162">J75</f>
        <v>estimated (docx)</v>
      </c>
      <c r="K86" s="1" t="s">
        <v>69</v>
      </c>
    </row>
    <row r="87" spans="1:11" x14ac:dyDescent="0.35">
      <c r="A87" s="2">
        <v>86</v>
      </c>
      <c r="B87" s="15" t="s">
        <v>9</v>
      </c>
      <c r="C87" s="12" t="str">
        <f t="shared" si="142"/>
        <v>number of chapters</v>
      </c>
      <c r="D87" s="13">
        <v>3</v>
      </c>
      <c r="E87" s="12" t="str">
        <f t="shared" ref="E87:H87" si="163">E76</f>
        <v>piece</v>
      </c>
      <c r="F87" s="14">
        <f t="shared" si="151"/>
        <v>1.5</v>
      </c>
      <c r="G87" s="12" t="str">
        <f t="shared" si="52"/>
        <v>piece/capita</v>
      </c>
      <c r="H87" s="1" t="str">
        <f t="shared" si="163"/>
        <v>file-inspection</v>
      </c>
      <c r="I87" s="1" t="s">
        <v>68</v>
      </c>
      <c r="J87" s="1" t="str">
        <f t="shared" ref="J87" si="164">J76</f>
        <v>fact but detected by human</v>
      </c>
      <c r="K87" s="1" t="s">
        <v>69</v>
      </c>
    </row>
    <row r="88" spans="1:11" x14ac:dyDescent="0.35">
      <c r="A88" s="2">
        <v>87</v>
      </c>
      <c r="B88" s="15" t="s">
        <v>9</v>
      </c>
      <c r="C88" s="12" t="str">
        <f t="shared" si="142"/>
        <v>deepness of chapters</v>
      </c>
      <c r="D88" s="13">
        <v>1</v>
      </c>
      <c r="E88" s="12" t="str">
        <f t="shared" ref="E88:H88" si="165">E77</f>
        <v>piece</v>
      </c>
      <c r="F88" s="14">
        <f t="shared" si="151"/>
        <v>0.5</v>
      </c>
      <c r="G88" s="12" t="str">
        <f t="shared" si="52"/>
        <v>piece/capita</v>
      </c>
      <c r="H88" s="1" t="str">
        <f t="shared" si="165"/>
        <v>file-inspection</v>
      </c>
      <c r="I88" s="1" t="s">
        <v>68</v>
      </c>
      <c r="J88" s="1" t="str">
        <f t="shared" ref="J88" si="166">J77</f>
        <v>fact but detected by human</v>
      </c>
      <c r="K88" s="1" t="s">
        <v>69</v>
      </c>
    </row>
    <row r="89" spans="1:11" x14ac:dyDescent="0.35">
      <c r="A89" s="2">
        <v>88</v>
      </c>
      <c r="B89" s="15" t="s">
        <v>9</v>
      </c>
      <c r="C89" s="12" t="str">
        <f t="shared" si="142"/>
        <v>number of figures</v>
      </c>
      <c r="D89" s="13">
        <v>6</v>
      </c>
      <c r="E89" s="12" t="str">
        <f t="shared" ref="E89:H89" si="167">E78</f>
        <v>piece</v>
      </c>
      <c r="F89" s="14">
        <f t="shared" si="151"/>
        <v>3</v>
      </c>
      <c r="G89" s="12" t="str">
        <f t="shared" si="52"/>
        <v>piece/capita</v>
      </c>
      <c r="H89" s="1" t="str">
        <f t="shared" si="167"/>
        <v>file-inspection</v>
      </c>
      <c r="I89" s="1" t="s">
        <v>68</v>
      </c>
      <c r="J89" s="1" t="str">
        <f t="shared" ref="J89" si="168">J78</f>
        <v>fact but detected by human</v>
      </c>
      <c r="K89" s="1" t="s">
        <v>69</v>
      </c>
    </row>
    <row r="90" spans="1:11" ht="43.5" x14ac:dyDescent="0.35">
      <c r="A90" s="2">
        <v>89</v>
      </c>
      <c r="B90" s="9" t="s">
        <v>10</v>
      </c>
      <c r="C90" s="12" t="str">
        <f t="shared" si="142"/>
        <v>number of authors</v>
      </c>
      <c r="D90" s="13">
        <v>1</v>
      </c>
      <c r="E90" s="12" t="str">
        <f t="shared" ref="E90:H90" si="169">E79</f>
        <v>capita</v>
      </c>
      <c r="F90" s="14"/>
      <c r="G90" s="12"/>
      <c r="H90" s="1" t="str">
        <f t="shared" si="169"/>
        <v>MIAU-library</v>
      </c>
      <c r="I90" s="4" t="s">
        <v>70</v>
      </c>
      <c r="J90" s="1" t="str">
        <f t="shared" ref="J90" si="170">J79</f>
        <v>used for relativization</v>
      </c>
      <c r="K90" s="7" t="s">
        <v>72</v>
      </c>
    </row>
    <row r="91" spans="1:11" ht="43.5" x14ac:dyDescent="0.35">
      <c r="A91" s="2">
        <v>90</v>
      </c>
      <c r="B91" s="9" t="s">
        <v>10</v>
      </c>
      <c r="C91" s="12" t="str">
        <f t="shared" si="142"/>
        <v>number of pages</v>
      </c>
      <c r="D91" s="13">
        <v>18</v>
      </c>
      <c r="E91" s="12" t="str">
        <f t="shared" ref="E91:H91" si="171">E80</f>
        <v>piece</v>
      </c>
      <c r="F91" s="14">
        <f>D91/D$90</f>
        <v>18</v>
      </c>
      <c r="G91" s="12" t="str">
        <f t="shared" ref="G91:G122" si="172">E91&amp;"/capita"</f>
        <v>piece/capita</v>
      </c>
      <c r="H91" s="1" t="str">
        <f t="shared" si="171"/>
        <v>WORD-statistics</v>
      </c>
      <c r="I91" s="1" t="s">
        <v>71</v>
      </c>
      <c r="J91" s="1" t="str">
        <f t="shared" ref="J91" si="173">J80</f>
        <v xml:space="preserve">based on PDF2DOCX </v>
      </c>
      <c r="K91" s="7" t="s">
        <v>72</v>
      </c>
    </row>
    <row r="92" spans="1:11" ht="43.5" x14ac:dyDescent="0.35">
      <c r="A92" s="2">
        <v>91</v>
      </c>
      <c r="B92" s="9" t="s">
        <v>10</v>
      </c>
      <c r="C92" s="12" t="str">
        <f t="shared" si="142"/>
        <v>number of words</v>
      </c>
      <c r="D92" s="13">
        <v>4519</v>
      </c>
      <c r="E92" s="12" t="str">
        <f t="shared" ref="E92:H92" si="174">E81</f>
        <v>piece</v>
      </c>
      <c r="F92" s="14">
        <f t="shared" ref="F92:F101" si="175">D92/D$90</f>
        <v>4519</v>
      </c>
      <c r="G92" s="12" t="str">
        <f t="shared" si="52"/>
        <v>piece/capita</v>
      </c>
      <c r="H92" s="1" t="str">
        <f t="shared" si="174"/>
        <v>WORD-statistics</v>
      </c>
      <c r="I92" s="1" t="s">
        <v>71</v>
      </c>
      <c r="J92" s="1" t="str">
        <f t="shared" ref="J92" si="176">J81</f>
        <v xml:space="preserve">based on PDF2DOCX </v>
      </c>
      <c r="K92" s="7" t="s">
        <v>72</v>
      </c>
    </row>
    <row r="93" spans="1:11" ht="43.5" x14ac:dyDescent="0.35">
      <c r="A93" s="2">
        <v>92</v>
      </c>
      <c r="B93" s="9" t="s">
        <v>10</v>
      </c>
      <c r="C93" s="12" t="str">
        <f t="shared" si="142"/>
        <v>number of characters without spaces</v>
      </c>
      <c r="D93" s="13">
        <v>23929</v>
      </c>
      <c r="E93" s="12" t="str">
        <f t="shared" ref="E93:H93" si="177">E82</f>
        <v>piece</v>
      </c>
      <c r="F93" s="14">
        <f t="shared" si="175"/>
        <v>23929</v>
      </c>
      <c r="G93" s="12" t="str">
        <f t="shared" si="52"/>
        <v>piece/capita</v>
      </c>
      <c r="H93" s="1" t="str">
        <f t="shared" si="177"/>
        <v>WORD-statistics</v>
      </c>
      <c r="I93" s="1" t="s">
        <v>71</v>
      </c>
      <c r="J93" s="1" t="str">
        <f t="shared" ref="J93" si="178">J82</f>
        <v xml:space="preserve">based on PDF2DOCX </v>
      </c>
      <c r="K93" s="7" t="s">
        <v>72</v>
      </c>
    </row>
    <row r="94" spans="1:11" ht="43.5" x14ac:dyDescent="0.35">
      <c r="A94" s="2">
        <v>93</v>
      </c>
      <c r="B94" s="9" t="s">
        <v>10</v>
      </c>
      <c r="C94" s="12" t="str">
        <f t="shared" si="142"/>
        <v>number of characters with spaces</v>
      </c>
      <c r="D94" s="13">
        <v>28369</v>
      </c>
      <c r="E94" s="12" t="str">
        <f t="shared" ref="E94:H94" si="179">E83</f>
        <v>piece</v>
      </c>
      <c r="F94" s="14">
        <f t="shared" si="175"/>
        <v>28369</v>
      </c>
      <c r="G94" s="12" t="str">
        <f t="shared" si="52"/>
        <v>piece/capita</v>
      </c>
      <c r="H94" s="1" t="str">
        <f t="shared" si="179"/>
        <v>WORD-statistics</v>
      </c>
      <c r="I94" s="1" t="s">
        <v>71</v>
      </c>
      <c r="J94" s="1" t="str">
        <f t="shared" ref="J94" si="180">J83</f>
        <v xml:space="preserve">based on PDF2DOCX </v>
      </c>
      <c r="K94" s="7" t="s">
        <v>72</v>
      </c>
    </row>
    <row r="95" spans="1:11" ht="43.5" x14ac:dyDescent="0.35">
      <c r="A95" s="2">
        <v>94</v>
      </c>
      <c r="B95" s="9" t="s">
        <v>10</v>
      </c>
      <c r="C95" s="12" t="str">
        <f t="shared" si="142"/>
        <v>number of paragraphs</v>
      </c>
      <c r="D95" s="13">
        <v>109</v>
      </c>
      <c r="E95" s="12" t="str">
        <f t="shared" ref="E95:H95" si="181">E84</f>
        <v>piece</v>
      </c>
      <c r="F95" s="14">
        <f t="shared" si="175"/>
        <v>109</v>
      </c>
      <c r="G95" s="12" t="str">
        <f t="shared" si="52"/>
        <v>piece/capita</v>
      </c>
      <c r="H95" s="1" t="str">
        <f t="shared" si="181"/>
        <v>WORD-statistics</v>
      </c>
      <c r="I95" s="1" t="s">
        <v>71</v>
      </c>
      <c r="J95" s="1" t="str">
        <f t="shared" ref="J95" si="182">J84</f>
        <v xml:space="preserve">based on PDF2DOCX </v>
      </c>
      <c r="K95" s="7" t="s">
        <v>72</v>
      </c>
    </row>
    <row r="96" spans="1:11" ht="43.5" x14ac:dyDescent="0.35">
      <c r="A96" s="2">
        <v>95</v>
      </c>
      <c r="B96" s="9" t="s">
        <v>10</v>
      </c>
      <c r="C96" s="12" t="str">
        <f t="shared" si="142"/>
        <v>number of rows</v>
      </c>
      <c r="D96" s="13">
        <v>441</v>
      </c>
      <c r="E96" s="12" t="str">
        <f t="shared" ref="E96:H96" si="183">E85</f>
        <v>piece</v>
      </c>
      <c r="F96" s="14">
        <f t="shared" si="175"/>
        <v>441</v>
      </c>
      <c r="G96" s="12" t="str">
        <f t="shared" si="52"/>
        <v>piece/capita</v>
      </c>
      <c r="H96" s="1" t="str">
        <f t="shared" si="183"/>
        <v>WORD-statistics</v>
      </c>
      <c r="I96" s="1" t="s">
        <v>71</v>
      </c>
      <c r="J96" s="1" t="str">
        <f t="shared" ref="J96" si="184">J85</f>
        <v xml:space="preserve">based on PDF2DOCX </v>
      </c>
      <c r="K96" s="7" t="s">
        <v>72</v>
      </c>
    </row>
    <row r="97" spans="1:11" ht="43.5" x14ac:dyDescent="0.35">
      <c r="A97" s="2">
        <v>96</v>
      </c>
      <c r="B97" s="9" t="s">
        <v>10</v>
      </c>
      <c r="C97" s="12" t="str">
        <f t="shared" si="142"/>
        <v>bytes (physical volume)</v>
      </c>
      <c r="D97" s="13">
        <v>763000</v>
      </c>
      <c r="E97" s="12" t="str">
        <f t="shared" ref="E97:H97" si="185">E86</f>
        <v>bytes</v>
      </c>
      <c r="F97" s="14">
        <f t="shared" si="175"/>
        <v>763000</v>
      </c>
      <c r="G97" s="12" t="str">
        <f t="shared" si="52"/>
        <v>bytes/capita</v>
      </c>
      <c r="H97" s="1" t="str">
        <f t="shared" si="185"/>
        <v>MIAU-library</v>
      </c>
      <c r="I97" s="5" t="s">
        <v>44</v>
      </c>
      <c r="J97" s="1" t="str">
        <f t="shared" ref="J97" si="186">J86</f>
        <v>estimated (docx)</v>
      </c>
      <c r="K97" s="7" t="s">
        <v>72</v>
      </c>
    </row>
    <row r="98" spans="1:11" ht="43.5" x14ac:dyDescent="0.35">
      <c r="A98" s="2">
        <v>97</v>
      </c>
      <c r="B98" s="9" t="s">
        <v>10</v>
      </c>
      <c r="C98" s="12" t="str">
        <f t="shared" si="142"/>
        <v>number of chapters</v>
      </c>
      <c r="D98" s="13">
        <v>14</v>
      </c>
      <c r="E98" s="12" t="str">
        <f t="shared" ref="E98:H98" si="187">E87</f>
        <v>piece</v>
      </c>
      <c r="F98" s="14">
        <f t="shared" si="175"/>
        <v>14</v>
      </c>
      <c r="G98" s="12" t="str">
        <f t="shared" si="52"/>
        <v>piece/capita</v>
      </c>
      <c r="H98" s="1" t="str">
        <f t="shared" si="187"/>
        <v>file-inspection</v>
      </c>
      <c r="I98" s="1" t="s">
        <v>71</v>
      </c>
      <c r="J98" s="1" t="str">
        <f t="shared" ref="J98" si="188">J87</f>
        <v>fact but detected by human</v>
      </c>
      <c r="K98" s="7" t="s">
        <v>72</v>
      </c>
    </row>
    <row r="99" spans="1:11" ht="43.5" x14ac:dyDescent="0.35">
      <c r="A99" s="2">
        <v>98</v>
      </c>
      <c r="B99" s="9" t="s">
        <v>10</v>
      </c>
      <c r="C99" s="12" t="str">
        <f t="shared" si="142"/>
        <v>deepness of chapters</v>
      </c>
      <c r="D99" s="13">
        <v>3</v>
      </c>
      <c r="E99" s="12" t="str">
        <f t="shared" ref="E99:H99" si="189">E88</f>
        <v>piece</v>
      </c>
      <c r="F99" s="14">
        <f t="shared" si="175"/>
        <v>3</v>
      </c>
      <c r="G99" s="12" t="str">
        <f t="shared" si="52"/>
        <v>piece/capita</v>
      </c>
      <c r="H99" s="1" t="str">
        <f t="shared" si="189"/>
        <v>file-inspection</v>
      </c>
      <c r="I99" s="1" t="s">
        <v>71</v>
      </c>
      <c r="J99" s="1" t="str">
        <f t="shared" ref="J99" si="190">J88</f>
        <v>fact but detected by human</v>
      </c>
      <c r="K99" s="7" t="s">
        <v>72</v>
      </c>
    </row>
    <row r="100" spans="1:11" ht="43.5" x14ac:dyDescent="0.35">
      <c r="A100" s="2">
        <v>99</v>
      </c>
      <c r="B100" s="9" t="s">
        <v>10</v>
      </c>
      <c r="C100" s="12" t="str">
        <f t="shared" si="142"/>
        <v>number of figures</v>
      </c>
      <c r="D100" s="13">
        <v>7</v>
      </c>
      <c r="E100" s="12" t="str">
        <f t="shared" ref="E100:H100" si="191">E89</f>
        <v>piece</v>
      </c>
      <c r="F100" s="14">
        <f t="shared" si="175"/>
        <v>7</v>
      </c>
      <c r="G100" s="12" t="str">
        <f t="shared" ref="G100:G144" si="192">E100&amp;"/capita"</f>
        <v>piece/capita</v>
      </c>
      <c r="H100" s="1" t="str">
        <f t="shared" si="191"/>
        <v>file-inspection</v>
      </c>
      <c r="I100" s="1" t="s">
        <v>71</v>
      </c>
      <c r="J100" s="1" t="str">
        <f t="shared" ref="J100" si="193">J89</f>
        <v>fact but detected by human</v>
      </c>
      <c r="K100" s="7" t="s">
        <v>72</v>
      </c>
    </row>
    <row r="101" spans="1:11" x14ac:dyDescent="0.35">
      <c r="A101" s="2">
        <v>100</v>
      </c>
      <c r="B101" s="15" t="s">
        <v>11</v>
      </c>
      <c r="C101" s="12" t="str">
        <f t="shared" si="142"/>
        <v>number of authors</v>
      </c>
      <c r="D101" s="13">
        <v>2</v>
      </c>
      <c r="E101" s="12" t="str">
        <f t="shared" ref="E101:H101" si="194">E90</f>
        <v>capita</v>
      </c>
      <c r="F101" s="14"/>
      <c r="G101" s="12"/>
      <c r="H101" s="1" t="str">
        <f t="shared" si="194"/>
        <v>MIAU-library</v>
      </c>
      <c r="I101" s="4" t="s">
        <v>73</v>
      </c>
      <c r="J101" s="1" t="str">
        <f t="shared" ref="J101" si="195">J90</f>
        <v>used for relativization</v>
      </c>
      <c r="K101" s="1" t="s">
        <v>75</v>
      </c>
    </row>
    <row r="102" spans="1:11" x14ac:dyDescent="0.35">
      <c r="A102" s="2">
        <v>101</v>
      </c>
      <c r="B102" s="15" t="s">
        <v>11</v>
      </c>
      <c r="C102" s="12" t="str">
        <f t="shared" si="142"/>
        <v>number of pages</v>
      </c>
      <c r="D102" s="13">
        <v>22</v>
      </c>
      <c r="E102" s="12" t="str">
        <f t="shared" ref="E102:H102" si="196">E91</f>
        <v>piece</v>
      </c>
      <c r="F102" s="14">
        <f>D102/D$101</f>
        <v>11</v>
      </c>
      <c r="G102" s="12" t="str">
        <f t="shared" ref="G102:G144" si="197">E102&amp;"/capita"</f>
        <v>piece/capita</v>
      </c>
      <c r="H102" s="1" t="str">
        <f t="shared" si="196"/>
        <v>WORD-statistics</v>
      </c>
      <c r="I102" s="1" t="s">
        <v>74</v>
      </c>
      <c r="J102" s="1" t="str">
        <f t="shared" ref="J102" si="198">J91</f>
        <v xml:space="preserve">based on PDF2DOCX </v>
      </c>
      <c r="K102" s="1" t="s">
        <v>75</v>
      </c>
    </row>
    <row r="103" spans="1:11" x14ac:dyDescent="0.35">
      <c r="A103" s="2">
        <v>102</v>
      </c>
      <c r="B103" s="15" t="s">
        <v>11</v>
      </c>
      <c r="C103" s="12" t="str">
        <f t="shared" si="142"/>
        <v>number of words</v>
      </c>
      <c r="D103" s="13">
        <v>4549</v>
      </c>
      <c r="E103" s="12" t="str">
        <f t="shared" ref="E103:H103" si="199">E92</f>
        <v>piece</v>
      </c>
      <c r="F103" s="14">
        <f t="shared" ref="F103:F112" si="200">D103/D$101</f>
        <v>2274.5</v>
      </c>
      <c r="G103" s="12" t="str">
        <f t="shared" si="192"/>
        <v>piece/capita</v>
      </c>
      <c r="H103" s="1" t="str">
        <f t="shared" si="199"/>
        <v>WORD-statistics</v>
      </c>
      <c r="I103" s="1" t="s">
        <v>74</v>
      </c>
      <c r="J103" s="1" t="str">
        <f t="shared" ref="J103" si="201">J92</f>
        <v xml:space="preserve">based on PDF2DOCX </v>
      </c>
      <c r="K103" s="1" t="s">
        <v>75</v>
      </c>
    </row>
    <row r="104" spans="1:11" x14ac:dyDescent="0.35">
      <c r="A104" s="2">
        <v>103</v>
      </c>
      <c r="B104" s="15" t="s">
        <v>11</v>
      </c>
      <c r="C104" s="12" t="str">
        <f t="shared" si="142"/>
        <v>number of characters without spaces</v>
      </c>
      <c r="D104" s="13">
        <v>16127</v>
      </c>
      <c r="E104" s="12" t="str">
        <f t="shared" ref="E104:H104" si="202">E93</f>
        <v>piece</v>
      </c>
      <c r="F104" s="14">
        <f t="shared" si="200"/>
        <v>8063.5</v>
      </c>
      <c r="G104" s="12" t="str">
        <f t="shared" si="192"/>
        <v>piece/capita</v>
      </c>
      <c r="H104" s="1" t="str">
        <f t="shared" si="202"/>
        <v>WORD-statistics</v>
      </c>
      <c r="I104" s="1" t="s">
        <v>74</v>
      </c>
      <c r="J104" s="1" t="str">
        <f t="shared" ref="J104" si="203">J93</f>
        <v xml:space="preserve">based on PDF2DOCX </v>
      </c>
      <c r="K104" s="1" t="s">
        <v>75</v>
      </c>
    </row>
    <row r="105" spans="1:11" x14ac:dyDescent="0.35">
      <c r="A105" s="2">
        <v>104</v>
      </c>
      <c r="B105" s="15" t="s">
        <v>11</v>
      </c>
      <c r="C105" s="12" t="str">
        <f t="shared" si="142"/>
        <v>number of characters with spaces</v>
      </c>
      <c r="D105" s="13">
        <v>18047</v>
      </c>
      <c r="E105" s="12" t="str">
        <f t="shared" ref="E105:H105" si="204">E94</f>
        <v>piece</v>
      </c>
      <c r="F105" s="14">
        <f t="shared" si="200"/>
        <v>9023.5</v>
      </c>
      <c r="G105" s="12" t="str">
        <f t="shared" si="192"/>
        <v>piece/capita</v>
      </c>
      <c r="H105" s="1" t="str">
        <f t="shared" si="204"/>
        <v>WORD-statistics</v>
      </c>
      <c r="I105" s="1" t="s">
        <v>74</v>
      </c>
      <c r="J105" s="1" t="str">
        <f t="shared" ref="J105" si="205">J94</f>
        <v xml:space="preserve">based on PDF2DOCX </v>
      </c>
      <c r="K105" s="1" t="s">
        <v>75</v>
      </c>
    </row>
    <row r="106" spans="1:11" x14ac:dyDescent="0.35">
      <c r="A106" s="2">
        <v>105</v>
      </c>
      <c r="B106" s="15" t="s">
        <v>11</v>
      </c>
      <c r="C106" s="12" t="str">
        <f t="shared" si="142"/>
        <v>number of paragraphs</v>
      </c>
      <c r="D106" s="13">
        <v>2702</v>
      </c>
      <c r="E106" s="12" t="str">
        <f t="shared" ref="E106:H106" si="206">E95</f>
        <v>piece</v>
      </c>
      <c r="F106" s="14">
        <f t="shared" si="200"/>
        <v>1351</v>
      </c>
      <c r="G106" s="12" t="str">
        <f t="shared" si="192"/>
        <v>piece/capita</v>
      </c>
      <c r="H106" s="1" t="str">
        <f t="shared" si="206"/>
        <v>WORD-statistics</v>
      </c>
      <c r="I106" s="1" t="s">
        <v>74</v>
      </c>
      <c r="J106" s="1" t="str">
        <f t="shared" ref="J106" si="207">J95</f>
        <v xml:space="preserve">based on PDF2DOCX </v>
      </c>
      <c r="K106" s="1" t="s">
        <v>75</v>
      </c>
    </row>
    <row r="107" spans="1:11" x14ac:dyDescent="0.35">
      <c r="A107" s="2">
        <v>106</v>
      </c>
      <c r="B107" s="15" t="s">
        <v>11</v>
      </c>
      <c r="C107" s="12" t="str">
        <f t="shared" si="142"/>
        <v>number of rows</v>
      </c>
      <c r="D107" s="13">
        <v>3009</v>
      </c>
      <c r="E107" s="12" t="str">
        <f t="shared" ref="E107:H107" si="208">E96</f>
        <v>piece</v>
      </c>
      <c r="F107" s="14">
        <f t="shared" si="200"/>
        <v>1504.5</v>
      </c>
      <c r="G107" s="12" t="str">
        <f t="shared" si="192"/>
        <v>piece/capita</v>
      </c>
      <c r="H107" s="1" t="str">
        <f t="shared" si="208"/>
        <v>WORD-statistics</v>
      </c>
      <c r="I107" s="1" t="s">
        <v>74</v>
      </c>
      <c r="J107" s="1" t="str">
        <f t="shared" ref="J107" si="209">J96</f>
        <v xml:space="preserve">based on PDF2DOCX </v>
      </c>
      <c r="K107" s="1" t="s">
        <v>75</v>
      </c>
    </row>
    <row r="108" spans="1:11" x14ac:dyDescent="0.35">
      <c r="A108" s="2">
        <v>107</v>
      </c>
      <c r="B108" s="15" t="s">
        <v>11</v>
      </c>
      <c r="C108" s="12" t="str">
        <f t="shared" si="142"/>
        <v>bytes (physical volume)</v>
      </c>
      <c r="D108" s="13">
        <v>174000</v>
      </c>
      <c r="E108" s="12" t="str">
        <f t="shared" ref="E108:H108" si="210">E97</f>
        <v>bytes</v>
      </c>
      <c r="F108" s="14">
        <f t="shared" si="200"/>
        <v>87000</v>
      </c>
      <c r="G108" s="12" t="str">
        <f t="shared" si="192"/>
        <v>bytes/capita</v>
      </c>
      <c r="H108" s="1" t="str">
        <f t="shared" si="210"/>
        <v>MIAU-library</v>
      </c>
      <c r="I108" s="5" t="s">
        <v>44</v>
      </c>
      <c r="J108" s="1" t="str">
        <f t="shared" ref="J108" si="211">J97</f>
        <v>estimated (docx)</v>
      </c>
      <c r="K108" s="1" t="s">
        <v>75</v>
      </c>
    </row>
    <row r="109" spans="1:11" x14ac:dyDescent="0.35">
      <c r="A109" s="2">
        <v>108</v>
      </c>
      <c r="B109" s="15" t="s">
        <v>11</v>
      </c>
      <c r="C109" s="12" t="str">
        <f t="shared" si="142"/>
        <v>number of chapters</v>
      </c>
      <c r="D109" s="13">
        <v>2</v>
      </c>
      <c r="E109" s="12" t="str">
        <f t="shared" ref="E109:H109" si="212">E98</f>
        <v>piece</v>
      </c>
      <c r="F109" s="14">
        <f t="shared" si="200"/>
        <v>1</v>
      </c>
      <c r="G109" s="12" t="str">
        <f t="shared" si="192"/>
        <v>piece/capita</v>
      </c>
      <c r="H109" s="1" t="str">
        <f t="shared" si="212"/>
        <v>file-inspection</v>
      </c>
      <c r="I109" s="1" t="s">
        <v>74</v>
      </c>
      <c r="J109" s="1" t="str">
        <f t="shared" ref="J109" si="213">J98</f>
        <v>fact but detected by human</v>
      </c>
      <c r="K109" s="1" t="s">
        <v>75</v>
      </c>
    </row>
    <row r="110" spans="1:11" x14ac:dyDescent="0.35">
      <c r="A110" s="2">
        <v>109</v>
      </c>
      <c r="B110" s="15" t="s">
        <v>11</v>
      </c>
      <c r="C110" s="12" t="str">
        <f t="shared" si="142"/>
        <v>deepness of chapters</v>
      </c>
      <c r="D110" s="13">
        <v>1</v>
      </c>
      <c r="E110" s="12" t="str">
        <f t="shared" ref="E110:H110" si="214">E99</f>
        <v>piece</v>
      </c>
      <c r="F110" s="14">
        <f t="shared" si="200"/>
        <v>0.5</v>
      </c>
      <c r="G110" s="12" t="str">
        <f t="shared" si="192"/>
        <v>piece/capita</v>
      </c>
      <c r="H110" s="1" t="str">
        <f t="shared" si="214"/>
        <v>file-inspection</v>
      </c>
      <c r="I110" s="1" t="s">
        <v>74</v>
      </c>
      <c r="J110" s="1" t="str">
        <f t="shared" ref="J110" si="215">J99</f>
        <v>fact but detected by human</v>
      </c>
      <c r="K110" s="1" t="s">
        <v>75</v>
      </c>
    </row>
    <row r="111" spans="1:11" x14ac:dyDescent="0.35">
      <c r="A111" s="2">
        <v>110</v>
      </c>
      <c r="B111" s="15" t="s">
        <v>11</v>
      </c>
      <c r="C111" s="12" t="str">
        <f t="shared" si="142"/>
        <v>number of figures</v>
      </c>
      <c r="D111" s="13">
        <v>19</v>
      </c>
      <c r="E111" s="12" t="str">
        <f t="shared" ref="E111:H111" si="216">E100</f>
        <v>piece</v>
      </c>
      <c r="F111" s="14">
        <f t="shared" si="200"/>
        <v>9.5</v>
      </c>
      <c r="G111" s="12" t="str">
        <f t="shared" si="192"/>
        <v>piece/capita</v>
      </c>
      <c r="H111" s="1" t="str">
        <f t="shared" si="216"/>
        <v>file-inspection</v>
      </c>
      <c r="I111" s="1" t="s">
        <v>74</v>
      </c>
      <c r="J111" s="1" t="str">
        <f t="shared" ref="J111" si="217">J100</f>
        <v>fact but detected by human</v>
      </c>
      <c r="K111" s="1" t="s">
        <v>75</v>
      </c>
    </row>
    <row r="112" spans="1:11" x14ac:dyDescent="0.35">
      <c r="A112" s="2">
        <v>111</v>
      </c>
      <c r="B112" s="9" t="s">
        <v>12</v>
      </c>
      <c r="C112" s="12" t="str">
        <f t="shared" si="142"/>
        <v>number of authors</v>
      </c>
      <c r="D112" s="13">
        <v>3</v>
      </c>
      <c r="E112" s="12" t="str">
        <f t="shared" ref="E112:H112" si="218">E101</f>
        <v>capita</v>
      </c>
      <c r="F112" s="14"/>
      <c r="G112" s="12"/>
      <c r="H112" s="1" t="str">
        <f t="shared" si="218"/>
        <v>MIAU-library</v>
      </c>
      <c r="I112" s="4" t="s">
        <v>76</v>
      </c>
      <c r="J112" s="1" t="str">
        <f t="shared" ref="J112" si="219">J101</f>
        <v>used for relativization</v>
      </c>
      <c r="K112" s="1" t="s">
        <v>78</v>
      </c>
    </row>
    <row r="113" spans="1:11" x14ac:dyDescent="0.35">
      <c r="A113" s="2">
        <v>112</v>
      </c>
      <c r="B113" s="9" t="s">
        <v>12</v>
      </c>
      <c r="C113" s="12" t="str">
        <f t="shared" si="142"/>
        <v>number of pages</v>
      </c>
      <c r="D113" s="13">
        <v>9</v>
      </c>
      <c r="E113" s="12" t="str">
        <f t="shared" ref="E113:H113" si="220">E102</f>
        <v>piece</v>
      </c>
      <c r="F113" s="14">
        <f>D113/D$112</f>
        <v>3</v>
      </c>
      <c r="G113" s="12" t="str">
        <f t="shared" ref="G113:G144" si="221">E113&amp;"/capita"</f>
        <v>piece/capita</v>
      </c>
      <c r="H113" s="1" t="str">
        <f t="shared" si="220"/>
        <v>WORD-statistics</v>
      </c>
      <c r="I113" s="1" t="s">
        <v>77</v>
      </c>
      <c r="J113" s="1" t="str">
        <f t="shared" ref="J113" si="222">J102</f>
        <v xml:space="preserve">based on PDF2DOCX </v>
      </c>
      <c r="K113" s="1" t="s">
        <v>78</v>
      </c>
    </row>
    <row r="114" spans="1:11" x14ac:dyDescent="0.35">
      <c r="A114" s="2">
        <v>113</v>
      </c>
      <c r="B114" s="9" t="s">
        <v>12</v>
      </c>
      <c r="C114" s="12" t="str">
        <f t="shared" si="142"/>
        <v>number of words</v>
      </c>
      <c r="D114" s="13">
        <v>1955</v>
      </c>
      <c r="E114" s="12" t="str">
        <f t="shared" ref="E114:H114" si="223">E103</f>
        <v>piece</v>
      </c>
      <c r="F114" s="14">
        <f t="shared" ref="F114:F123" si="224">D114/D$112</f>
        <v>651.66666666666663</v>
      </c>
      <c r="G114" s="12" t="str">
        <f t="shared" si="192"/>
        <v>piece/capita</v>
      </c>
      <c r="H114" s="1" t="str">
        <f t="shared" si="223"/>
        <v>WORD-statistics</v>
      </c>
      <c r="I114" s="1" t="s">
        <v>77</v>
      </c>
      <c r="J114" s="1" t="str">
        <f t="shared" ref="J114" si="225">J103</f>
        <v xml:space="preserve">based on PDF2DOCX </v>
      </c>
      <c r="K114" s="1" t="s">
        <v>78</v>
      </c>
    </row>
    <row r="115" spans="1:11" x14ac:dyDescent="0.35">
      <c r="A115" s="2">
        <v>114</v>
      </c>
      <c r="B115" s="9" t="s">
        <v>12</v>
      </c>
      <c r="C115" s="12" t="str">
        <f t="shared" si="142"/>
        <v>number of characters without spaces</v>
      </c>
      <c r="D115" s="13">
        <v>10683</v>
      </c>
      <c r="E115" s="12" t="str">
        <f t="shared" ref="E115:H115" si="226">E104</f>
        <v>piece</v>
      </c>
      <c r="F115" s="14">
        <f t="shared" si="224"/>
        <v>3561</v>
      </c>
      <c r="G115" s="12" t="str">
        <f t="shared" si="192"/>
        <v>piece/capita</v>
      </c>
      <c r="H115" s="1" t="str">
        <f t="shared" si="226"/>
        <v>WORD-statistics</v>
      </c>
      <c r="I115" s="1" t="s">
        <v>77</v>
      </c>
      <c r="J115" s="1" t="str">
        <f t="shared" ref="J115" si="227">J104</f>
        <v xml:space="preserve">based on PDF2DOCX </v>
      </c>
      <c r="K115" s="1" t="s">
        <v>78</v>
      </c>
    </row>
    <row r="116" spans="1:11" x14ac:dyDescent="0.35">
      <c r="A116" s="2">
        <v>115</v>
      </c>
      <c r="B116" s="9" t="s">
        <v>12</v>
      </c>
      <c r="C116" s="12" t="str">
        <f t="shared" si="142"/>
        <v>number of characters with spaces</v>
      </c>
      <c r="D116" s="13">
        <v>12183</v>
      </c>
      <c r="E116" s="12" t="str">
        <f t="shared" ref="E116:H116" si="228">E105</f>
        <v>piece</v>
      </c>
      <c r="F116" s="14">
        <f t="shared" si="224"/>
        <v>4061</v>
      </c>
      <c r="G116" s="12" t="str">
        <f t="shared" si="192"/>
        <v>piece/capita</v>
      </c>
      <c r="H116" s="1" t="str">
        <f t="shared" si="228"/>
        <v>WORD-statistics</v>
      </c>
      <c r="I116" s="1" t="s">
        <v>77</v>
      </c>
      <c r="J116" s="1" t="str">
        <f t="shared" ref="J116" si="229">J105</f>
        <v xml:space="preserve">based on PDF2DOCX </v>
      </c>
      <c r="K116" s="1" t="s">
        <v>78</v>
      </c>
    </row>
    <row r="117" spans="1:11" x14ac:dyDescent="0.35">
      <c r="A117" s="2">
        <v>116</v>
      </c>
      <c r="B117" s="9" t="s">
        <v>12</v>
      </c>
      <c r="C117" s="12" t="str">
        <f t="shared" si="142"/>
        <v>number of paragraphs</v>
      </c>
      <c r="D117" s="13">
        <v>487</v>
      </c>
      <c r="E117" s="12" t="str">
        <f t="shared" ref="E117:H117" si="230">E106</f>
        <v>piece</v>
      </c>
      <c r="F117" s="14">
        <f t="shared" si="224"/>
        <v>162.33333333333334</v>
      </c>
      <c r="G117" s="12" t="str">
        <f t="shared" si="192"/>
        <v>piece/capita</v>
      </c>
      <c r="H117" s="1" t="str">
        <f t="shared" si="230"/>
        <v>WORD-statistics</v>
      </c>
      <c r="I117" s="1" t="s">
        <v>77</v>
      </c>
      <c r="J117" s="1" t="str">
        <f t="shared" ref="J117" si="231">J106</f>
        <v xml:space="preserve">based on PDF2DOCX </v>
      </c>
      <c r="K117" s="1" t="s">
        <v>78</v>
      </c>
    </row>
    <row r="118" spans="1:11" x14ac:dyDescent="0.35">
      <c r="A118" s="2">
        <v>117</v>
      </c>
      <c r="B118" s="9" t="s">
        <v>12</v>
      </c>
      <c r="C118" s="12" t="str">
        <f t="shared" si="142"/>
        <v>number of rows</v>
      </c>
      <c r="D118" s="13">
        <v>655</v>
      </c>
      <c r="E118" s="12" t="str">
        <f t="shared" ref="E118:H118" si="232">E107</f>
        <v>piece</v>
      </c>
      <c r="F118" s="14">
        <f t="shared" si="224"/>
        <v>218.33333333333334</v>
      </c>
      <c r="G118" s="12" t="str">
        <f t="shared" si="192"/>
        <v>piece/capita</v>
      </c>
      <c r="H118" s="1" t="str">
        <f t="shared" si="232"/>
        <v>WORD-statistics</v>
      </c>
      <c r="I118" s="1" t="s">
        <v>77</v>
      </c>
      <c r="J118" s="1" t="str">
        <f t="shared" ref="J118" si="233">J107</f>
        <v xml:space="preserve">based on PDF2DOCX </v>
      </c>
      <c r="K118" s="1" t="s">
        <v>78</v>
      </c>
    </row>
    <row r="119" spans="1:11" x14ac:dyDescent="0.35">
      <c r="A119" s="2">
        <v>118</v>
      </c>
      <c r="B119" s="9" t="s">
        <v>12</v>
      </c>
      <c r="C119" s="12" t="str">
        <f t="shared" si="142"/>
        <v>bytes (physical volume)</v>
      </c>
      <c r="D119" s="13">
        <v>326000</v>
      </c>
      <c r="E119" s="12" t="str">
        <f t="shared" ref="E119:H119" si="234">E108</f>
        <v>bytes</v>
      </c>
      <c r="F119" s="14">
        <f t="shared" si="224"/>
        <v>108666.66666666667</v>
      </c>
      <c r="G119" s="12" t="str">
        <f t="shared" si="192"/>
        <v>bytes/capita</v>
      </c>
      <c r="H119" s="1" t="str">
        <f t="shared" si="234"/>
        <v>MIAU-library</v>
      </c>
      <c r="I119" s="5" t="s">
        <v>44</v>
      </c>
      <c r="J119" s="1" t="str">
        <f t="shared" ref="J119" si="235">J108</f>
        <v>estimated (docx)</v>
      </c>
      <c r="K119" s="1" t="s">
        <v>78</v>
      </c>
    </row>
    <row r="120" spans="1:11" x14ac:dyDescent="0.35">
      <c r="A120" s="2">
        <v>119</v>
      </c>
      <c r="B120" s="9" t="s">
        <v>12</v>
      </c>
      <c r="C120" s="12" t="str">
        <f t="shared" si="142"/>
        <v>number of chapters</v>
      </c>
      <c r="D120" s="13">
        <v>7</v>
      </c>
      <c r="E120" s="12" t="str">
        <f t="shared" ref="E120:H120" si="236">E109</f>
        <v>piece</v>
      </c>
      <c r="F120" s="14">
        <f t="shared" si="224"/>
        <v>2.3333333333333335</v>
      </c>
      <c r="G120" s="12" t="str">
        <f t="shared" si="192"/>
        <v>piece/capita</v>
      </c>
      <c r="H120" s="1" t="str">
        <f t="shared" si="236"/>
        <v>file-inspection</v>
      </c>
      <c r="I120" s="1" t="s">
        <v>77</v>
      </c>
      <c r="J120" s="1" t="str">
        <f t="shared" ref="J120" si="237">J109</f>
        <v>fact but detected by human</v>
      </c>
      <c r="K120" s="1" t="s">
        <v>78</v>
      </c>
    </row>
    <row r="121" spans="1:11" x14ac:dyDescent="0.35">
      <c r="A121" s="2">
        <v>120</v>
      </c>
      <c r="B121" s="9" t="s">
        <v>12</v>
      </c>
      <c r="C121" s="12" t="str">
        <f t="shared" si="142"/>
        <v>deepness of chapters</v>
      </c>
      <c r="D121" s="13">
        <v>1</v>
      </c>
      <c r="E121" s="12" t="str">
        <f t="shared" ref="E121:H121" si="238">E110</f>
        <v>piece</v>
      </c>
      <c r="F121" s="14">
        <f t="shared" si="224"/>
        <v>0.33333333333333331</v>
      </c>
      <c r="G121" s="12" t="str">
        <f t="shared" si="192"/>
        <v>piece/capita</v>
      </c>
      <c r="H121" s="1" t="str">
        <f t="shared" si="238"/>
        <v>file-inspection</v>
      </c>
      <c r="I121" s="1" t="s">
        <v>77</v>
      </c>
      <c r="J121" s="1" t="str">
        <f t="shared" ref="J121" si="239">J110</f>
        <v>fact but detected by human</v>
      </c>
      <c r="K121" s="1" t="s">
        <v>78</v>
      </c>
    </row>
    <row r="122" spans="1:11" x14ac:dyDescent="0.35">
      <c r="A122" s="2">
        <v>121</v>
      </c>
      <c r="B122" s="9" t="s">
        <v>12</v>
      </c>
      <c r="C122" s="12" t="str">
        <f t="shared" si="142"/>
        <v>number of figures</v>
      </c>
      <c r="D122" s="13">
        <v>5</v>
      </c>
      <c r="E122" s="12" t="str">
        <f t="shared" ref="E122:H122" si="240">E111</f>
        <v>piece</v>
      </c>
      <c r="F122" s="14">
        <f t="shared" si="224"/>
        <v>1.6666666666666667</v>
      </c>
      <c r="G122" s="12" t="str">
        <f t="shared" si="192"/>
        <v>piece/capita</v>
      </c>
      <c r="H122" s="1" t="str">
        <f t="shared" si="240"/>
        <v>file-inspection</v>
      </c>
      <c r="I122" s="1" t="s">
        <v>77</v>
      </c>
      <c r="J122" s="1" t="str">
        <f t="shared" ref="J122" si="241">J111</f>
        <v>fact but detected by human</v>
      </c>
      <c r="K122" s="1" t="s">
        <v>78</v>
      </c>
    </row>
    <row r="123" spans="1:11" x14ac:dyDescent="0.35">
      <c r="A123" s="2">
        <v>122</v>
      </c>
      <c r="B123" s="15" t="s">
        <v>13</v>
      </c>
      <c r="C123" s="12" t="str">
        <f t="shared" si="142"/>
        <v>number of authors</v>
      </c>
      <c r="D123" s="13">
        <v>3</v>
      </c>
      <c r="E123" s="12" t="str">
        <f t="shared" ref="E123:H123" si="242">E112</f>
        <v>capita</v>
      </c>
      <c r="F123" s="14"/>
      <c r="G123" s="12"/>
      <c r="H123" s="1" t="str">
        <f t="shared" si="242"/>
        <v>MIAU-library</v>
      </c>
      <c r="I123" s="4" t="s">
        <v>79</v>
      </c>
      <c r="J123" s="1" t="str">
        <f t="shared" ref="J123" si="243">J112</f>
        <v>used for relativization</v>
      </c>
      <c r="K123" s="1" t="s">
        <v>81</v>
      </c>
    </row>
    <row r="124" spans="1:11" x14ac:dyDescent="0.35">
      <c r="A124" s="2">
        <v>123</v>
      </c>
      <c r="B124" s="15" t="s">
        <v>13</v>
      </c>
      <c r="C124" s="12" t="str">
        <f t="shared" si="142"/>
        <v>number of pages</v>
      </c>
      <c r="D124" s="13">
        <v>11</v>
      </c>
      <c r="E124" s="12" t="str">
        <f t="shared" ref="E124:H124" si="244">E113</f>
        <v>piece</v>
      </c>
      <c r="F124" s="14">
        <f>D124/D$123</f>
        <v>3.6666666666666665</v>
      </c>
      <c r="G124" s="12" t="str">
        <f t="shared" ref="G124:G144" si="245">E124&amp;"/capita"</f>
        <v>piece/capita</v>
      </c>
      <c r="H124" s="1" t="str">
        <f t="shared" si="244"/>
        <v>WORD-statistics</v>
      </c>
      <c r="I124" s="1" t="s">
        <v>80</v>
      </c>
      <c r="J124" s="1" t="str">
        <f t="shared" ref="J124" si="246">J113</f>
        <v xml:space="preserve">based on PDF2DOCX </v>
      </c>
      <c r="K124" s="1" t="s">
        <v>81</v>
      </c>
    </row>
    <row r="125" spans="1:11" x14ac:dyDescent="0.35">
      <c r="A125" s="2">
        <v>124</v>
      </c>
      <c r="B125" s="15" t="s">
        <v>13</v>
      </c>
      <c r="C125" s="12" t="str">
        <f t="shared" si="142"/>
        <v>number of words</v>
      </c>
      <c r="D125" s="13">
        <v>2728</v>
      </c>
      <c r="E125" s="12" t="str">
        <f t="shared" ref="E125:H125" si="247">E114</f>
        <v>piece</v>
      </c>
      <c r="F125" s="14">
        <f t="shared" ref="F125:F133" si="248">D125/D$123</f>
        <v>909.33333333333337</v>
      </c>
      <c r="G125" s="12" t="str">
        <f t="shared" si="192"/>
        <v>piece/capita</v>
      </c>
      <c r="H125" s="1" t="str">
        <f t="shared" si="247"/>
        <v>WORD-statistics</v>
      </c>
      <c r="I125" s="1" t="s">
        <v>80</v>
      </c>
      <c r="J125" s="1" t="str">
        <f t="shared" ref="J125" si="249">J114</f>
        <v xml:space="preserve">based on PDF2DOCX </v>
      </c>
      <c r="K125" s="1" t="s">
        <v>81</v>
      </c>
    </row>
    <row r="126" spans="1:11" x14ac:dyDescent="0.35">
      <c r="A126" s="2">
        <v>125</v>
      </c>
      <c r="B126" s="15" t="s">
        <v>13</v>
      </c>
      <c r="C126" s="12" t="str">
        <f t="shared" si="142"/>
        <v>number of characters without spaces</v>
      </c>
      <c r="D126" s="13">
        <v>14916</v>
      </c>
      <c r="E126" s="12" t="str">
        <f t="shared" ref="E126:H126" si="250">E115</f>
        <v>piece</v>
      </c>
      <c r="F126" s="14">
        <f t="shared" si="248"/>
        <v>4972</v>
      </c>
      <c r="G126" s="12" t="str">
        <f t="shared" si="192"/>
        <v>piece/capita</v>
      </c>
      <c r="H126" s="1" t="str">
        <f t="shared" si="250"/>
        <v>WORD-statistics</v>
      </c>
      <c r="I126" s="1" t="s">
        <v>80</v>
      </c>
      <c r="J126" s="1" t="str">
        <f t="shared" ref="J126" si="251">J115</f>
        <v xml:space="preserve">based on PDF2DOCX </v>
      </c>
      <c r="K126" s="1" t="s">
        <v>81</v>
      </c>
    </row>
    <row r="127" spans="1:11" x14ac:dyDescent="0.35">
      <c r="A127" s="2">
        <v>126</v>
      </c>
      <c r="B127" s="15" t="s">
        <v>13</v>
      </c>
      <c r="C127" s="12" t="str">
        <f t="shared" si="142"/>
        <v>number of characters with spaces</v>
      </c>
      <c r="D127" s="13">
        <v>17562</v>
      </c>
      <c r="E127" s="12" t="str">
        <f t="shared" ref="E127:H127" si="252">E116</f>
        <v>piece</v>
      </c>
      <c r="F127" s="14">
        <f t="shared" si="248"/>
        <v>5854</v>
      </c>
      <c r="G127" s="12" t="str">
        <f t="shared" si="192"/>
        <v>piece/capita</v>
      </c>
      <c r="H127" s="1" t="str">
        <f t="shared" si="252"/>
        <v>WORD-statistics</v>
      </c>
      <c r="I127" s="1" t="s">
        <v>80</v>
      </c>
      <c r="J127" s="1" t="str">
        <f t="shared" ref="J127" si="253">J116</f>
        <v xml:space="preserve">based on PDF2DOCX </v>
      </c>
      <c r="K127" s="1" t="s">
        <v>81</v>
      </c>
    </row>
    <row r="128" spans="1:11" x14ac:dyDescent="0.35">
      <c r="A128" s="2">
        <v>127</v>
      </c>
      <c r="B128" s="15" t="s">
        <v>13</v>
      </c>
      <c r="C128" s="12" t="str">
        <f t="shared" si="142"/>
        <v>number of paragraphs</v>
      </c>
      <c r="D128" s="13">
        <v>112</v>
      </c>
      <c r="E128" s="12" t="str">
        <f t="shared" ref="E128:H128" si="254">E117</f>
        <v>piece</v>
      </c>
      <c r="F128" s="14">
        <f t="shared" si="248"/>
        <v>37.333333333333336</v>
      </c>
      <c r="G128" s="12" t="str">
        <f t="shared" si="192"/>
        <v>piece/capita</v>
      </c>
      <c r="H128" s="1" t="str">
        <f t="shared" si="254"/>
        <v>WORD-statistics</v>
      </c>
      <c r="I128" s="1" t="s">
        <v>80</v>
      </c>
      <c r="J128" s="1" t="str">
        <f t="shared" ref="J128" si="255">J117</f>
        <v xml:space="preserve">based on PDF2DOCX </v>
      </c>
      <c r="K128" s="1" t="s">
        <v>81</v>
      </c>
    </row>
    <row r="129" spans="1:11" x14ac:dyDescent="0.35">
      <c r="A129" s="2">
        <v>128</v>
      </c>
      <c r="B129" s="15" t="s">
        <v>13</v>
      </c>
      <c r="C129" s="12" t="str">
        <f t="shared" si="142"/>
        <v>number of rows</v>
      </c>
      <c r="D129" s="13">
        <v>492</v>
      </c>
      <c r="E129" s="12" t="str">
        <f t="shared" ref="E129:H129" si="256">E118</f>
        <v>piece</v>
      </c>
      <c r="F129" s="14">
        <f t="shared" si="248"/>
        <v>164</v>
      </c>
      <c r="G129" s="12" t="str">
        <f t="shared" si="192"/>
        <v>piece/capita</v>
      </c>
      <c r="H129" s="1" t="str">
        <f t="shared" si="256"/>
        <v>WORD-statistics</v>
      </c>
      <c r="I129" s="1" t="s">
        <v>80</v>
      </c>
      <c r="J129" s="1" t="str">
        <f t="shared" ref="J129" si="257">J118</f>
        <v xml:space="preserve">based on PDF2DOCX </v>
      </c>
      <c r="K129" s="1" t="s">
        <v>81</v>
      </c>
    </row>
    <row r="130" spans="1:11" x14ac:dyDescent="0.35">
      <c r="A130" s="2">
        <v>129</v>
      </c>
      <c r="B130" s="15" t="s">
        <v>13</v>
      </c>
      <c r="C130" s="12" t="str">
        <f t="shared" si="142"/>
        <v>bytes (physical volume)</v>
      </c>
      <c r="D130" s="13">
        <v>361000</v>
      </c>
      <c r="E130" s="12" t="str">
        <f t="shared" ref="E130:H130" si="258">E119</f>
        <v>bytes</v>
      </c>
      <c r="F130" s="14">
        <f t="shared" si="248"/>
        <v>120333.33333333333</v>
      </c>
      <c r="G130" s="12" t="str">
        <f t="shared" si="192"/>
        <v>bytes/capita</v>
      </c>
      <c r="H130" s="1" t="str">
        <f t="shared" si="258"/>
        <v>MIAU-library</v>
      </c>
      <c r="I130" s="5" t="s">
        <v>44</v>
      </c>
      <c r="J130" s="1" t="str">
        <f t="shared" ref="J130" si="259">J119</f>
        <v>estimated (docx)</v>
      </c>
      <c r="K130" s="1" t="s">
        <v>81</v>
      </c>
    </row>
    <row r="131" spans="1:11" x14ac:dyDescent="0.35">
      <c r="A131" s="2">
        <v>130</v>
      </c>
      <c r="B131" s="15" t="s">
        <v>13</v>
      </c>
      <c r="C131" s="12" t="str">
        <f t="shared" si="142"/>
        <v>number of chapters</v>
      </c>
      <c r="D131" s="13">
        <v>11</v>
      </c>
      <c r="E131" s="12" t="str">
        <f t="shared" ref="E131:H131" si="260">E120</f>
        <v>piece</v>
      </c>
      <c r="F131" s="14">
        <f t="shared" si="248"/>
        <v>3.6666666666666665</v>
      </c>
      <c r="G131" s="12" t="str">
        <f t="shared" si="192"/>
        <v>piece/capita</v>
      </c>
      <c r="H131" s="1" t="str">
        <f t="shared" si="260"/>
        <v>file-inspection</v>
      </c>
      <c r="I131" s="1" t="s">
        <v>80</v>
      </c>
      <c r="J131" s="1" t="str">
        <f t="shared" ref="J131" si="261">J120</f>
        <v>fact but detected by human</v>
      </c>
      <c r="K131" s="1" t="s">
        <v>81</v>
      </c>
    </row>
    <row r="132" spans="1:11" x14ac:dyDescent="0.35">
      <c r="A132" s="2">
        <v>131</v>
      </c>
      <c r="B132" s="15" t="s">
        <v>13</v>
      </c>
      <c r="C132" s="12" t="str">
        <f t="shared" si="142"/>
        <v>deepness of chapters</v>
      </c>
      <c r="D132" s="13">
        <v>2</v>
      </c>
      <c r="E132" s="12" t="str">
        <f t="shared" ref="E132:H132" si="262">E121</f>
        <v>piece</v>
      </c>
      <c r="F132" s="14">
        <f t="shared" si="248"/>
        <v>0.66666666666666663</v>
      </c>
      <c r="G132" s="12" t="str">
        <f t="shared" si="192"/>
        <v>piece/capita</v>
      </c>
      <c r="H132" s="1" t="str">
        <f t="shared" si="262"/>
        <v>file-inspection</v>
      </c>
      <c r="I132" s="1" t="s">
        <v>80</v>
      </c>
      <c r="J132" s="1" t="str">
        <f t="shared" ref="J132" si="263">J121</f>
        <v>fact but detected by human</v>
      </c>
      <c r="K132" s="1" t="s">
        <v>81</v>
      </c>
    </row>
    <row r="133" spans="1:11" x14ac:dyDescent="0.35">
      <c r="A133" s="2">
        <v>132</v>
      </c>
      <c r="B133" s="15" t="s">
        <v>13</v>
      </c>
      <c r="C133" s="12" t="str">
        <f t="shared" si="142"/>
        <v>number of figures</v>
      </c>
      <c r="D133" s="13">
        <v>7</v>
      </c>
      <c r="E133" s="12" t="str">
        <f t="shared" ref="E133:H133" si="264">E122</f>
        <v>piece</v>
      </c>
      <c r="F133" s="14">
        <f t="shared" si="248"/>
        <v>2.3333333333333335</v>
      </c>
      <c r="G133" s="12" t="str">
        <f t="shared" si="192"/>
        <v>piece/capita</v>
      </c>
      <c r="H133" s="1" t="str">
        <f t="shared" si="264"/>
        <v>file-inspection</v>
      </c>
      <c r="I133" s="1" t="s">
        <v>80</v>
      </c>
      <c r="J133" s="1" t="str">
        <f t="shared" ref="J133:J144" si="265">J122</f>
        <v>fact but detected by human</v>
      </c>
      <c r="K133" s="1" t="s">
        <v>81</v>
      </c>
    </row>
    <row r="134" spans="1:11" x14ac:dyDescent="0.35">
      <c r="A134" s="2">
        <v>133</v>
      </c>
      <c r="B134" s="1" t="s">
        <v>40</v>
      </c>
      <c r="C134" s="1" t="str">
        <f t="shared" si="142"/>
        <v>number of authors</v>
      </c>
      <c r="D134" s="3" t="s">
        <v>267</v>
      </c>
      <c r="E134" s="1" t="str">
        <f t="shared" ref="E134:H134" si="266">E123</f>
        <v>capita</v>
      </c>
      <c r="H134" s="1" t="str">
        <f t="shared" si="266"/>
        <v>MIAU-library</v>
      </c>
      <c r="I134" s="1" t="s">
        <v>83</v>
      </c>
      <c r="J134" s="1" t="str">
        <f t="shared" si="265"/>
        <v>used for relativization</v>
      </c>
      <c r="K134" s="1" t="s">
        <v>82</v>
      </c>
    </row>
    <row r="135" spans="1:11" x14ac:dyDescent="0.35">
      <c r="A135" s="2">
        <v>134</v>
      </c>
      <c r="B135" s="1" t="s">
        <v>40</v>
      </c>
      <c r="C135" s="1" t="str">
        <f t="shared" si="142"/>
        <v>number of pages</v>
      </c>
      <c r="D135" s="3" t="s">
        <v>268</v>
      </c>
      <c r="E135" s="1" t="str">
        <f t="shared" ref="E135:H135" si="267">E124</f>
        <v>piece</v>
      </c>
      <c r="F135" s="8" t="e">
        <f>D135/D$134</f>
        <v>#VALUE!</v>
      </c>
      <c r="G135" s="1" t="str">
        <f t="shared" ref="G135:G144" si="268">E135&amp;"/capita"</f>
        <v>piece/capita</v>
      </c>
      <c r="H135" s="1" t="str">
        <f t="shared" si="267"/>
        <v>WORD-statistics</v>
      </c>
      <c r="I135" s="1" t="s">
        <v>83</v>
      </c>
      <c r="J135" s="1" t="str">
        <f t="shared" si="265"/>
        <v xml:space="preserve">based on PDF2DOCX </v>
      </c>
      <c r="K135" s="1" t="s">
        <v>82</v>
      </c>
    </row>
    <row r="136" spans="1:11" x14ac:dyDescent="0.35">
      <c r="A136" s="2">
        <v>135</v>
      </c>
      <c r="B136" s="1" t="s">
        <v>40</v>
      </c>
      <c r="C136" s="1" t="str">
        <f t="shared" si="142"/>
        <v>number of words</v>
      </c>
      <c r="D136" s="3" t="s">
        <v>268</v>
      </c>
      <c r="E136" s="1" t="str">
        <f t="shared" ref="E136:H136" si="269">E125</f>
        <v>piece</v>
      </c>
      <c r="F136" s="8" t="e">
        <f t="shared" ref="F136:F144" si="270">D136/D$134</f>
        <v>#VALUE!</v>
      </c>
      <c r="G136" s="1" t="str">
        <f t="shared" si="192"/>
        <v>piece/capita</v>
      </c>
      <c r="H136" s="1" t="str">
        <f t="shared" si="269"/>
        <v>WORD-statistics</v>
      </c>
      <c r="I136" s="1" t="s">
        <v>83</v>
      </c>
      <c r="J136" s="1" t="str">
        <f t="shared" si="265"/>
        <v xml:space="preserve">based on PDF2DOCX </v>
      </c>
      <c r="K136" s="1" t="s">
        <v>82</v>
      </c>
    </row>
    <row r="137" spans="1:11" x14ac:dyDescent="0.35">
      <c r="A137" s="2">
        <v>136</v>
      </c>
      <c r="B137" s="1" t="s">
        <v>40</v>
      </c>
      <c r="C137" s="1" t="str">
        <f t="shared" si="142"/>
        <v>number of characters without spaces</v>
      </c>
      <c r="D137" s="3" t="s">
        <v>268</v>
      </c>
      <c r="E137" s="1" t="str">
        <f t="shared" ref="E137:H137" si="271">E126</f>
        <v>piece</v>
      </c>
      <c r="F137" s="8" t="e">
        <f t="shared" si="270"/>
        <v>#VALUE!</v>
      </c>
      <c r="G137" s="1" t="str">
        <f t="shared" si="192"/>
        <v>piece/capita</v>
      </c>
      <c r="H137" s="1" t="str">
        <f t="shared" si="271"/>
        <v>WORD-statistics</v>
      </c>
      <c r="I137" s="1" t="s">
        <v>83</v>
      </c>
      <c r="J137" s="1" t="str">
        <f t="shared" si="265"/>
        <v xml:space="preserve">based on PDF2DOCX </v>
      </c>
      <c r="K137" s="1" t="s">
        <v>82</v>
      </c>
    </row>
    <row r="138" spans="1:11" x14ac:dyDescent="0.35">
      <c r="A138" s="2">
        <v>137</v>
      </c>
      <c r="B138" s="1" t="s">
        <v>40</v>
      </c>
      <c r="C138" s="1" t="str">
        <f t="shared" si="142"/>
        <v>number of characters with spaces</v>
      </c>
      <c r="D138" s="3" t="s">
        <v>268</v>
      </c>
      <c r="E138" s="1" t="str">
        <f t="shared" ref="E138:H138" si="272">E127</f>
        <v>piece</v>
      </c>
      <c r="F138" s="8" t="e">
        <f t="shared" si="270"/>
        <v>#VALUE!</v>
      </c>
      <c r="G138" s="1" t="str">
        <f t="shared" si="192"/>
        <v>piece/capita</v>
      </c>
      <c r="H138" s="1" t="str">
        <f t="shared" si="272"/>
        <v>WORD-statistics</v>
      </c>
      <c r="I138" s="1" t="s">
        <v>83</v>
      </c>
      <c r="J138" s="1" t="str">
        <f t="shared" si="265"/>
        <v xml:space="preserve">based on PDF2DOCX </v>
      </c>
      <c r="K138" s="1" t="s">
        <v>82</v>
      </c>
    </row>
    <row r="139" spans="1:11" x14ac:dyDescent="0.35">
      <c r="A139" s="2">
        <v>138</v>
      </c>
      <c r="B139" s="1" t="s">
        <v>40</v>
      </c>
      <c r="C139" s="1" t="str">
        <f t="shared" si="142"/>
        <v>number of paragraphs</v>
      </c>
      <c r="D139" s="3" t="s">
        <v>268</v>
      </c>
      <c r="E139" s="1" t="str">
        <f t="shared" ref="E139:H139" si="273">E128</f>
        <v>piece</v>
      </c>
      <c r="F139" s="8" t="e">
        <f t="shared" si="270"/>
        <v>#VALUE!</v>
      </c>
      <c r="G139" s="1" t="str">
        <f t="shared" si="192"/>
        <v>piece/capita</v>
      </c>
      <c r="H139" s="1" t="str">
        <f t="shared" si="273"/>
        <v>WORD-statistics</v>
      </c>
      <c r="I139" s="1" t="s">
        <v>83</v>
      </c>
      <c r="J139" s="1" t="str">
        <f t="shared" si="265"/>
        <v xml:space="preserve">based on PDF2DOCX </v>
      </c>
      <c r="K139" s="1" t="s">
        <v>82</v>
      </c>
    </row>
    <row r="140" spans="1:11" x14ac:dyDescent="0.35">
      <c r="A140" s="2">
        <v>139</v>
      </c>
      <c r="B140" s="1" t="s">
        <v>40</v>
      </c>
      <c r="C140" s="1" t="str">
        <f t="shared" si="142"/>
        <v>number of rows</v>
      </c>
      <c r="D140" s="3" t="s">
        <v>268</v>
      </c>
      <c r="E140" s="1" t="str">
        <f t="shared" ref="E140:H140" si="274">E129</f>
        <v>piece</v>
      </c>
      <c r="F140" s="8" t="e">
        <f t="shared" si="270"/>
        <v>#VALUE!</v>
      </c>
      <c r="G140" s="1" t="str">
        <f t="shared" si="192"/>
        <v>piece/capita</v>
      </c>
      <c r="H140" s="1" t="str">
        <f t="shared" si="274"/>
        <v>WORD-statistics</v>
      </c>
      <c r="I140" s="1" t="s">
        <v>83</v>
      </c>
      <c r="J140" s="1" t="str">
        <f t="shared" si="265"/>
        <v xml:space="preserve">based on PDF2DOCX </v>
      </c>
      <c r="K140" s="1" t="s">
        <v>82</v>
      </c>
    </row>
    <row r="141" spans="1:11" x14ac:dyDescent="0.35">
      <c r="A141" s="2">
        <v>140</v>
      </c>
      <c r="B141" s="1" t="s">
        <v>40</v>
      </c>
      <c r="C141" s="1" t="str">
        <f t="shared" si="142"/>
        <v>bytes (physical volume)</v>
      </c>
      <c r="D141" s="3" t="s">
        <v>268</v>
      </c>
      <c r="E141" s="1" t="str">
        <f t="shared" ref="E141:H141" si="275">E130</f>
        <v>bytes</v>
      </c>
      <c r="F141" s="8" t="e">
        <f t="shared" si="270"/>
        <v>#VALUE!</v>
      </c>
      <c r="G141" s="1" t="str">
        <f t="shared" si="192"/>
        <v>bytes/capita</v>
      </c>
      <c r="H141" s="1" t="str">
        <f t="shared" si="275"/>
        <v>MIAU-library</v>
      </c>
      <c r="I141" s="1" t="s">
        <v>83</v>
      </c>
      <c r="J141" s="1" t="str">
        <f t="shared" si="265"/>
        <v>estimated (docx)</v>
      </c>
      <c r="K141" s="1" t="s">
        <v>82</v>
      </c>
    </row>
    <row r="142" spans="1:11" x14ac:dyDescent="0.35">
      <c r="A142" s="2">
        <v>141</v>
      </c>
      <c r="B142" s="1" t="s">
        <v>40</v>
      </c>
      <c r="C142" s="1" t="str">
        <f t="shared" ref="C142:C144" si="276">C131</f>
        <v>number of chapters</v>
      </c>
      <c r="D142" s="3" t="s">
        <v>268</v>
      </c>
      <c r="E142" s="1" t="str">
        <f t="shared" ref="E142:H142" si="277">E131</f>
        <v>piece</v>
      </c>
      <c r="F142" s="8" t="e">
        <f t="shared" si="270"/>
        <v>#VALUE!</v>
      </c>
      <c r="G142" s="1" t="str">
        <f t="shared" si="192"/>
        <v>piece/capita</v>
      </c>
      <c r="H142" s="1" t="str">
        <f t="shared" si="277"/>
        <v>file-inspection</v>
      </c>
      <c r="I142" s="1" t="s">
        <v>83</v>
      </c>
      <c r="J142" s="1" t="str">
        <f t="shared" si="265"/>
        <v>fact but detected by human</v>
      </c>
      <c r="K142" s="1" t="s">
        <v>82</v>
      </c>
    </row>
    <row r="143" spans="1:11" x14ac:dyDescent="0.35">
      <c r="A143" s="2">
        <v>142</v>
      </c>
      <c r="B143" s="1" t="s">
        <v>40</v>
      </c>
      <c r="C143" s="1" t="str">
        <f t="shared" si="276"/>
        <v>deepness of chapters</v>
      </c>
      <c r="D143" s="3" t="s">
        <v>268</v>
      </c>
      <c r="E143" s="1" t="str">
        <f t="shared" ref="E143:H143" si="278">E132</f>
        <v>piece</v>
      </c>
      <c r="F143" s="8" t="e">
        <f t="shared" si="270"/>
        <v>#VALUE!</v>
      </c>
      <c r="G143" s="1" t="str">
        <f t="shared" si="192"/>
        <v>piece/capita</v>
      </c>
      <c r="H143" s="1" t="str">
        <f t="shared" si="278"/>
        <v>file-inspection</v>
      </c>
      <c r="I143" s="1" t="s">
        <v>83</v>
      </c>
      <c r="J143" s="1" t="str">
        <f t="shared" si="265"/>
        <v>fact but detected by human</v>
      </c>
      <c r="K143" s="1" t="s">
        <v>82</v>
      </c>
    </row>
    <row r="144" spans="1:11" x14ac:dyDescent="0.35">
      <c r="A144" s="2">
        <v>143</v>
      </c>
      <c r="B144" s="1" t="s">
        <v>40</v>
      </c>
      <c r="C144" s="1" t="str">
        <f t="shared" si="276"/>
        <v>number of figures</v>
      </c>
      <c r="D144" s="3" t="s">
        <v>268</v>
      </c>
      <c r="E144" s="1" t="str">
        <f t="shared" ref="E144:H144" si="279">E133</f>
        <v>piece</v>
      </c>
      <c r="F144" s="8" t="e">
        <f t="shared" si="270"/>
        <v>#VALUE!</v>
      </c>
      <c r="G144" s="1" t="str">
        <f t="shared" si="192"/>
        <v>piece/capita</v>
      </c>
      <c r="H144" s="1" t="str">
        <f t="shared" si="279"/>
        <v>file-inspection</v>
      </c>
      <c r="I144" s="1" t="s">
        <v>83</v>
      </c>
      <c r="J144" s="1" t="str">
        <f t="shared" si="265"/>
        <v>fact but detected by human</v>
      </c>
      <c r="K144" s="1" t="s">
        <v>82</v>
      </c>
    </row>
    <row r="145" spans="4:4" x14ac:dyDescent="0.35">
      <c r="D145" s="3"/>
    </row>
    <row r="146" spans="4:4" x14ac:dyDescent="0.35">
      <c r="D146" s="3"/>
    </row>
  </sheetData>
  <phoneticPr fontId="2" type="noConversion"/>
  <hyperlinks>
    <hyperlink ref="I2" r:id="rId1" display="https://miau.my-x.hu/miau2009/adatlap.php3?where%5bazonosito%5d=24271&amp;mod=l2003" xr:uid="{FFB3A5DE-90B6-43CF-9692-82715CD61BE1}"/>
    <hyperlink ref="I9" r:id="rId2" xr:uid="{5E4EAE41-7121-4446-9CDF-F2314880EE20}"/>
    <hyperlink ref="I13" r:id="rId3" display="https://miau.my-x.hu/miau2009/adatlap.php3?where%5bazonosito%5d=24270&amp;mod=l2003" xr:uid="{663E6781-3BFC-42BC-882D-D323CE7E3021}"/>
    <hyperlink ref="I20" r:id="rId4" xr:uid="{9C977E8E-6A2E-4D57-B1B8-1D1ED134C4CB}"/>
    <hyperlink ref="I31" r:id="rId5" xr:uid="{C7D53EDA-3CEE-4F5A-9516-73B0F263CBC1}"/>
    <hyperlink ref="I24" r:id="rId6" display="https://miau.my-x.hu/miau2009/adatlap.php3?where%5bazonosito%5d=24269&amp;mod=l2003" xr:uid="{06DA1783-7518-4765-900D-08D1B1EAADFB}"/>
    <hyperlink ref="I35" r:id="rId7" display="https://miau.my-x.hu/miau2009/adatlap.php3?where%5bazonosito%5d=24268&amp;mod=l2003" xr:uid="{118E62AC-0887-4ED2-A9DA-983F8FF54766}"/>
    <hyperlink ref="I42" r:id="rId8" xr:uid="{4542BF26-C8B7-4608-A77E-6EB3AB9E10C2}"/>
    <hyperlink ref="I46" r:id="rId9" display="https://miau.my-x.hu/miau2009/adatlap.php3?where%5bazonosito%5d=24267&amp;mod=l2003" xr:uid="{B5A88A29-64ED-4D7E-AC23-E8D6949028DA}"/>
    <hyperlink ref="I53" r:id="rId10" xr:uid="{761FD947-2CC5-40E6-8BDB-B07E94DD4EE6}"/>
    <hyperlink ref="I57" r:id="rId11" display="https://miau.my-x.hu/miau2009/adatlap.php3?where%5bazonosito%5d=24266&amp;mod=l2003" xr:uid="{9E22E32D-A798-4830-BE89-FEA0221ED55F}"/>
    <hyperlink ref="I64" r:id="rId12" xr:uid="{6AE5DB95-FC83-4C93-8B28-B1857193DBB6}"/>
    <hyperlink ref="I68" r:id="rId13" display="https://miau.my-x.hu/miau2009/adatlap.php3?where%5bazonosito%5d=24265&amp;mod=l2003" xr:uid="{23FC645F-12C5-48C0-94A8-A08FB0966CE0}"/>
    <hyperlink ref="I75" r:id="rId14" xr:uid="{22623355-8537-4C21-AF85-C958063AFF4D}"/>
    <hyperlink ref="I79" r:id="rId15" display="https://miau.my-x.hu/miau2009/adatlap.php3?where%5bazonosito%5d=24264&amp;mod=l2003" xr:uid="{B9388F71-EDA9-4751-AF67-4C1628EC9761}"/>
    <hyperlink ref="I86" r:id="rId16" xr:uid="{C08CBD38-E051-4CDC-AA39-AB9057AE5FC3}"/>
    <hyperlink ref="I90" r:id="rId17" display="https://miau.my-x.hu/miau2009/adatlap.php3?where%5bazonosito%5d=24263&amp;mod=l2003" xr:uid="{3631EC14-EB96-49A1-995E-39D12ABE0E78}"/>
    <hyperlink ref="I97" r:id="rId18" xr:uid="{4293C48E-7B37-42E7-ABA8-BFB49138016F}"/>
    <hyperlink ref="I101" r:id="rId19" display="https://miau.my-x.hu/miau2009/adatlap.php3?where%5bazonosito%5d=24262&amp;mod=l2003" xr:uid="{85C4AD1D-C951-4385-88F2-336A39010582}"/>
    <hyperlink ref="I108" r:id="rId20" xr:uid="{B122DC2C-9E3E-42C4-867A-CA094C5C9822}"/>
    <hyperlink ref="I112" r:id="rId21" display="https://miau.my-x.hu/miau2009/adatlap.php3?where%5bazonosito%5d=24261&amp;mod=l2003" xr:uid="{EE03A213-7894-4628-831B-870FC5F756C0}"/>
    <hyperlink ref="I119" r:id="rId22" xr:uid="{295F6E28-D45E-453B-8C96-008F6E38FB58}"/>
    <hyperlink ref="I123" r:id="rId23" display="https://miau.my-x.hu/miau2009/adatlap.php3?where%5bazonosito%5d=24260&amp;mod=l2003" xr:uid="{2ECD1E5A-F7B8-448E-9A78-1873D36D6034}"/>
    <hyperlink ref="I130" r:id="rId24" xr:uid="{6792B0D2-2E2D-429C-BA72-E51230F9FDB3}"/>
  </hyperlinks>
  <pageMargins left="0.7" right="0.7" top="0.75" bottom="0.75" header="0.3" footer="0.3"/>
  <legacy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0E79-6356-4095-9B65-263E00E7A43D}">
  <dimension ref="A3:M34"/>
  <sheetViews>
    <sheetView zoomScale="60" zoomScaleNormal="60" workbookViewId="0"/>
  </sheetViews>
  <sheetFormatPr defaultRowHeight="14.5" x14ac:dyDescent="0.35"/>
  <cols>
    <col min="1" max="1" width="22.08984375" bestFit="1" customWidth="1"/>
    <col min="2" max="2" width="21.26953125" bestFit="1" customWidth="1"/>
    <col min="3" max="3" width="19.1796875" bestFit="1" customWidth="1"/>
    <col min="4" max="4" width="17" bestFit="1" customWidth="1"/>
    <col min="5" max="5" width="17.90625" bestFit="1" customWidth="1"/>
    <col min="6" max="6" width="29.90625" bestFit="1" customWidth="1"/>
    <col min="7" max="7" width="32.81640625" bestFit="1" customWidth="1"/>
    <col min="8" max="8" width="16.26953125" bestFit="1" customWidth="1"/>
    <col min="9" max="9" width="15.453125" bestFit="1" customWidth="1"/>
    <col min="10" max="10" width="20.1796875" bestFit="1" customWidth="1"/>
    <col min="11" max="11" width="14.54296875" bestFit="1" customWidth="1"/>
    <col min="12" max="12" width="15.7265625" bestFit="1" customWidth="1"/>
    <col min="13" max="13" width="9.36328125" bestFit="1" customWidth="1"/>
  </cols>
  <sheetData>
    <row r="3" spans="1:12" x14ac:dyDescent="0.35">
      <c r="A3" s="17" t="s">
        <v>88</v>
      </c>
      <c r="B3" s="17" t="s">
        <v>86</v>
      </c>
    </row>
    <row r="4" spans="1:12" x14ac:dyDescent="0.35">
      <c r="A4" s="17" t="s">
        <v>85</v>
      </c>
      <c r="B4" t="s">
        <v>34</v>
      </c>
      <c r="C4" t="s">
        <v>33</v>
      </c>
      <c r="D4" t="s">
        <v>16</v>
      </c>
      <c r="E4" t="s">
        <v>32</v>
      </c>
      <c r="F4" t="s">
        <v>28</v>
      </c>
      <c r="G4" t="s">
        <v>27</v>
      </c>
      <c r="H4" t="s">
        <v>36</v>
      </c>
      <c r="I4" t="s">
        <v>25</v>
      </c>
      <c r="J4" t="s">
        <v>29</v>
      </c>
      <c r="K4" t="s">
        <v>30</v>
      </c>
      <c r="L4" t="s">
        <v>26</v>
      </c>
    </row>
    <row r="5" spans="1:12" x14ac:dyDescent="0.35">
      <c r="A5" s="18" t="s">
        <v>2</v>
      </c>
      <c r="B5" s="19">
        <v>1772000</v>
      </c>
      <c r="C5" s="19">
        <v>1</v>
      </c>
      <c r="D5" s="19"/>
      <c r="E5" s="19">
        <v>2</v>
      </c>
      <c r="F5" s="19">
        <v>15879</v>
      </c>
      <c r="G5" s="19">
        <v>14306</v>
      </c>
      <c r="H5" s="19">
        <v>12</v>
      </c>
      <c r="I5" s="19">
        <v>13</v>
      </c>
      <c r="J5" s="19">
        <v>1817</v>
      </c>
      <c r="K5" s="19">
        <v>2207</v>
      </c>
      <c r="L5" s="19">
        <v>3241</v>
      </c>
    </row>
    <row r="6" spans="1:12" x14ac:dyDescent="0.35">
      <c r="A6" s="18" t="s">
        <v>3</v>
      </c>
      <c r="B6" s="19">
        <v>50000</v>
      </c>
      <c r="C6" s="19">
        <v>0.5</v>
      </c>
      <c r="D6" s="19"/>
      <c r="E6" s="19">
        <v>2</v>
      </c>
      <c r="F6" s="19">
        <v>8500</v>
      </c>
      <c r="G6" s="19">
        <v>7500</v>
      </c>
      <c r="H6" s="19">
        <v>0.5</v>
      </c>
      <c r="I6" s="19">
        <v>5</v>
      </c>
      <c r="J6" s="19">
        <v>75</v>
      </c>
      <c r="K6" s="19">
        <v>125</v>
      </c>
      <c r="L6" s="19">
        <v>1000</v>
      </c>
    </row>
    <row r="7" spans="1:12" x14ac:dyDescent="0.35">
      <c r="A7" s="18" t="s">
        <v>4</v>
      </c>
      <c r="B7" s="19">
        <v>2200000</v>
      </c>
      <c r="C7" s="19">
        <v>3</v>
      </c>
      <c r="D7" s="19"/>
      <c r="E7" s="19">
        <v>12</v>
      </c>
      <c r="F7" s="19">
        <v>14474</v>
      </c>
      <c r="G7" s="19">
        <v>12425</v>
      </c>
      <c r="H7" s="19">
        <v>10</v>
      </c>
      <c r="I7" s="19">
        <v>14</v>
      </c>
      <c r="J7" s="19">
        <v>136</v>
      </c>
      <c r="K7" s="19">
        <v>716</v>
      </c>
      <c r="L7" s="19">
        <v>2187</v>
      </c>
    </row>
    <row r="8" spans="1:12" x14ac:dyDescent="0.35">
      <c r="A8" s="18" t="s">
        <v>5</v>
      </c>
      <c r="B8" s="19">
        <v>1300000</v>
      </c>
      <c r="C8" s="19">
        <v>2</v>
      </c>
      <c r="D8" s="19"/>
      <c r="E8" s="19">
        <v>10</v>
      </c>
      <c r="F8" s="19">
        <v>5368</v>
      </c>
      <c r="G8" s="19">
        <v>4622</v>
      </c>
      <c r="H8" s="19">
        <v>9</v>
      </c>
      <c r="I8" s="19">
        <v>7</v>
      </c>
      <c r="J8" s="19">
        <v>40</v>
      </c>
      <c r="K8" s="19">
        <v>86</v>
      </c>
      <c r="L8" s="19">
        <v>774</v>
      </c>
    </row>
    <row r="9" spans="1:12" x14ac:dyDescent="0.35">
      <c r="A9" s="18" t="s">
        <v>6</v>
      </c>
      <c r="B9" s="19">
        <v>118000000</v>
      </c>
      <c r="C9" s="19">
        <v>1</v>
      </c>
      <c r="D9" s="19"/>
      <c r="E9" s="19">
        <v>32</v>
      </c>
      <c r="F9" s="19">
        <v>26390</v>
      </c>
      <c r="G9" s="19">
        <v>21654</v>
      </c>
      <c r="H9" s="19">
        <v>320</v>
      </c>
      <c r="I9" s="19">
        <v>173</v>
      </c>
      <c r="J9" s="19">
        <v>686</v>
      </c>
      <c r="K9" s="19">
        <v>1170</v>
      </c>
      <c r="L9" s="19">
        <v>4736</v>
      </c>
    </row>
    <row r="10" spans="1:12" x14ac:dyDescent="0.35">
      <c r="A10" s="18" t="s">
        <v>7</v>
      </c>
      <c r="B10" s="19">
        <v>36500</v>
      </c>
      <c r="C10" s="19">
        <v>0.25</v>
      </c>
      <c r="D10" s="19"/>
      <c r="E10" s="19">
        <v>0.5</v>
      </c>
      <c r="F10" s="19">
        <v>1638.5</v>
      </c>
      <c r="G10" s="19">
        <v>1378.5</v>
      </c>
      <c r="H10" s="19">
        <v>1</v>
      </c>
      <c r="I10" s="19">
        <v>1.5</v>
      </c>
      <c r="J10" s="19">
        <v>11.5</v>
      </c>
      <c r="K10" s="19">
        <v>31.5</v>
      </c>
      <c r="L10" s="19">
        <v>262.25</v>
      </c>
    </row>
    <row r="11" spans="1:12" x14ac:dyDescent="0.35">
      <c r="A11" s="18" t="s">
        <v>8</v>
      </c>
      <c r="B11" s="19">
        <v>1050000</v>
      </c>
      <c r="C11" s="19">
        <v>0.5</v>
      </c>
      <c r="D11" s="19"/>
      <c r="E11" s="19">
        <v>1.5</v>
      </c>
      <c r="F11" s="19">
        <v>3615</v>
      </c>
      <c r="G11" s="19">
        <v>3078</v>
      </c>
      <c r="H11" s="19">
        <v>4</v>
      </c>
      <c r="I11" s="19">
        <v>5.5</v>
      </c>
      <c r="J11" s="19">
        <v>25.5</v>
      </c>
      <c r="K11" s="19">
        <v>74.5</v>
      </c>
      <c r="L11" s="19">
        <v>549.5</v>
      </c>
    </row>
    <row r="12" spans="1:12" x14ac:dyDescent="0.35">
      <c r="A12" s="18" t="s">
        <v>9</v>
      </c>
      <c r="B12" s="19">
        <v>295500</v>
      </c>
      <c r="C12" s="19">
        <v>0.5</v>
      </c>
      <c r="D12" s="19"/>
      <c r="E12" s="19">
        <v>1.5</v>
      </c>
      <c r="F12" s="19">
        <v>4103.5</v>
      </c>
      <c r="G12" s="19">
        <v>3363</v>
      </c>
      <c r="H12" s="19">
        <v>3</v>
      </c>
      <c r="I12" s="19">
        <v>3.5</v>
      </c>
      <c r="J12" s="19">
        <v>85.5</v>
      </c>
      <c r="K12" s="19">
        <v>143</v>
      </c>
      <c r="L12" s="19">
        <v>712.5</v>
      </c>
    </row>
    <row r="13" spans="1:12" x14ac:dyDescent="0.35">
      <c r="A13" s="18" t="s">
        <v>10</v>
      </c>
      <c r="B13" s="19">
        <v>763000</v>
      </c>
      <c r="C13" s="19">
        <v>3</v>
      </c>
      <c r="D13" s="19"/>
      <c r="E13" s="19">
        <v>14</v>
      </c>
      <c r="F13" s="19">
        <v>28369</v>
      </c>
      <c r="G13" s="19">
        <v>23929</v>
      </c>
      <c r="H13" s="19">
        <v>7</v>
      </c>
      <c r="I13" s="19">
        <v>18</v>
      </c>
      <c r="J13" s="19">
        <v>109</v>
      </c>
      <c r="K13" s="19">
        <v>441</v>
      </c>
      <c r="L13" s="19">
        <v>4519</v>
      </c>
    </row>
    <row r="14" spans="1:12" x14ac:dyDescent="0.35">
      <c r="A14" s="18" t="s">
        <v>11</v>
      </c>
      <c r="B14" s="19">
        <v>87000</v>
      </c>
      <c r="C14" s="19">
        <v>0.5</v>
      </c>
      <c r="D14" s="19"/>
      <c r="E14" s="19">
        <v>1</v>
      </c>
      <c r="F14" s="19">
        <v>9023.5</v>
      </c>
      <c r="G14" s="19">
        <v>8063.5</v>
      </c>
      <c r="H14" s="19">
        <v>9.5</v>
      </c>
      <c r="I14" s="19">
        <v>11</v>
      </c>
      <c r="J14" s="19">
        <v>1351</v>
      </c>
      <c r="K14" s="19">
        <v>1504.5</v>
      </c>
      <c r="L14" s="19">
        <v>2274.5</v>
      </c>
    </row>
    <row r="15" spans="1:12" x14ac:dyDescent="0.35">
      <c r="A15" s="18" t="s">
        <v>12</v>
      </c>
      <c r="B15" s="19">
        <v>108666.66666666667</v>
      </c>
      <c r="C15" s="19">
        <v>0.33333333333333331</v>
      </c>
      <c r="D15" s="19"/>
      <c r="E15" s="19">
        <v>2.3333333333333335</v>
      </c>
      <c r="F15" s="19">
        <v>4061</v>
      </c>
      <c r="G15" s="19">
        <v>3561</v>
      </c>
      <c r="H15" s="19">
        <v>1.6666666666666667</v>
      </c>
      <c r="I15" s="19">
        <v>3</v>
      </c>
      <c r="J15" s="19">
        <v>162.33333333333334</v>
      </c>
      <c r="K15" s="19">
        <v>218.33333333333334</v>
      </c>
      <c r="L15" s="19">
        <v>651.66666666666663</v>
      </c>
    </row>
    <row r="16" spans="1:12" x14ac:dyDescent="0.35">
      <c r="A16" s="18" t="s">
        <v>13</v>
      </c>
      <c r="B16" s="19">
        <v>120333.33333333333</v>
      </c>
      <c r="C16" s="19">
        <v>0.66666666666666663</v>
      </c>
      <c r="D16" s="19"/>
      <c r="E16" s="19">
        <v>3.6666666666666665</v>
      </c>
      <c r="F16" s="19">
        <v>5854</v>
      </c>
      <c r="G16" s="19">
        <v>4972</v>
      </c>
      <c r="H16" s="19">
        <v>2.3333333333333335</v>
      </c>
      <c r="I16" s="19">
        <v>3.6666666666666665</v>
      </c>
      <c r="J16" s="19">
        <v>37.333333333333336</v>
      </c>
      <c r="K16" s="19">
        <v>164</v>
      </c>
      <c r="L16" s="19">
        <v>909.33333333333337</v>
      </c>
    </row>
    <row r="17" spans="1:13" x14ac:dyDescent="0.35">
      <c r="A17" s="39" t="s">
        <v>14</v>
      </c>
      <c r="B17" s="41">
        <f>1098000/2</f>
        <v>549000</v>
      </c>
      <c r="C17" s="40">
        <f>3/2</f>
        <v>1.5</v>
      </c>
      <c r="D17" s="40"/>
      <c r="E17" s="40">
        <f>23/2</f>
        <v>11.5</v>
      </c>
      <c r="F17" s="40">
        <f>23511/2</f>
        <v>11755.5</v>
      </c>
      <c r="G17" s="41">
        <f>26908/2</f>
        <v>13454</v>
      </c>
      <c r="H17" s="41">
        <f>22/2</f>
        <v>11</v>
      </c>
      <c r="I17" s="40">
        <f>21/2</f>
        <v>10.5</v>
      </c>
      <c r="J17" s="40">
        <f>873/2</f>
        <v>436.5</v>
      </c>
      <c r="K17" s="41">
        <f>1262/2</f>
        <v>631</v>
      </c>
      <c r="L17" s="41">
        <f>4194/2</f>
        <v>2097</v>
      </c>
    </row>
    <row r="18" spans="1:13" x14ac:dyDescent="0.35">
      <c r="A18" s="45" t="s">
        <v>257</v>
      </c>
      <c r="B18" s="46">
        <f>B17*2</f>
        <v>1098000</v>
      </c>
      <c r="C18" s="46">
        <f t="shared" ref="C18:L18" si="0">C17*2</f>
        <v>3</v>
      </c>
      <c r="D18" s="46">
        <f t="shared" si="0"/>
        <v>0</v>
      </c>
      <c r="E18" s="46">
        <f t="shared" si="0"/>
        <v>23</v>
      </c>
      <c r="F18" s="46">
        <f t="shared" si="0"/>
        <v>23511</v>
      </c>
      <c r="G18" s="46">
        <f t="shared" si="0"/>
        <v>26908</v>
      </c>
      <c r="H18" s="46">
        <f t="shared" si="0"/>
        <v>22</v>
      </c>
      <c r="I18" s="46">
        <f t="shared" si="0"/>
        <v>21</v>
      </c>
      <c r="J18" s="46">
        <f t="shared" si="0"/>
        <v>873</v>
      </c>
      <c r="K18" s="46">
        <f t="shared" si="0"/>
        <v>1262</v>
      </c>
      <c r="L18" s="46">
        <f t="shared" si="0"/>
        <v>4194</v>
      </c>
    </row>
    <row r="20" spans="1:13" x14ac:dyDescent="0.35">
      <c r="A20" s="17" t="s">
        <v>87</v>
      </c>
      <c r="B20" s="17" t="s">
        <v>86</v>
      </c>
    </row>
    <row r="21" spans="1:13" x14ac:dyDescent="0.35">
      <c r="A21" s="17" t="s">
        <v>85</v>
      </c>
      <c r="B21" t="s">
        <v>34</v>
      </c>
      <c r="C21" t="s">
        <v>33</v>
      </c>
      <c r="D21" t="s">
        <v>16</v>
      </c>
      <c r="E21" t="s">
        <v>32</v>
      </c>
      <c r="F21" t="s">
        <v>28</v>
      </c>
      <c r="G21" t="s">
        <v>27</v>
      </c>
      <c r="H21" t="s">
        <v>36</v>
      </c>
      <c r="I21" t="s">
        <v>25</v>
      </c>
      <c r="J21" t="s">
        <v>29</v>
      </c>
      <c r="K21" t="s">
        <v>30</v>
      </c>
      <c r="L21" t="s">
        <v>26</v>
      </c>
      <c r="M21" s="17" t="s">
        <v>84</v>
      </c>
    </row>
    <row r="22" spans="1:13" x14ac:dyDescent="0.35">
      <c r="A22" s="18" t="s">
        <v>2</v>
      </c>
      <c r="B22" s="20">
        <v>1</v>
      </c>
      <c r="C22" s="20">
        <v>1</v>
      </c>
      <c r="D22" s="20"/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f>SUM(B22:L22)</f>
        <v>10</v>
      </c>
    </row>
    <row r="23" spans="1:13" x14ac:dyDescent="0.35">
      <c r="A23" s="18" t="s">
        <v>3</v>
      </c>
      <c r="B23" s="20">
        <v>1</v>
      </c>
      <c r="C23" s="20">
        <v>1</v>
      </c>
      <c r="D23" s="20"/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f t="shared" ref="M23:M33" si="1">SUM(B23:L23)</f>
        <v>10</v>
      </c>
    </row>
    <row r="24" spans="1:13" x14ac:dyDescent="0.35">
      <c r="A24" s="18" t="s">
        <v>4</v>
      </c>
      <c r="B24" s="20">
        <v>1</v>
      </c>
      <c r="C24" s="20">
        <v>1</v>
      </c>
      <c r="D24" s="20"/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f t="shared" si="1"/>
        <v>10</v>
      </c>
    </row>
    <row r="25" spans="1:13" x14ac:dyDescent="0.35">
      <c r="A25" s="18" t="s">
        <v>5</v>
      </c>
      <c r="B25" s="20">
        <v>1</v>
      </c>
      <c r="C25" s="20">
        <v>1</v>
      </c>
      <c r="D25" s="20"/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f t="shared" si="1"/>
        <v>10</v>
      </c>
    </row>
    <row r="26" spans="1:13" x14ac:dyDescent="0.35">
      <c r="A26" s="18" t="s">
        <v>6</v>
      </c>
      <c r="B26" s="20">
        <v>1</v>
      </c>
      <c r="C26" s="20">
        <v>1</v>
      </c>
      <c r="D26" s="20"/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f t="shared" si="1"/>
        <v>10</v>
      </c>
    </row>
    <row r="27" spans="1:13" x14ac:dyDescent="0.35">
      <c r="A27" s="18" t="s">
        <v>7</v>
      </c>
      <c r="B27" s="20">
        <v>1</v>
      </c>
      <c r="C27" s="20">
        <v>1</v>
      </c>
      <c r="D27" s="20"/>
      <c r="E27" s="20">
        <v>1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f t="shared" si="1"/>
        <v>10</v>
      </c>
    </row>
    <row r="28" spans="1:13" x14ac:dyDescent="0.35">
      <c r="A28" s="18" t="s">
        <v>8</v>
      </c>
      <c r="B28" s="20">
        <v>1</v>
      </c>
      <c r="C28" s="20">
        <v>1</v>
      </c>
      <c r="D28" s="20"/>
      <c r="E28" s="20">
        <v>1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f t="shared" si="1"/>
        <v>10</v>
      </c>
    </row>
    <row r="29" spans="1:13" x14ac:dyDescent="0.35">
      <c r="A29" s="18" t="s">
        <v>9</v>
      </c>
      <c r="B29" s="20">
        <v>1</v>
      </c>
      <c r="C29" s="20">
        <v>1</v>
      </c>
      <c r="D29" s="20"/>
      <c r="E29" s="20">
        <v>1</v>
      </c>
      <c r="F29" s="20">
        <v>1</v>
      </c>
      <c r="G29" s="20">
        <v>1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>
        <f t="shared" si="1"/>
        <v>10</v>
      </c>
    </row>
    <row r="30" spans="1:13" x14ac:dyDescent="0.35">
      <c r="A30" s="18" t="s">
        <v>10</v>
      </c>
      <c r="B30" s="20">
        <v>1</v>
      </c>
      <c r="C30" s="20">
        <v>1</v>
      </c>
      <c r="D30" s="20"/>
      <c r="E30" s="20">
        <v>1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f t="shared" si="1"/>
        <v>10</v>
      </c>
    </row>
    <row r="31" spans="1:13" x14ac:dyDescent="0.35">
      <c r="A31" s="18" t="s">
        <v>11</v>
      </c>
      <c r="B31" s="20">
        <v>1</v>
      </c>
      <c r="C31" s="20">
        <v>1</v>
      </c>
      <c r="D31" s="20"/>
      <c r="E31" s="20">
        <v>1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f t="shared" si="1"/>
        <v>10</v>
      </c>
    </row>
    <row r="32" spans="1:13" x14ac:dyDescent="0.35">
      <c r="A32" s="18" t="s">
        <v>12</v>
      </c>
      <c r="B32" s="20">
        <v>1</v>
      </c>
      <c r="C32" s="20">
        <v>1</v>
      </c>
      <c r="D32" s="20"/>
      <c r="E32" s="20">
        <v>1</v>
      </c>
      <c r="F32" s="20">
        <v>1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>
        <f t="shared" si="1"/>
        <v>10</v>
      </c>
    </row>
    <row r="33" spans="1:13" x14ac:dyDescent="0.35">
      <c r="A33" s="18" t="s">
        <v>13</v>
      </c>
      <c r="B33" s="20">
        <v>1</v>
      </c>
      <c r="C33" s="20">
        <v>1</v>
      </c>
      <c r="D33" s="20"/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f t="shared" si="1"/>
        <v>10</v>
      </c>
    </row>
    <row r="34" spans="1:13" x14ac:dyDescent="0.35">
      <c r="A34" s="18" t="s">
        <v>84</v>
      </c>
      <c r="B34" s="20">
        <f>SUM(B22:B33)</f>
        <v>12</v>
      </c>
      <c r="C34" s="20">
        <f t="shared" ref="C34:L34" si="2">SUM(C22:C33)</f>
        <v>12</v>
      </c>
      <c r="D34" s="20">
        <f t="shared" si="2"/>
        <v>0</v>
      </c>
      <c r="E34" s="20">
        <f t="shared" si="2"/>
        <v>12</v>
      </c>
      <c r="F34" s="20">
        <f t="shared" si="2"/>
        <v>12</v>
      </c>
      <c r="G34" s="20">
        <f t="shared" si="2"/>
        <v>12</v>
      </c>
      <c r="H34" s="20">
        <f t="shared" si="2"/>
        <v>12</v>
      </c>
      <c r="I34" s="20">
        <f t="shared" si="2"/>
        <v>12</v>
      </c>
      <c r="J34" s="20">
        <f t="shared" si="2"/>
        <v>12</v>
      </c>
      <c r="K34" s="20">
        <f t="shared" si="2"/>
        <v>12</v>
      </c>
      <c r="L34" s="20">
        <f t="shared" si="2"/>
        <v>12</v>
      </c>
      <c r="M34" s="20">
        <f>SUM(B22:L33)</f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0791-DB85-44D3-B1DD-5B0FA8E1EF15}">
  <dimension ref="A1:R61"/>
  <sheetViews>
    <sheetView zoomScale="57" zoomScaleNormal="80" workbookViewId="0"/>
  </sheetViews>
  <sheetFormatPr defaultColWidth="13.90625" defaultRowHeight="14.5" x14ac:dyDescent="0.35"/>
  <cols>
    <col min="1" max="1" width="13.1796875" style="31" bestFit="1" customWidth="1"/>
    <col min="2" max="2" width="13.08984375" style="31" bestFit="1" customWidth="1"/>
    <col min="3" max="4" width="12.453125" style="31" bestFit="1" customWidth="1"/>
    <col min="5" max="6" width="19.08984375" style="31" bestFit="1" customWidth="1"/>
    <col min="7" max="11" width="12.453125" style="31" bestFit="1" customWidth="1"/>
    <col min="12" max="12" width="13.81640625" style="31" bestFit="1" customWidth="1"/>
    <col min="13" max="13" width="10.6328125" style="31" bestFit="1" customWidth="1"/>
    <col min="14" max="14" width="27.1796875" style="31" bestFit="1" customWidth="1"/>
    <col min="15" max="16384" width="13.90625" style="31"/>
  </cols>
  <sheetData>
    <row r="1" spans="1:13" ht="29" x14ac:dyDescent="0.35">
      <c r="A1" s="30" t="s">
        <v>90</v>
      </c>
      <c r="B1" s="30" t="s">
        <v>91</v>
      </c>
      <c r="C1" s="30" t="s">
        <v>91</v>
      </c>
      <c r="D1" s="30" t="s">
        <v>91</v>
      </c>
      <c r="E1" s="30" t="s">
        <v>91</v>
      </c>
      <c r="F1" s="30" t="s">
        <v>91</v>
      </c>
      <c r="G1" s="30" t="s">
        <v>91</v>
      </c>
      <c r="H1" s="30" t="s">
        <v>91</v>
      </c>
      <c r="I1" s="30" t="s">
        <v>91</v>
      </c>
      <c r="J1" s="30" t="s">
        <v>91</v>
      </c>
      <c r="K1" s="30" t="s">
        <v>91</v>
      </c>
      <c r="L1" s="30"/>
    </row>
    <row r="2" spans="1:13" ht="29" x14ac:dyDescent="0.35">
      <c r="A2" s="30" t="s">
        <v>89</v>
      </c>
      <c r="B2" s="30" t="str">
        <f>reports!B4</f>
        <v>bytes (physical volume)</v>
      </c>
      <c r="C2" s="30" t="str">
        <f>reports!C4</f>
        <v>deepness of chapters</v>
      </c>
      <c r="D2" s="30" t="str">
        <f>reports!E4</f>
        <v>number of chapters</v>
      </c>
      <c r="E2" s="30" t="str">
        <f>reports!F4</f>
        <v>number of characters with spaces</v>
      </c>
      <c r="F2" s="30" t="str">
        <f>reports!G4</f>
        <v>number of characters without spaces</v>
      </c>
      <c r="G2" s="30" t="str">
        <f>reports!H4</f>
        <v>number of figures</v>
      </c>
      <c r="H2" s="30" t="str">
        <f>reports!I4</f>
        <v>number of pages</v>
      </c>
      <c r="I2" s="30" t="str">
        <f>reports!J4</f>
        <v>number of paragraphs</v>
      </c>
      <c r="J2" s="30" t="str">
        <f>reports!K4</f>
        <v>number of rows</v>
      </c>
      <c r="K2" s="30" t="str">
        <f>reports!L4</f>
        <v>number of words</v>
      </c>
      <c r="L2" s="30" t="s">
        <v>92</v>
      </c>
    </row>
    <row r="3" spans="1:13" x14ac:dyDescent="0.35">
      <c r="A3" s="30" t="str">
        <f>reports!A5</f>
        <v>O1</v>
      </c>
      <c r="B3" s="31">
        <f>RANK(reports!B5,reports!B$5:B$16,0)</f>
        <v>3</v>
      </c>
      <c r="C3" s="31">
        <f>RANK(reports!C5,reports!C$5:C$16,0)</f>
        <v>4</v>
      </c>
      <c r="D3" s="31">
        <f>RANK(reports!E5,reports!E$5:E$16,0)</f>
        <v>7</v>
      </c>
      <c r="E3" s="31">
        <f>RANK(reports!F5,reports!F$5:F$16,0)</f>
        <v>3</v>
      </c>
      <c r="F3" s="31">
        <f>RANK(reports!G5,reports!G$5:G$16,0)</f>
        <v>3</v>
      </c>
      <c r="G3" s="31">
        <f>RANK(reports!H5,reports!H$5:H$16,0)</f>
        <v>2</v>
      </c>
      <c r="H3" s="31">
        <f>RANK(reports!I5,reports!I$5:I$16,0)</f>
        <v>4</v>
      </c>
      <c r="I3" s="31">
        <f>RANK(reports!J5,reports!J$5:J$16,0)</f>
        <v>1</v>
      </c>
      <c r="J3" s="31">
        <f>RANK(reports!K5,reports!K$5:K$16,0)</f>
        <v>1</v>
      </c>
      <c r="K3" s="31">
        <f>RANK(reports!L5,reports!L$5:L$16,0)</f>
        <v>3</v>
      </c>
      <c r="L3" s="31">
        <v>1000</v>
      </c>
    </row>
    <row r="4" spans="1:13" x14ac:dyDescent="0.35">
      <c r="A4" s="30" t="str">
        <f>reports!A6</f>
        <v>O2</v>
      </c>
      <c r="B4" s="31">
        <f>RANK(reports!B6,reports!B$5:B$16,0)</f>
        <v>11</v>
      </c>
      <c r="C4" s="31">
        <f>RANK(reports!C6,reports!C$5:C$16,0)</f>
        <v>7</v>
      </c>
      <c r="D4" s="31">
        <f>RANK(reports!E6,reports!E$5:E$16,0)</f>
        <v>7</v>
      </c>
      <c r="E4" s="31">
        <f>RANK(reports!F6,reports!F$5:F$16,0)</f>
        <v>6</v>
      </c>
      <c r="F4" s="31">
        <f>RANK(reports!G6,reports!G$5:G$16,0)</f>
        <v>6</v>
      </c>
      <c r="G4" s="31">
        <f>RANK(reports!H6,reports!H$5:H$16,0)</f>
        <v>12</v>
      </c>
      <c r="H4" s="31">
        <f>RANK(reports!I6,reports!I$5:I$16,0)</f>
        <v>8</v>
      </c>
      <c r="I4" s="31">
        <f>RANK(reports!J6,reports!J$5:J$16,0)</f>
        <v>8</v>
      </c>
      <c r="J4" s="31">
        <f>RANK(reports!K6,reports!K$5:K$16,0)</f>
        <v>9</v>
      </c>
      <c r="K4" s="31">
        <f>RANK(reports!L6,reports!L$5:L$16,0)</f>
        <v>6</v>
      </c>
      <c r="L4" s="31">
        <v>1000</v>
      </c>
    </row>
    <row r="5" spans="1:13" x14ac:dyDescent="0.35">
      <c r="A5" s="30" t="str">
        <f>reports!A7</f>
        <v>O3</v>
      </c>
      <c r="B5" s="31">
        <f>RANK(reports!B7,reports!B$5:B$16,0)</f>
        <v>2</v>
      </c>
      <c r="C5" s="31">
        <f>RANK(reports!C7,reports!C$5:C$16,0)</f>
        <v>1</v>
      </c>
      <c r="D5" s="31">
        <f>RANK(reports!E7,reports!E$5:E$16,0)</f>
        <v>3</v>
      </c>
      <c r="E5" s="31">
        <f>RANK(reports!F7,reports!F$5:F$16,0)</f>
        <v>4</v>
      </c>
      <c r="F5" s="31">
        <f>RANK(reports!G7,reports!G$5:G$16,0)</f>
        <v>4</v>
      </c>
      <c r="G5" s="31">
        <f>RANK(reports!H7,reports!H$5:H$16,0)</f>
        <v>3</v>
      </c>
      <c r="H5" s="31">
        <f>RANK(reports!I7,reports!I$5:I$16,0)</f>
        <v>3</v>
      </c>
      <c r="I5" s="31">
        <f>RANK(reports!J7,reports!J$5:J$16,0)</f>
        <v>5</v>
      </c>
      <c r="J5" s="31">
        <f>RANK(reports!K7,reports!K$5:K$16,0)</f>
        <v>4</v>
      </c>
      <c r="K5" s="31">
        <f>RANK(reports!L7,reports!L$5:L$16,0)</f>
        <v>5</v>
      </c>
      <c r="L5" s="31">
        <v>1000</v>
      </c>
    </row>
    <row r="6" spans="1:13" x14ac:dyDescent="0.35">
      <c r="A6" s="30" t="str">
        <f>reports!A8</f>
        <v>O4</v>
      </c>
      <c r="B6" s="31">
        <f>RANK(reports!B8,reports!B$5:B$16,0)</f>
        <v>4</v>
      </c>
      <c r="C6" s="31">
        <f>RANK(reports!C8,reports!C$5:C$16,0)</f>
        <v>3</v>
      </c>
      <c r="D6" s="31">
        <f>RANK(reports!E8,reports!E$5:E$16,0)</f>
        <v>4</v>
      </c>
      <c r="E6" s="31">
        <f>RANK(reports!F8,reports!F$5:F$16,0)</f>
        <v>8</v>
      </c>
      <c r="F6" s="31">
        <f>RANK(reports!G8,reports!G$5:G$16,0)</f>
        <v>8</v>
      </c>
      <c r="G6" s="31">
        <f>RANK(reports!H8,reports!H$5:H$16,0)</f>
        <v>5</v>
      </c>
      <c r="H6" s="31">
        <f>RANK(reports!I8,reports!I$5:I$16,0)</f>
        <v>6</v>
      </c>
      <c r="I6" s="31">
        <f>RANK(reports!J8,reports!J$5:J$16,0)</f>
        <v>9</v>
      </c>
      <c r="J6" s="31">
        <f>RANK(reports!K8,reports!K$5:K$16,0)</f>
        <v>10</v>
      </c>
      <c r="K6" s="31">
        <f>RANK(reports!L8,reports!L$5:L$16,0)</f>
        <v>8</v>
      </c>
      <c r="L6" s="31">
        <v>1000</v>
      </c>
    </row>
    <row r="7" spans="1:13" x14ac:dyDescent="0.35">
      <c r="A7" s="30" t="str">
        <f>reports!A9</f>
        <v>O5</v>
      </c>
      <c r="B7" s="31">
        <f>RANK(reports!B9,reports!B$5:B$16,0)</f>
        <v>1</v>
      </c>
      <c r="C7" s="31">
        <f>RANK(reports!C9,reports!C$5:C$16,0)</f>
        <v>4</v>
      </c>
      <c r="D7" s="31">
        <f>RANK(reports!E9,reports!E$5:E$16,0)</f>
        <v>1</v>
      </c>
      <c r="E7" s="31">
        <f>RANK(reports!F9,reports!F$5:F$16,0)</f>
        <v>2</v>
      </c>
      <c r="F7" s="31">
        <f>RANK(reports!G9,reports!G$5:G$16,0)</f>
        <v>2</v>
      </c>
      <c r="G7" s="31">
        <f>RANK(reports!H9,reports!H$5:H$16,0)</f>
        <v>1</v>
      </c>
      <c r="H7" s="31">
        <f>RANK(reports!I9,reports!I$5:I$16,0)</f>
        <v>1</v>
      </c>
      <c r="I7" s="31">
        <f>RANK(reports!J9,reports!J$5:J$16,0)</f>
        <v>3</v>
      </c>
      <c r="J7" s="31">
        <f>RANK(reports!K9,reports!K$5:K$16,0)</f>
        <v>3</v>
      </c>
      <c r="K7" s="31">
        <f>RANK(reports!L9,reports!L$5:L$16,0)</f>
        <v>1</v>
      </c>
      <c r="L7" s="31">
        <v>1000</v>
      </c>
    </row>
    <row r="8" spans="1:13" x14ac:dyDescent="0.35">
      <c r="A8" s="30" t="str">
        <f>reports!A10</f>
        <v>O6</v>
      </c>
      <c r="B8" s="31">
        <f>RANK(reports!B10,reports!B$5:B$16,0)</f>
        <v>12</v>
      </c>
      <c r="C8" s="31">
        <f>RANK(reports!C10,reports!C$5:C$16,0)</f>
        <v>12</v>
      </c>
      <c r="D8" s="31">
        <f>RANK(reports!E10,reports!E$5:E$16,0)</f>
        <v>12</v>
      </c>
      <c r="E8" s="31">
        <f>RANK(reports!F10,reports!F$5:F$16,0)</f>
        <v>12</v>
      </c>
      <c r="F8" s="31">
        <f>RANK(reports!G10,reports!G$5:G$16,0)</f>
        <v>12</v>
      </c>
      <c r="G8" s="31">
        <f>RANK(reports!H10,reports!H$5:H$16,0)</f>
        <v>11</v>
      </c>
      <c r="H8" s="31">
        <f>RANK(reports!I10,reports!I$5:I$16,0)</f>
        <v>12</v>
      </c>
      <c r="I8" s="31">
        <f>RANK(reports!J10,reports!J$5:J$16,0)</f>
        <v>12</v>
      </c>
      <c r="J8" s="31">
        <f>RANK(reports!K10,reports!K$5:K$16,0)</f>
        <v>12</v>
      </c>
      <c r="K8" s="31">
        <f>RANK(reports!L10,reports!L$5:L$16,0)</f>
        <v>12</v>
      </c>
      <c r="L8" s="31">
        <v>1000</v>
      </c>
    </row>
    <row r="9" spans="1:13" x14ac:dyDescent="0.35">
      <c r="A9" s="30" t="str">
        <f>reports!A11</f>
        <v>O7</v>
      </c>
      <c r="B9" s="31">
        <f>RANK(reports!B11,reports!B$5:B$16,0)</f>
        <v>5</v>
      </c>
      <c r="C9" s="31">
        <f>RANK(reports!C11,reports!C$5:C$16,0)</f>
        <v>7</v>
      </c>
      <c r="D9" s="31">
        <f>RANK(reports!E11,reports!E$5:E$16,0)</f>
        <v>9</v>
      </c>
      <c r="E9" s="31">
        <f>RANK(reports!F11,reports!F$5:F$16,0)</f>
        <v>11</v>
      </c>
      <c r="F9" s="31">
        <f>RANK(reports!G11,reports!G$5:G$16,0)</f>
        <v>11</v>
      </c>
      <c r="G9" s="31">
        <f>RANK(reports!H11,reports!H$5:H$16,0)</f>
        <v>7</v>
      </c>
      <c r="H9" s="31">
        <f>RANK(reports!I11,reports!I$5:I$16,0)</f>
        <v>7</v>
      </c>
      <c r="I9" s="31">
        <f>RANK(reports!J11,reports!J$5:J$16,0)</f>
        <v>11</v>
      </c>
      <c r="J9" s="31">
        <f>RANK(reports!K11,reports!K$5:K$16,0)</f>
        <v>11</v>
      </c>
      <c r="K9" s="31">
        <f>RANK(reports!L11,reports!L$5:L$16,0)</f>
        <v>11</v>
      </c>
      <c r="L9" s="31">
        <v>1000</v>
      </c>
    </row>
    <row r="10" spans="1:13" x14ac:dyDescent="0.35">
      <c r="A10" s="30" t="str">
        <f>reports!A12</f>
        <v>O8</v>
      </c>
      <c r="B10" s="31">
        <f>RANK(reports!B12,reports!B$5:B$16,0)</f>
        <v>7</v>
      </c>
      <c r="C10" s="31">
        <f>RANK(reports!C12,reports!C$5:C$16,0)</f>
        <v>7</v>
      </c>
      <c r="D10" s="31">
        <f>RANK(reports!E12,reports!E$5:E$16,0)</f>
        <v>9</v>
      </c>
      <c r="E10" s="31">
        <f>RANK(reports!F12,reports!F$5:F$16,0)</f>
        <v>9</v>
      </c>
      <c r="F10" s="31">
        <f>RANK(reports!G12,reports!G$5:G$16,0)</f>
        <v>10</v>
      </c>
      <c r="G10" s="31">
        <f>RANK(reports!H12,reports!H$5:H$16,0)</f>
        <v>8</v>
      </c>
      <c r="H10" s="31">
        <f>RANK(reports!I12,reports!I$5:I$16,0)</f>
        <v>10</v>
      </c>
      <c r="I10" s="31">
        <f>RANK(reports!J12,reports!J$5:J$16,0)</f>
        <v>7</v>
      </c>
      <c r="J10" s="31">
        <f>RANK(reports!K12,reports!K$5:K$16,0)</f>
        <v>8</v>
      </c>
      <c r="K10" s="31">
        <f>RANK(reports!L12,reports!L$5:L$16,0)</f>
        <v>9</v>
      </c>
      <c r="L10" s="31">
        <v>1000</v>
      </c>
    </row>
    <row r="11" spans="1:13" x14ac:dyDescent="0.35">
      <c r="A11" s="30" t="str">
        <f>reports!A13</f>
        <v>O9</v>
      </c>
      <c r="B11" s="31">
        <f>RANK(reports!B13,reports!B$5:B$16,0)</f>
        <v>6</v>
      </c>
      <c r="C11" s="31">
        <f>RANK(reports!C13,reports!C$5:C$16,0)</f>
        <v>1</v>
      </c>
      <c r="D11" s="31">
        <f>RANK(reports!E13,reports!E$5:E$16,0)</f>
        <v>2</v>
      </c>
      <c r="E11" s="31">
        <f>RANK(reports!F13,reports!F$5:F$16,0)</f>
        <v>1</v>
      </c>
      <c r="F11" s="31">
        <f>RANK(reports!G13,reports!G$5:G$16,0)</f>
        <v>1</v>
      </c>
      <c r="G11" s="31">
        <f>RANK(reports!H13,reports!H$5:H$16,0)</f>
        <v>6</v>
      </c>
      <c r="H11" s="31">
        <f>RANK(reports!I13,reports!I$5:I$16,0)</f>
        <v>2</v>
      </c>
      <c r="I11" s="31">
        <f>RANK(reports!J13,reports!J$5:J$16,0)</f>
        <v>6</v>
      </c>
      <c r="J11" s="31">
        <f>RANK(reports!K13,reports!K$5:K$16,0)</f>
        <v>5</v>
      </c>
      <c r="K11" s="31">
        <f>RANK(reports!L13,reports!L$5:L$16,0)</f>
        <v>2</v>
      </c>
      <c r="L11" s="31">
        <v>1000</v>
      </c>
    </row>
    <row r="12" spans="1:13" x14ac:dyDescent="0.35">
      <c r="A12" s="30" t="str">
        <f>reports!A14</f>
        <v>O10</v>
      </c>
      <c r="B12" s="31">
        <f>RANK(reports!B14,reports!B$5:B$16,0)</f>
        <v>10</v>
      </c>
      <c r="C12" s="31">
        <f>RANK(reports!C14,reports!C$5:C$16,0)</f>
        <v>7</v>
      </c>
      <c r="D12" s="31">
        <f>RANK(reports!E14,reports!E$5:E$16,0)</f>
        <v>11</v>
      </c>
      <c r="E12" s="31">
        <f>RANK(reports!F14,reports!F$5:F$16,0)</f>
        <v>5</v>
      </c>
      <c r="F12" s="31">
        <f>RANK(reports!G14,reports!G$5:G$16,0)</f>
        <v>5</v>
      </c>
      <c r="G12" s="31">
        <f>RANK(reports!H14,reports!H$5:H$16,0)</f>
        <v>4</v>
      </c>
      <c r="H12" s="31">
        <f>RANK(reports!I14,reports!I$5:I$16,0)</f>
        <v>5</v>
      </c>
      <c r="I12" s="31">
        <f>RANK(reports!J14,reports!J$5:J$16,0)</f>
        <v>2</v>
      </c>
      <c r="J12" s="31">
        <f>RANK(reports!K14,reports!K$5:K$16,0)</f>
        <v>2</v>
      </c>
      <c r="K12" s="31">
        <f>RANK(reports!L14,reports!L$5:L$16,0)</f>
        <v>4</v>
      </c>
      <c r="L12" s="31">
        <v>1000</v>
      </c>
    </row>
    <row r="13" spans="1:13" x14ac:dyDescent="0.35">
      <c r="A13" s="30" t="str">
        <f>reports!A15</f>
        <v>O11</v>
      </c>
      <c r="B13" s="31">
        <f>RANK(reports!B15,reports!B$5:B$16,0)</f>
        <v>9</v>
      </c>
      <c r="C13" s="31">
        <f>RANK(reports!C15,reports!C$5:C$16,0)</f>
        <v>11</v>
      </c>
      <c r="D13" s="31">
        <f>RANK(reports!E15,reports!E$5:E$16,0)</f>
        <v>6</v>
      </c>
      <c r="E13" s="31">
        <f>RANK(reports!F15,reports!F$5:F$16,0)</f>
        <v>10</v>
      </c>
      <c r="F13" s="31">
        <f>RANK(reports!G15,reports!G$5:G$16,0)</f>
        <v>9</v>
      </c>
      <c r="G13" s="31">
        <f>RANK(reports!H15,reports!H$5:H$16,0)</f>
        <v>10</v>
      </c>
      <c r="H13" s="31">
        <f>RANK(reports!I15,reports!I$5:I$16,0)</f>
        <v>11</v>
      </c>
      <c r="I13" s="31">
        <f>RANK(reports!J15,reports!J$5:J$16,0)</f>
        <v>4</v>
      </c>
      <c r="J13" s="31">
        <f>RANK(reports!K15,reports!K$5:K$16,0)</f>
        <v>6</v>
      </c>
      <c r="K13" s="31">
        <f>RANK(reports!L15,reports!L$5:L$16,0)</f>
        <v>10</v>
      </c>
      <c r="L13" s="31">
        <v>1000</v>
      </c>
    </row>
    <row r="14" spans="1:13" x14ac:dyDescent="0.35">
      <c r="A14" s="30" t="str">
        <f>reports!A16</f>
        <v>O12</v>
      </c>
      <c r="B14" s="31">
        <f>RANK(reports!B16,reports!B$5:B$16,0)</f>
        <v>8</v>
      </c>
      <c r="C14" s="31">
        <f>RANK(reports!C16,reports!C$5:C$16,0)</f>
        <v>6</v>
      </c>
      <c r="D14" s="31">
        <f>RANK(reports!E16,reports!E$5:E$16,0)</f>
        <v>5</v>
      </c>
      <c r="E14" s="31">
        <f>RANK(reports!F16,reports!F$5:F$16,0)</f>
        <v>7</v>
      </c>
      <c r="F14" s="31">
        <f>RANK(reports!G16,reports!G$5:G$16,0)</f>
        <v>7</v>
      </c>
      <c r="G14" s="31">
        <f>RANK(reports!H16,reports!H$5:H$16,0)</f>
        <v>9</v>
      </c>
      <c r="H14" s="31">
        <f>RANK(reports!I16,reports!I$5:I$16,0)</f>
        <v>9</v>
      </c>
      <c r="I14" s="31">
        <f>RANK(reports!J16,reports!J$5:J$16,0)</f>
        <v>10</v>
      </c>
      <c r="J14" s="31">
        <f>RANK(reports!K16,reports!K$5:K$16,0)</f>
        <v>7</v>
      </c>
      <c r="K14" s="31">
        <f>RANK(reports!L16,reports!L$5:L$16,0)</f>
        <v>7</v>
      </c>
      <c r="L14" s="31">
        <v>1000</v>
      </c>
    </row>
    <row r="15" spans="1:13" x14ac:dyDescent="0.35">
      <c r="A15" s="42" t="s">
        <v>14</v>
      </c>
      <c r="B15" s="42">
        <f>COUNTIFS(reports!B5:B16,"&gt;"&amp;reports!B17)+1</f>
        <v>7</v>
      </c>
      <c r="C15" s="42">
        <f>COUNTIFS(reports!C5:C16,"&gt;"&amp;reports!C17)+1</f>
        <v>4</v>
      </c>
      <c r="D15" s="42">
        <f>COUNTIFS(reports!E5:E16,"&gt;"&amp;reports!E17)+1</f>
        <v>4</v>
      </c>
      <c r="E15" s="42">
        <f>COUNTIFS(reports!F5:F16,"&gt;"&amp;reports!F17)+1</f>
        <v>5</v>
      </c>
      <c r="F15" s="42">
        <f>COUNTIFS(reports!G5:G16,"&gt;"&amp;reports!G17)+1</f>
        <v>4</v>
      </c>
      <c r="G15" s="42">
        <f>COUNTIFS(reports!H5:H16,"&gt;"&amp;reports!H17)+1</f>
        <v>3</v>
      </c>
      <c r="H15" s="42">
        <f>COUNTIFS(reports!I5:I16,"&gt;"&amp;reports!I17)+1</f>
        <v>6</v>
      </c>
      <c r="I15" s="42">
        <f>COUNTIFS(reports!J5:J16,"&gt;"&amp;reports!J17)+1</f>
        <v>4</v>
      </c>
      <c r="J15" s="42">
        <f>COUNTIFS(reports!K5:K16,"&gt;"&amp;reports!K17)+1</f>
        <v>5</v>
      </c>
      <c r="K15" s="42">
        <f>COUNTIFS(reports!L5:L16,"&gt;"&amp;reports!L17)+1</f>
        <v>6</v>
      </c>
      <c r="L15" s="42" t="s">
        <v>254</v>
      </c>
      <c r="M15" s="42" t="s">
        <v>255</v>
      </c>
    </row>
    <row r="17" spans="1:13" x14ac:dyDescent="0.35">
      <c r="A17" s="44" t="s">
        <v>256</v>
      </c>
      <c r="B17" s="44">
        <f>B19-B25</f>
        <v>5.9999999989682209</v>
      </c>
      <c r="C17" s="44">
        <f>C19-C22</f>
        <v>3.0000000093526467</v>
      </c>
      <c r="D17" s="44">
        <f>D19-D22</f>
        <v>3.0000000002148255</v>
      </c>
      <c r="E17" s="44">
        <f>E19-E23</f>
        <v>4.0000000136658542</v>
      </c>
      <c r="F17" s="44">
        <f>F19-F22</f>
        <v>3.000000010164058</v>
      </c>
      <c r="G17" s="44">
        <f>G19-G21</f>
        <v>2.0000000032690082</v>
      </c>
      <c r="H17" s="44">
        <f>H19-H24</f>
        <v>5.0000000007907346</v>
      </c>
      <c r="I17" s="44">
        <f>I19-I22</f>
        <v>2.999999997601023</v>
      </c>
      <c r="J17" s="44">
        <f>J19-J23</f>
        <v>4.0000000055535736</v>
      </c>
      <c r="K17" s="44">
        <f>K19-K24</f>
        <v>4.9999999973819058</v>
      </c>
    </row>
    <row r="18" spans="1:13" ht="29" x14ac:dyDescent="0.35">
      <c r="A18" s="31" t="s">
        <v>194</v>
      </c>
      <c r="B18" s="31" t="str">
        <f>B2</f>
        <v>bytes (physical volume)</v>
      </c>
      <c r="C18" s="31" t="str">
        <f>C2</f>
        <v>deepness of chapters</v>
      </c>
      <c r="D18" s="31" t="str">
        <f>D2</f>
        <v>number of chapters</v>
      </c>
      <c r="E18" s="31" t="str">
        <f>E2</f>
        <v>number of characters with spaces</v>
      </c>
      <c r="F18" s="31" t="str">
        <f>F2</f>
        <v>number of characters without spaces</v>
      </c>
      <c r="G18" s="31" t="str">
        <f>G2</f>
        <v>number of figures</v>
      </c>
      <c r="H18" s="31" t="str">
        <f>H2</f>
        <v>number of pages</v>
      </c>
      <c r="I18" s="31" t="str">
        <f>I2</f>
        <v>number of paragraphs</v>
      </c>
      <c r="J18" s="31" t="str">
        <f>J2</f>
        <v>number of rows</v>
      </c>
      <c r="K18" s="31" t="str">
        <f>K2</f>
        <v>number of words</v>
      </c>
      <c r="L18" s="42" t="s">
        <v>255</v>
      </c>
      <c r="M18" s="42">
        <f>B25+C22+D22+E23+F22+G21+H24+I22+J23+K24</f>
        <v>1114.9253796749679</v>
      </c>
    </row>
    <row r="19" spans="1:13" x14ac:dyDescent="0.35">
      <c r="A19" s="31">
        <v>1</v>
      </c>
      <c r="B19" s="32">
        <v>121.03017192996498</v>
      </c>
      <c r="C19" s="32">
        <v>133.07041769869636</v>
      </c>
      <c r="D19" s="32">
        <v>115.45610547858104</v>
      </c>
      <c r="E19" s="32">
        <v>109.40711715359458</v>
      </c>
      <c r="F19" s="32">
        <v>109.40711715359458</v>
      </c>
      <c r="G19" s="32">
        <v>114.17165641153284</v>
      </c>
      <c r="H19" s="32">
        <v>111.53612283009458</v>
      </c>
      <c r="I19" s="32">
        <v>115.89100449387732</v>
      </c>
      <c r="J19" s="32">
        <v>113.54854792555572</v>
      </c>
      <c r="K19" s="32">
        <v>109.40711863643772</v>
      </c>
    </row>
    <row r="20" spans="1:13" x14ac:dyDescent="0.35">
      <c r="A20" s="31">
        <v>2</v>
      </c>
      <c r="B20" s="32">
        <v>120.03017193012985</v>
      </c>
      <c r="C20" s="32">
        <v>132.07041769562034</v>
      </c>
      <c r="D20" s="32">
        <v>114.45610547851059</v>
      </c>
      <c r="E20" s="32">
        <v>108.40711715026205</v>
      </c>
      <c r="F20" s="32">
        <v>108.40711715026205</v>
      </c>
      <c r="G20" s="32">
        <v>113.17165640991179</v>
      </c>
      <c r="H20" s="32">
        <v>110.53612282994169</v>
      </c>
      <c r="I20" s="32">
        <v>114.89100449466385</v>
      </c>
      <c r="J20" s="32">
        <v>112.54854792420157</v>
      </c>
      <c r="K20" s="32">
        <v>108.40711863694413</v>
      </c>
    </row>
    <row r="21" spans="1:13" x14ac:dyDescent="0.35">
      <c r="A21" s="42">
        <v>3</v>
      </c>
      <c r="B21" s="32">
        <v>119.03017193029746</v>
      </c>
      <c r="C21" s="32">
        <v>131.0704176925031</v>
      </c>
      <c r="D21" s="32">
        <v>113.45610547843903</v>
      </c>
      <c r="E21" s="32">
        <v>107.40711714687455</v>
      </c>
      <c r="F21" s="32">
        <v>107.40711714687453</v>
      </c>
      <c r="G21" s="43">
        <v>112.17165640826383</v>
      </c>
      <c r="H21" s="32">
        <v>109.53612282978618</v>
      </c>
      <c r="I21" s="32">
        <v>113.89100449546339</v>
      </c>
      <c r="J21" s="32">
        <v>111.54854792282497</v>
      </c>
      <c r="K21" s="32">
        <v>107.40711863745898</v>
      </c>
    </row>
    <row r="22" spans="1:13" x14ac:dyDescent="0.35">
      <c r="A22" s="42">
        <v>4</v>
      </c>
      <c r="B22" s="32">
        <v>118.03017193046793</v>
      </c>
      <c r="C22" s="43">
        <v>130.07041768934371</v>
      </c>
      <c r="D22" s="43">
        <v>112.45610547836621</v>
      </c>
      <c r="E22" s="32">
        <v>106.40711714343053</v>
      </c>
      <c r="F22" s="43">
        <v>106.40711714343053</v>
      </c>
      <c r="G22" s="32">
        <v>111.17165640658843</v>
      </c>
      <c r="H22" s="32">
        <v>108.5361228296281</v>
      </c>
      <c r="I22" s="43">
        <v>112.8910044962763</v>
      </c>
      <c r="J22" s="32">
        <v>110.54854792142532</v>
      </c>
      <c r="K22" s="32">
        <v>106.40711863798232</v>
      </c>
    </row>
    <row r="23" spans="1:13" x14ac:dyDescent="0.35">
      <c r="A23" s="42">
        <v>5</v>
      </c>
      <c r="B23" s="32">
        <v>117.03017193064125</v>
      </c>
      <c r="C23" s="32">
        <v>129.07041768614133</v>
      </c>
      <c r="D23" s="32">
        <v>111.4561054782922</v>
      </c>
      <c r="E23" s="43">
        <v>105.40711713992873</v>
      </c>
      <c r="F23" s="32">
        <v>105.40711713992873</v>
      </c>
      <c r="G23" s="32">
        <v>110.1716564048849</v>
      </c>
      <c r="H23" s="32">
        <v>107.53612282946729</v>
      </c>
      <c r="I23" s="32">
        <v>111.89100449710284</v>
      </c>
      <c r="J23" s="43">
        <v>109.54854792000215</v>
      </c>
      <c r="K23" s="32">
        <v>105.4071186385146</v>
      </c>
    </row>
    <row r="24" spans="1:13" x14ac:dyDescent="0.35">
      <c r="A24" s="42">
        <v>6</v>
      </c>
      <c r="B24" s="32">
        <v>116.03017193081746</v>
      </c>
      <c r="C24" s="32">
        <v>128.07041768289503</v>
      </c>
      <c r="D24" s="32">
        <v>110.4561054782169</v>
      </c>
      <c r="E24" s="32">
        <v>104.40711713636757</v>
      </c>
      <c r="F24" s="32">
        <v>104.40711713636757</v>
      </c>
      <c r="G24" s="32">
        <v>109.17165640315247</v>
      </c>
      <c r="H24" s="43">
        <v>106.53612282930385</v>
      </c>
      <c r="I24" s="32">
        <v>110.8910044979435</v>
      </c>
      <c r="J24" s="32">
        <v>108.54854791855487</v>
      </c>
      <c r="K24" s="43">
        <v>104.40711863905581</v>
      </c>
    </row>
    <row r="25" spans="1:13" x14ac:dyDescent="0.35">
      <c r="A25" s="42">
        <v>7</v>
      </c>
      <c r="B25" s="43">
        <v>115.03017193099676</v>
      </c>
      <c r="C25" s="32">
        <v>127.07041767960386</v>
      </c>
      <c r="D25" s="32">
        <v>109.45610547814033</v>
      </c>
      <c r="E25" s="32">
        <v>103.40711713274555</v>
      </c>
      <c r="F25" s="32">
        <v>103.40711713274555</v>
      </c>
      <c r="G25" s="32">
        <v>108.17165640139042</v>
      </c>
      <c r="H25" s="32">
        <v>105.53612282913758</v>
      </c>
      <c r="I25" s="32">
        <v>109.89100449879855</v>
      </c>
      <c r="J25" s="32">
        <v>107.54854791708267</v>
      </c>
      <c r="K25" s="32">
        <v>103.40711863960622</v>
      </c>
    </row>
    <row r="26" spans="1:13" x14ac:dyDescent="0.35">
      <c r="A26" s="31">
        <v>8</v>
      </c>
      <c r="B26" s="32">
        <v>114.03017193075422</v>
      </c>
      <c r="C26" s="32">
        <v>126.07041767626693</v>
      </c>
      <c r="D26" s="32">
        <v>108.45610547806244</v>
      </c>
      <c r="E26" s="32">
        <v>102.40711712906119</v>
      </c>
      <c r="F26" s="32">
        <v>102.40711712906119</v>
      </c>
      <c r="G26" s="32">
        <v>107.17165639959789</v>
      </c>
      <c r="H26" s="32">
        <v>104.53612282896847</v>
      </c>
      <c r="I26" s="32">
        <v>108.89100449773805</v>
      </c>
      <c r="J26" s="32">
        <v>106.54854791558517</v>
      </c>
      <c r="K26" s="32">
        <v>102.40711864016617</v>
      </c>
    </row>
    <row r="27" spans="1:13" x14ac:dyDescent="0.35">
      <c r="A27" s="31">
        <v>9</v>
      </c>
      <c r="B27" s="32">
        <v>54.491989833129949</v>
      </c>
      <c r="C27" s="32">
        <v>2.5798190565464655E-4</v>
      </c>
      <c r="D27" s="32">
        <v>55.068907914499071</v>
      </c>
      <c r="E27" s="32">
        <v>56.118909687569754</v>
      </c>
      <c r="F27" s="32">
        <v>56.137566472315768</v>
      </c>
      <c r="G27" s="32">
        <v>55.198584531703887</v>
      </c>
      <c r="H27" s="32">
        <v>55.733145636383824</v>
      </c>
      <c r="I27" s="32">
        <v>55.517301432723443</v>
      </c>
      <c r="J27" s="32">
        <v>55.439813949912278</v>
      </c>
      <c r="K27" s="32">
        <v>56.105350945337733</v>
      </c>
    </row>
    <row r="28" spans="1:13" x14ac:dyDescent="0.35">
      <c r="A28" s="31">
        <v>10</v>
      </c>
      <c r="B28" s="33">
        <f>B27</f>
        <v>54.491989833129949</v>
      </c>
      <c r="C28" s="33">
        <f t="shared" ref="C28:K28" si="0">C27</f>
        <v>2.5798190565464655E-4</v>
      </c>
      <c r="D28" s="33">
        <f t="shared" si="0"/>
        <v>55.068907914499071</v>
      </c>
      <c r="E28" s="33">
        <f t="shared" si="0"/>
        <v>56.118909687569754</v>
      </c>
      <c r="F28" s="33">
        <f t="shared" si="0"/>
        <v>56.137566472315768</v>
      </c>
      <c r="G28" s="33">
        <f t="shared" si="0"/>
        <v>55.198584531703887</v>
      </c>
      <c r="H28" s="33">
        <f t="shared" si="0"/>
        <v>55.733145636383824</v>
      </c>
      <c r="I28" s="33">
        <f t="shared" si="0"/>
        <v>55.517301432723443</v>
      </c>
      <c r="J28" s="33">
        <f t="shared" si="0"/>
        <v>55.439813949912278</v>
      </c>
      <c r="K28" s="33">
        <f t="shared" si="0"/>
        <v>56.105350945337733</v>
      </c>
    </row>
    <row r="29" spans="1:13" x14ac:dyDescent="0.35">
      <c r="A29" s="31">
        <v>11</v>
      </c>
      <c r="B29" s="33">
        <f>B28</f>
        <v>54.491989833129949</v>
      </c>
      <c r="C29" s="33">
        <f t="shared" ref="C29:K30" si="1">C28</f>
        <v>2.5798190565464655E-4</v>
      </c>
      <c r="D29" s="33">
        <f t="shared" si="1"/>
        <v>55.068907914499071</v>
      </c>
      <c r="E29" s="33">
        <f t="shared" si="1"/>
        <v>56.118909687569754</v>
      </c>
      <c r="F29" s="33">
        <f t="shared" si="1"/>
        <v>56.137566472315768</v>
      </c>
      <c r="G29" s="33">
        <f t="shared" si="1"/>
        <v>55.198584531703887</v>
      </c>
      <c r="H29" s="33">
        <f t="shared" si="1"/>
        <v>55.733145636383824</v>
      </c>
      <c r="I29" s="33">
        <f t="shared" si="1"/>
        <v>55.517301432723443</v>
      </c>
      <c r="J29" s="33">
        <f t="shared" si="1"/>
        <v>55.439813949912278</v>
      </c>
      <c r="K29" s="33">
        <f t="shared" si="1"/>
        <v>56.105350945337733</v>
      </c>
    </row>
    <row r="30" spans="1:13" x14ac:dyDescent="0.35">
      <c r="A30" s="31">
        <v>12</v>
      </c>
      <c r="B30" s="33">
        <f>B29</f>
        <v>54.491989833129949</v>
      </c>
      <c r="C30" s="33">
        <f t="shared" si="1"/>
        <v>2.5798190565464655E-4</v>
      </c>
      <c r="D30" s="33">
        <f t="shared" si="1"/>
        <v>55.068907914499071</v>
      </c>
      <c r="E30" s="33">
        <f t="shared" si="1"/>
        <v>56.118909687569754</v>
      </c>
      <c r="F30" s="33">
        <f t="shared" si="1"/>
        <v>56.137566472315768</v>
      </c>
      <c r="G30" s="33">
        <f t="shared" si="1"/>
        <v>55.198584531703887</v>
      </c>
      <c r="H30" s="33">
        <f t="shared" si="1"/>
        <v>55.733145636383824</v>
      </c>
      <c r="I30" s="33">
        <f t="shared" si="1"/>
        <v>55.517301432723443</v>
      </c>
      <c r="J30" s="33">
        <f t="shared" si="1"/>
        <v>55.439813949912278</v>
      </c>
      <c r="K30" s="33">
        <f t="shared" si="1"/>
        <v>56.105350945337733</v>
      </c>
    </row>
    <row r="31" spans="1:13" ht="29" x14ac:dyDescent="0.35">
      <c r="A31" s="31" t="s">
        <v>200</v>
      </c>
      <c r="B31" s="31">
        <v>2</v>
      </c>
      <c r="C31" s="31">
        <v>3</v>
      </c>
      <c r="D31" s="31">
        <v>4</v>
      </c>
      <c r="E31" s="31">
        <v>5</v>
      </c>
      <c r="F31" s="31">
        <v>6</v>
      </c>
      <c r="G31" s="31">
        <v>7</v>
      </c>
      <c r="H31" s="31">
        <v>8</v>
      </c>
      <c r="I31" s="31">
        <v>9</v>
      </c>
      <c r="J31" s="31">
        <v>10</v>
      </c>
      <c r="K31" s="31">
        <v>11</v>
      </c>
    </row>
    <row r="33" spans="1:18" ht="29" x14ac:dyDescent="0.35">
      <c r="A33" s="31" t="s">
        <v>195</v>
      </c>
      <c r="B33" s="31" t="str">
        <f>B18</f>
        <v>bytes (physical volume)</v>
      </c>
      <c r="C33" s="31" t="str">
        <f t="shared" ref="C33:K33" si="2">C18</f>
        <v>deepness of chapters</v>
      </c>
      <c r="D33" s="31" t="str">
        <f t="shared" si="2"/>
        <v>number of chapters</v>
      </c>
      <c r="E33" s="31" t="str">
        <f t="shared" si="2"/>
        <v>number of characters with spaces</v>
      </c>
      <c r="F33" s="31" t="str">
        <f t="shared" si="2"/>
        <v>number of characters without spaces</v>
      </c>
      <c r="G33" s="31" t="str">
        <f t="shared" si="2"/>
        <v>number of figures</v>
      </c>
      <c r="H33" s="31" t="str">
        <f t="shared" si="2"/>
        <v>number of pages</v>
      </c>
      <c r="I33" s="31" t="str">
        <f t="shared" si="2"/>
        <v>number of paragraphs</v>
      </c>
      <c r="J33" s="31" t="str">
        <f t="shared" si="2"/>
        <v>number of rows</v>
      </c>
      <c r="K33" s="31" t="str">
        <f t="shared" si="2"/>
        <v>number of words</v>
      </c>
    </row>
    <row r="34" spans="1:18" x14ac:dyDescent="0.35">
      <c r="A34" s="31" t="s">
        <v>196</v>
      </c>
      <c r="B34" s="31">
        <f>B19-B20</f>
        <v>0.99999999983512566</v>
      </c>
      <c r="C34" s="31">
        <f t="shared" ref="C34:K34" si="3">C19-C20</f>
        <v>1.0000000030760248</v>
      </c>
      <c r="D34" s="31">
        <f t="shared" si="3"/>
        <v>1.0000000000704432</v>
      </c>
      <c r="E34" s="31">
        <f t="shared" si="3"/>
        <v>1.0000000033325307</v>
      </c>
      <c r="F34" s="31">
        <f t="shared" si="3"/>
        <v>1.0000000033325307</v>
      </c>
      <c r="G34" s="31">
        <f t="shared" si="3"/>
        <v>1.0000000016210464</v>
      </c>
      <c r="H34" s="31">
        <f t="shared" si="3"/>
        <v>1.0000000001528946</v>
      </c>
      <c r="I34" s="31">
        <f t="shared" si="3"/>
        <v>0.99999999921347182</v>
      </c>
      <c r="J34" s="31">
        <f t="shared" si="3"/>
        <v>1.0000000013541523</v>
      </c>
      <c r="K34" s="31">
        <f t="shared" si="3"/>
        <v>0.99999999949358198</v>
      </c>
    </row>
    <row r="35" spans="1:18" x14ac:dyDescent="0.35">
      <c r="A35" s="31" t="s">
        <v>197</v>
      </c>
      <c r="B35" s="31">
        <f t="shared" ref="B35:K44" si="4">B20-B21</f>
        <v>0.99999999983239718</v>
      </c>
      <c r="C35" s="31">
        <f t="shared" si="4"/>
        <v>1.0000000031172362</v>
      </c>
      <c r="D35" s="31">
        <f t="shared" si="4"/>
        <v>1.0000000000715659</v>
      </c>
      <c r="E35" s="31">
        <f t="shared" si="4"/>
        <v>1.0000000033874983</v>
      </c>
      <c r="F35" s="31">
        <f t="shared" si="4"/>
        <v>1.0000000033875267</v>
      </c>
      <c r="G35" s="31">
        <f t="shared" si="4"/>
        <v>1.0000000016479618</v>
      </c>
      <c r="H35" s="31">
        <f t="shared" si="4"/>
        <v>1.0000000001555094</v>
      </c>
      <c r="I35" s="31">
        <f t="shared" si="4"/>
        <v>0.99999999920045468</v>
      </c>
      <c r="J35" s="31">
        <f t="shared" si="4"/>
        <v>1.0000000013766055</v>
      </c>
      <c r="K35" s="31">
        <f t="shared" si="4"/>
        <v>0.99999999948515494</v>
      </c>
    </row>
    <row r="36" spans="1:18" x14ac:dyDescent="0.35">
      <c r="A36" s="31" t="s">
        <v>197</v>
      </c>
      <c r="B36" s="31">
        <f t="shared" si="4"/>
        <v>0.99999999982952659</v>
      </c>
      <c r="C36" s="31">
        <f t="shared" si="4"/>
        <v>1.0000000031593856</v>
      </c>
      <c r="D36" s="31">
        <f t="shared" si="4"/>
        <v>1.0000000000728164</v>
      </c>
      <c r="E36" s="31">
        <f t="shared" si="4"/>
        <v>1.0000000034440291</v>
      </c>
      <c r="F36" s="31">
        <f t="shared" si="4"/>
        <v>1.0000000034440006</v>
      </c>
      <c r="G36" s="31">
        <f t="shared" si="4"/>
        <v>1.0000000016754029</v>
      </c>
      <c r="H36" s="31">
        <f t="shared" si="4"/>
        <v>1.0000000001580815</v>
      </c>
      <c r="I36" s="31">
        <f t="shared" si="4"/>
        <v>0.99999999918709648</v>
      </c>
      <c r="J36" s="31">
        <f t="shared" si="4"/>
        <v>1.0000000013996413</v>
      </c>
      <c r="K36" s="31">
        <f t="shared" si="4"/>
        <v>0.99999999947665685</v>
      </c>
    </row>
    <row r="37" spans="1:18" x14ac:dyDescent="0.35">
      <c r="A37" s="31" t="s">
        <v>197</v>
      </c>
      <c r="B37" s="31">
        <f t="shared" si="4"/>
        <v>0.99999999982668442</v>
      </c>
      <c r="C37" s="31">
        <f t="shared" si="4"/>
        <v>1.0000000032023877</v>
      </c>
      <c r="D37" s="31">
        <f t="shared" si="4"/>
        <v>1.0000000000740101</v>
      </c>
      <c r="E37" s="31">
        <f t="shared" si="4"/>
        <v>1.0000000035017962</v>
      </c>
      <c r="F37" s="31">
        <f t="shared" si="4"/>
        <v>1.0000000035017962</v>
      </c>
      <c r="G37" s="31">
        <f t="shared" si="4"/>
        <v>1.0000000017035262</v>
      </c>
      <c r="H37" s="31">
        <f t="shared" si="4"/>
        <v>1.00000000016081</v>
      </c>
      <c r="I37" s="31">
        <f t="shared" si="4"/>
        <v>0.99999999917345406</v>
      </c>
      <c r="J37" s="31">
        <f t="shared" si="4"/>
        <v>1.0000000014231745</v>
      </c>
      <c r="K37" s="31">
        <f t="shared" si="4"/>
        <v>0.99999999946771823</v>
      </c>
    </row>
    <row r="38" spans="1:18" x14ac:dyDescent="0.35">
      <c r="A38" s="31" t="s">
        <v>197</v>
      </c>
      <c r="B38" s="31">
        <f t="shared" si="4"/>
        <v>0.9999999998237854</v>
      </c>
      <c r="C38" s="31">
        <f t="shared" si="4"/>
        <v>1.0000000032462992</v>
      </c>
      <c r="D38" s="31">
        <f t="shared" si="4"/>
        <v>1.0000000000753033</v>
      </c>
      <c r="E38" s="31">
        <f t="shared" si="4"/>
        <v>1.0000000035611549</v>
      </c>
      <c r="F38" s="31">
        <f t="shared" si="4"/>
        <v>1.0000000035611549</v>
      </c>
      <c r="G38" s="31">
        <f t="shared" si="4"/>
        <v>1.0000000017324311</v>
      </c>
      <c r="H38" s="31">
        <f t="shared" si="4"/>
        <v>1.000000000163439</v>
      </c>
      <c r="I38" s="31">
        <f t="shared" si="4"/>
        <v>0.99999999915934268</v>
      </c>
      <c r="J38" s="31">
        <f t="shared" si="4"/>
        <v>1.0000000014472761</v>
      </c>
      <c r="K38" s="31">
        <f t="shared" si="4"/>
        <v>0.99999999945879381</v>
      </c>
    </row>
    <row r="39" spans="1:18" x14ac:dyDescent="0.35">
      <c r="A39" s="31" t="s">
        <v>197</v>
      </c>
      <c r="B39" s="31">
        <f t="shared" si="4"/>
        <v>0.99999999982070165</v>
      </c>
      <c r="C39" s="31">
        <f t="shared" si="4"/>
        <v>1.0000000032911629</v>
      </c>
      <c r="D39" s="31">
        <f t="shared" si="4"/>
        <v>1.0000000000765681</v>
      </c>
      <c r="E39" s="31">
        <f t="shared" si="4"/>
        <v>1.00000000362202</v>
      </c>
      <c r="F39" s="31">
        <f t="shared" si="4"/>
        <v>1.00000000362202</v>
      </c>
      <c r="G39" s="31">
        <f t="shared" si="4"/>
        <v>1.0000000017620465</v>
      </c>
      <c r="H39" s="31">
        <f t="shared" si="4"/>
        <v>1.000000000166267</v>
      </c>
      <c r="I39" s="31">
        <f t="shared" si="4"/>
        <v>0.99999999914494708</v>
      </c>
      <c r="J39" s="31">
        <f t="shared" si="4"/>
        <v>1.0000000014722019</v>
      </c>
      <c r="K39" s="31">
        <f t="shared" si="4"/>
        <v>0.99999999944958518</v>
      </c>
    </row>
    <row r="40" spans="1:18" x14ac:dyDescent="0.35">
      <c r="A40" s="31" t="s">
        <v>197</v>
      </c>
      <c r="B40" s="31">
        <f t="shared" si="4"/>
        <v>1.0000000002425367</v>
      </c>
      <c r="C40" s="31">
        <f t="shared" si="4"/>
        <v>1.0000000033369361</v>
      </c>
      <c r="D40" s="31">
        <f t="shared" si="4"/>
        <v>1.0000000000778897</v>
      </c>
      <c r="E40" s="31">
        <f t="shared" si="4"/>
        <v>1.000000003684363</v>
      </c>
      <c r="F40" s="31">
        <f t="shared" si="4"/>
        <v>1.000000003684363</v>
      </c>
      <c r="G40" s="31">
        <f t="shared" si="4"/>
        <v>1.0000000017925288</v>
      </c>
      <c r="H40" s="31">
        <f t="shared" si="4"/>
        <v>1.0000000001691092</v>
      </c>
      <c r="I40" s="31">
        <f t="shared" si="4"/>
        <v>1.0000000010604992</v>
      </c>
      <c r="J40" s="31">
        <f t="shared" si="4"/>
        <v>1.0000000014974972</v>
      </c>
      <c r="K40" s="31">
        <f t="shared" si="4"/>
        <v>0.99999999944004969</v>
      </c>
    </row>
    <row r="41" spans="1:18" x14ac:dyDescent="0.35">
      <c r="A41" s="31" t="s">
        <v>197</v>
      </c>
      <c r="B41" s="31">
        <f t="shared" si="4"/>
        <v>59.538182097624272</v>
      </c>
      <c r="C41" s="31">
        <f t="shared" si="4"/>
        <v>126.07015969436128</v>
      </c>
      <c r="D41" s="31">
        <f t="shared" si="4"/>
        <v>53.387197563563369</v>
      </c>
      <c r="E41" s="31">
        <f t="shared" si="4"/>
        <v>46.288207441491437</v>
      </c>
      <c r="F41" s="31">
        <f t="shared" si="4"/>
        <v>46.269550656745423</v>
      </c>
      <c r="G41" s="31">
        <f t="shared" si="4"/>
        <v>51.973071867894006</v>
      </c>
      <c r="H41" s="31">
        <f t="shared" si="4"/>
        <v>48.802977192584649</v>
      </c>
      <c r="I41" s="31">
        <f t="shared" si="4"/>
        <v>53.37370306501461</v>
      </c>
      <c r="J41" s="31">
        <f t="shared" si="4"/>
        <v>51.108733965672897</v>
      </c>
      <c r="K41" s="31">
        <f t="shared" si="4"/>
        <v>46.301767694828442</v>
      </c>
    </row>
    <row r="42" spans="1:18" x14ac:dyDescent="0.35">
      <c r="A42" s="34" t="s">
        <v>197</v>
      </c>
      <c r="B42" s="34">
        <f t="shared" si="4"/>
        <v>0</v>
      </c>
      <c r="C42" s="34">
        <f t="shared" si="4"/>
        <v>0</v>
      </c>
      <c r="D42" s="34">
        <f t="shared" si="4"/>
        <v>0</v>
      </c>
      <c r="E42" s="34">
        <f t="shared" si="4"/>
        <v>0</v>
      </c>
      <c r="F42" s="34">
        <f t="shared" si="4"/>
        <v>0</v>
      </c>
      <c r="G42" s="34">
        <f t="shared" si="4"/>
        <v>0</v>
      </c>
      <c r="H42" s="34">
        <f t="shared" si="4"/>
        <v>0</v>
      </c>
      <c r="I42" s="34">
        <f t="shared" si="4"/>
        <v>0</v>
      </c>
      <c r="J42" s="34">
        <f t="shared" si="4"/>
        <v>0</v>
      </c>
      <c r="K42" s="34">
        <f t="shared" si="4"/>
        <v>0</v>
      </c>
    </row>
    <row r="43" spans="1:18" x14ac:dyDescent="0.35">
      <c r="A43" s="34" t="s">
        <v>197</v>
      </c>
      <c r="B43" s="34">
        <f t="shared" si="4"/>
        <v>0</v>
      </c>
      <c r="C43" s="34">
        <f t="shared" si="4"/>
        <v>0</v>
      </c>
      <c r="D43" s="34">
        <f t="shared" si="4"/>
        <v>0</v>
      </c>
      <c r="E43" s="34">
        <f t="shared" si="4"/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34">
        <f t="shared" si="4"/>
        <v>0</v>
      </c>
    </row>
    <row r="44" spans="1:18" x14ac:dyDescent="0.35">
      <c r="A44" s="34" t="s">
        <v>198</v>
      </c>
      <c r="B44" s="34">
        <f t="shared" si="4"/>
        <v>0</v>
      </c>
      <c r="C44" s="34">
        <f t="shared" si="4"/>
        <v>0</v>
      </c>
      <c r="D44" s="34">
        <f t="shared" si="4"/>
        <v>0</v>
      </c>
      <c r="E44" s="34">
        <f t="shared" si="4"/>
        <v>0</v>
      </c>
      <c r="F44" s="34">
        <f t="shared" si="4"/>
        <v>0</v>
      </c>
      <c r="G44" s="34">
        <f t="shared" si="4"/>
        <v>0</v>
      </c>
      <c r="H44" s="34">
        <f t="shared" si="4"/>
        <v>0</v>
      </c>
      <c r="I44" s="34">
        <f t="shared" si="4"/>
        <v>0</v>
      </c>
      <c r="J44" s="34">
        <f t="shared" si="4"/>
        <v>0</v>
      </c>
      <c r="K44" s="34">
        <f t="shared" si="4"/>
        <v>0</v>
      </c>
    </row>
    <row r="45" spans="1:18" x14ac:dyDescent="0.35">
      <c r="O45" s="31" t="s">
        <v>206</v>
      </c>
    </row>
    <row r="46" spans="1:18" x14ac:dyDescent="0.35">
      <c r="O46" s="29">
        <f>CORREL(M48:M59,O48:O59)</f>
        <v>0.90541456536064302</v>
      </c>
    </row>
    <row r="47" spans="1:18" ht="43.5" x14ac:dyDescent="0.35">
      <c r="A47" s="31" t="s">
        <v>199</v>
      </c>
      <c r="B47" s="31" t="str">
        <f>B33</f>
        <v>bytes (physical volume)</v>
      </c>
      <c r="C47" s="31" t="str">
        <f t="shared" ref="C47:K47" si="5">C33</f>
        <v>deepness of chapters</v>
      </c>
      <c r="D47" s="31" t="str">
        <f t="shared" si="5"/>
        <v>number of chapters</v>
      </c>
      <c r="E47" s="31" t="str">
        <f t="shared" si="5"/>
        <v>number of characters with spaces</v>
      </c>
      <c r="F47" s="31" t="str">
        <f t="shared" si="5"/>
        <v>number of characters without spaces</v>
      </c>
      <c r="G47" s="31" t="str">
        <f t="shared" si="5"/>
        <v>number of figures</v>
      </c>
      <c r="H47" s="31" t="str">
        <f t="shared" si="5"/>
        <v>number of pages</v>
      </c>
      <c r="I47" s="31" t="str">
        <f t="shared" si="5"/>
        <v>number of paragraphs</v>
      </c>
      <c r="J47" s="31" t="str">
        <f t="shared" si="5"/>
        <v>number of rows</v>
      </c>
      <c r="K47" s="31" t="str">
        <f t="shared" si="5"/>
        <v>number of words</v>
      </c>
      <c r="L47" s="31" t="s">
        <v>202</v>
      </c>
      <c r="M47" s="31" t="s">
        <v>205</v>
      </c>
      <c r="N47" s="31" t="s">
        <v>201</v>
      </c>
      <c r="O47" s="31" t="s">
        <v>204</v>
      </c>
      <c r="P47" s="31" t="s">
        <v>207</v>
      </c>
      <c r="Q47" s="31" t="s">
        <v>208</v>
      </c>
      <c r="R47" s="31" t="s">
        <v>201</v>
      </c>
    </row>
    <row r="48" spans="1:18" x14ac:dyDescent="0.35">
      <c r="A48" s="31" t="str">
        <f>A3</f>
        <v>O1</v>
      </c>
      <c r="B48" s="31">
        <f>VLOOKUP(B3,$A$19:$K$30,B$31,0)</f>
        <v>119.03017193029746</v>
      </c>
      <c r="C48" s="31">
        <f>VLOOKUP(C3,$A$19:$K$30,C$31,0)</f>
        <v>130.07041768934371</v>
      </c>
      <c r="D48" s="31">
        <f>VLOOKUP(D3,$A$19:$K$30,D$31,0)</f>
        <v>109.45610547814033</v>
      </c>
      <c r="E48" s="31">
        <f>VLOOKUP(E3,$A$19:$K$30,E$31,0)</f>
        <v>107.40711714687455</v>
      </c>
      <c r="F48" s="31">
        <f>VLOOKUP(F3,$A$19:$K$30,F$31,0)</f>
        <v>107.40711714687453</v>
      </c>
      <c r="G48" s="31">
        <f>VLOOKUP(G3,$A$19:$K$30,G$31,0)</f>
        <v>113.17165640991179</v>
      </c>
      <c r="H48" s="31">
        <f>VLOOKUP(H3,$A$19:$K$30,H$31,0)</f>
        <v>108.5361228296281</v>
      </c>
      <c r="I48" s="31">
        <f>VLOOKUP(I3,$A$19:$K$30,I$31,0)</f>
        <v>115.89100449387732</v>
      </c>
      <c r="J48" s="31">
        <f>VLOOKUP(J3,$A$19:$K$30,J$31,0)</f>
        <v>113.54854792555572</v>
      </c>
      <c r="K48" s="31">
        <f>VLOOKUP(K3,$A$19:$K$30,K$31,0)</f>
        <v>107.40711863745898</v>
      </c>
      <c r="L48" s="31">
        <f>L3</f>
        <v>1000</v>
      </c>
      <c r="M48" s="31">
        <f>SUM(B48:K48)</f>
        <v>1131.9253796879625</v>
      </c>
      <c r="N48" s="31">
        <f>L48-M48</f>
        <v>-131.9253796879625</v>
      </c>
      <c r="O48" s="31">
        <f>online!L50</f>
        <v>1038</v>
      </c>
      <c r="P48" s="31">
        <f>RANK(M48,M$48:M$59,0)</f>
        <v>2</v>
      </c>
      <c r="Q48" s="31">
        <f>RANK(O48,O$48:O$59,0)</f>
        <v>2</v>
      </c>
      <c r="R48" s="31">
        <f>P48-Q48</f>
        <v>0</v>
      </c>
    </row>
    <row r="49" spans="1:18" x14ac:dyDescent="0.35">
      <c r="A49" s="31" t="str">
        <f>A4</f>
        <v>O2</v>
      </c>
      <c r="B49" s="31">
        <f>VLOOKUP(B4,$A$19:$K$30,B$31,0)</f>
        <v>54.491989833129949</v>
      </c>
      <c r="C49" s="31">
        <f>VLOOKUP(C4,$A$19:$K$30,C$31,0)</f>
        <v>127.07041767960386</v>
      </c>
      <c r="D49" s="31">
        <f>VLOOKUP(D4,$A$19:$K$30,D$31,0)</f>
        <v>109.45610547814033</v>
      </c>
      <c r="E49" s="31">
        <f>VLOOKUP(E4,$A$19:$K$30,E$31,0)</f>
        <v>104.40711713636757</v>
      </c>
      <c r="F49" s="31">
        <f>VLOOKUP(F4,$A$19:$K$30,F$31,0)</f>
        <v>104.40711713636757</v>
      </c>
      <c r="G49" s="31">
        <f>VLOOKUP(G4,$A$19:$K$30,G$31,0)</f>
        <v>55.198584531703887</v>
      </c>
      <c r="H49" s="31">
        <f>VLOOKUP(H4,$A$19:$K$30,H$31,0)</f>
        <v>104.53612282896847</v>
      </c>
      <c r="I49" s="31">
        <f>VLOOKUP(I4,$A$19:$K$30,I$31,0)</f>
        <v>108.89100449773805</v>
      </c>
      <c r="J49" s="31">
        <f>VLOOKUP(J4,$A$19:$K$30,J$31,0)</f>
        <v>55.439813949912278</v>
      </c>
      <c r="K49" s="31">
        <f>VLOOKUP(K4,$A$19:$K$30,K$31,0)</f>
        <v>104.40711863905581</v>
      </c>
      <c r="L49" s="31">
        <f>L4</f>
        <v>1000</v>
      </c>
      <c r="M49" s="31">
        <f t="shared" ref="M49:M59" si="6">SUM(B49:K49)</f>
        <v>928.30539171098781</v>
      </c>
      <c r="N49" s="31">
        <f t="shared" ref="N49:N59" si="7">L49-M49</f>
        <v>71.694608289012194</v>
      </c>
      <c r="O49" s="31">
        <f>online!L51</f>
        <v>963.9</v>
      </c>
      <c r="P49" s="31">
        <f t="shared" ref="P49:P59" si="8">RANK(M49,M$48:M$59,0)</f>
        <v>8</v>
      </c>
      <c r="Q49" s="31">
        <f t="shared" ref="Q49:Q59" si="9">RANK(O49,O$48:O$59,0)</f>
        <v>11</v>
      </c>
      <c r="R49" s="31">
        <f t="shared" ref="R49:R59" si="10">P49-Q49</f>
        <v>-3</v>
      </c>
    </row>
    <row r="50" spans="1:18" x14ac:dyDescent="0.35">
      <c r="A50" s="31" t="str">
        <f>A5</f>
        <v>O3</v>
      </c>
      <c r="B50" s="31">
        <f>VLOOKUP(B5,$A$19:$K$30,B$31,0)</f>
        <v>120.03017193012985</v>
      </c>
      <c r="C50" s="31">
        <f>VLOOKUP(C5,$A$19:$K$30,C$31,0)</f>
        <v>133.07041769869636</v>
      </c>
      <c r="D50" s="31">
        <f>VLOOKUP(D5,$A$19:$K$30,D$31,0)</f>
        <v>113.45610547843903</v>
      </c>
      <c r="E50" s="31">
        <f>VLOOKUP(E5,$A$19:$K$30,E$31,0)</f>
        <v>106.40711714343053</v>
      </c>
      <c r="F50" s="31">
        <f>VLOOKUP(F5,$A$19:$K$30,F$31,0)</f>
        <v>106.40711714343053</v>
      </c>
      <c r="G50" s="31">
        <f>VLOOKUP(G5,$A$19:$K$30,G$31,0)</f>
        <v>112.17165640826383</v>
      </c>
      <c r="H50" s="31">
        <f>VLOOKUP(H5,$A$19:$K$30,H$31,0)</f>
        <v>109.53612282978618</v>
      </c>
      <c r="I50" s="31">
        <f>VLOOKUP(I5,$A$19:$K$30,I$31,0)</f>
        <v>111.89100449710284</v>
      </c>
      <c r="J50" s="31">
        <f>VLOOKUP(J5,$A$19:$K$30,J$31,0)</f>
        <v>110.54854792142532</v>
      </c>
      <c r="K50" s="31">
        <f>VLOOKUP(K5,$A$19:$K$30,K$31,0)</f>
        <v>105.4071186385146</v>
      </c>
      <c r="L50" s="31">
        <f>L5</f>
        <v>1000</v>
      </c>
      <c r="M50" s="31">
        <f t="shared" si="6"/>
        <v>1128.9253796892192</v>
      </c>
      <c r="N50" s="31">
        <f t="shared" si="7"/>
        <v>-128.9253796892192</v>
      </c>
      <c r="O50" s="31">
        <f>online!L52</f>
        <v>1035.5</v>
      </c>
      <c r="P50" s="31">
        <f t="shared" si="8"/>
        <v>4</v>
      </c>
      <c r="Q50" s="31">
        <f t="shared" si="9"/>
        <v>4</v>
      </c>
      <c r="R50" s="31">
        <f t="shared" si="10"/>
        <v>0</v>
      </c>
    </row>
    <row r="51" spans="1:18" x14ac:dyDescent="0.35">
      <c r="A51" s="31" t="str">
        <f>A6</f>
        <v>O4</v>
      </c>
      <c r="B51" s="31">
        <f>VLOOKUP(B6,$A$19:$K$30,B$31,0)</f>
        <v>118.03017193046793</v>
      </c>
      <c r="C51" s="31">
        <f>VLOOKUP(C6,$A$19:$K$30,C$31,0)</f>
        <v>131.0704176925031</v>
      </c>
      <c r="D51" s="31">
        <f>VLOOKUP(D6,$A$19:$K$30,D$31,0)</f>
        <v>112.45610547836621</v>
      </c>
      <c r="E51" s="31">
        <f>VLOOKUP(E6,$A$19:$K$30,E$31,0)</f>
        <v>102.40711712906119</v>
      </c>
      <c r="F51" s="31">
        <f>VLOOKUP(F6,$A$19:$K$30,F$31,0)</f>
        <v>102.40711712906119</v>
      </c>
      <c r="G51" s="31">
        <f>VLOOKUP(G6,$A$19:$K$30,G$31,0)</f>
        <v>110.1716564048849</v>
      </c>
      <c r="H51" s="31">
        <f>VLOOKUP(H6,$A$19:$K$30,H$31,0)</f>
        <v>106.53612282930385</v>
      </c>
      <c r="I51" s="31">
        <f>VLOOKUP(I6,$A$19:$K$30,I$31,0)</f>
        <v>55.517301432723443</v>
      </c>
      <c r="J51" s="31">
        <f>VLOOKUP(J6,$A$19:$K$30,J$31,0)</f>
        <v>55.439813949912278</v>
      </c>
      <c r="K51" s="31">
        <f>VLOOKUP(K6,$A$19:$K$30,K$31,0)</f>
        <v>102.40711864016617</v>
      </c>
      <c r="L51" s="31">
        <f>L6</f>
        <v>1000</v>
      </c>
      <c r="M51" s="31">
        <f t="shared" si="6"/>
        <v>996.44294261645018</v>
      </c>
      <c r="N51" s="31">
        <f t="shared" si="7"/>
        <v>3.557057383549818</v>
      </c>
      <c r="O51" s="31">
        <f>online!L53</f>
        <v>1004.7</v>
      </c>
      <c r="P51" s="31">
        <f t="shared" si="8"/>
        <v>6</v>
      </c>
      <c r="Q51" s="31">
        <f t="shared" si="9"/>
        <v>6</v>
      </c>
      <c r="R51" s="31">
        <f t="shared" si="10"/>
        <v>0</v>
      </c>
    </row>
    <row r="52" spans="1:18" x14ac:dyDescent="0.35">
      <c r="A52" s="31" t="str">
        <f>A7</f>
        <v>O5</v>
      </c>
      <c r="B52" s="31">
        <f>VLOOKUP(B7,$A$19:$K$30,B$31,0)</f>
        <v>121.03017192996498</v>
      </c>
      <c r="C52" s="31">
        <f>VLOOKUP(C7,$A$19:$K$30,C$31,0)</f>
        <v>130.07041768934371</v>
      </c>
      <c r="D52" s="31">
        <f>VLOOKUP(D7,$A$19:$K$30,D$31,0)</f>
        <v>115.45610547858104</v>
      </c>
      <c r="E52" s="31">
        <f>VLOOKUP(E7,$A$19:$K$30,E$31,0)</f>
        <v>108.40711715026205</v>
      </c>
      <c r="F52" s="31">
        <f>VLOOKUP(F7,$A$19:$K$30,F$31,0)</f>
        <v>108.40711715026205</v>
      </c>
      <c r="G52" s="31">
        <f>VLOOKUP(G7,$A$19:$K$30,G$31,0)</f>
        <v>114.17165641153284</v>
      </c>
      <c r="H52" s="31">
        <f>VLOOKUP(H7,$A$19:$K$30,H$31,0)</f>
        <v>111.53612283009458</v>
      </c>
      <c r="I52" s="31">
        <f>VLOOKUP(I7,$A$19:$K$30,I$31,0)</f>
        <v>113.89100449546339</v>
      </c>
      <c r="J52" s="31">
        <f>VLOOKUP(J7,$A$19:$K$30,J$31,0)</f>
        <v>111.54854792282497</v>
      </c>
      <c r="K52" s="31">
        <f>VLOOKUP(K7,$A$19:$K$30,K$31,0)</f>
        <v>109.40711863643772</v>
      </c>
      <c r="L52" s="31">
        <f>L7</f>
        <v>1000</v>
      </c>
      <c r="M52" s="31">
        <f t="shared" si="6"/>
        <v>1143.9253796947671</v>
      </c>
      <c r="N52" s="31">
        <f t="shared" si="7"/>
        <v>-143.92537969476712</v>
      </c>
      <c r="O52" s="31">
        <f>online!L54</f>
        <v>1043.9000000000001</v>
      </c>
      <c r="P52" s="31">
        <f t="shared" si="8"/>
        <v>1</v>
      </c>
      <c r="Q52" s="31">
        <f t="shared" si="9"/>
        <v>1</v>
      </c>
      <c r="R52" s="31">
        <f t="shared" si="10"/>
        <v>0</v>
      </c>
    </row>
    <row r="53" spans="1:18" x14ac:dyDescent="0.35">
      <c r="A53" s="31" t="str">
        <f>A8</f>
        <v>O6</v>
      </c>
      <c r="B53" s="31">
        <f>VLOOKUP(B8,$A$19:$K$30,B$31,0)</f>
        <v>54.491989833129949</v>
      </c>
      <c r="C53" s="31">
        <f>VLOOKUP(C8,$A$19:$K$30,C$31,0)</f>
        <v>2.5798190565464655E-4</v>
      </c>
      <c r="D53" s="31">
        <f>VLOOKUP(D8,$A$19:$K$30,D$31,0)</f>
        <v>55.068907914499071</v>
      </c>
      <c r="E53" s="31">
        <f>VLOOKUP(E8,$A$19:$K$30,E$31,0)</f>
        <v>56.118909687569754</v>
      </c>
      <c r="F53" s="31">
        <f>VLOOKUP(F8,$A$19:$K$30,F$31,0)</f>
        <v>56.137566472315768</v>
      </c>
      <c r="G53" s="31">
        <f>VLOOKUP(G8,$A$19:$K$30,G$31,0)</f>
        <v>55.198584531703887</v>
      </c>
      <c r="H53" s="31">
        <f>VLOOKUP(H8,$A$19:$K$30,H$31,0)</f>
        <v>55.733145636383824</v>
      </c>
      <c r="I53" s="31">
        <f>VLOOKUP(I8,$A$19:$K$30,I$31,0)</f>
        <v>55.517301432723443</v>
      </c>
      <c r="J53" s="31">
        <f>VLOOKUP(J8,$A$19:$K$30,J$31,0)</f>
        <v>55.439813949912278</v>
      </c>
      <c r="K53" s="31">
        <f>VLOOKUP(K8,$A$19:$K$30,K$31,0)</f>
        <v>56.105350945337733</v>
      </c>
      <c r="L53" s="31">
        <f>L8</f>
        <v>1000</v>
      </c>
      <c r="M53" s="31">
        <f t="shared" si="6"/>
        <v>499.81182838548136</v>
      </c>
      <c r="N53" s="31">
        <f t="shared" si="7"/>
        <v>500.18817161451864</v>
      </c>
      <c r="O53" s="31">
        <f>online!L55</f>
        <v>944.5</v>
      </c>
      <c r="P53" s="31">
        <f t="shared" si="8"/>
        <v>12</v>
      </c>
      <c r="Q53" s="31">
        <f t="shared" si="9"/>
        <v>12</v>
      </c>
      <c r="R53" s="31">
        <f t="shared" si="10"/>
        <v>0</v>
      </c>
    </row>
    <row r="54" spans="1:18" x14ac:dyDescent="0.35">
      <c r="A54" s="31" t="str">
        <f>A9</f>
        <v>O7</v>
      </c>
      <c r="B54" s="31">
        <f>VLOOKUP(B9,$A$19:$K$30,B$31,0)</f>
        <v>117.03017193064125</v>
      </c>
      <c r="C54" s="31">
        <f>VLOOKUP(C9,$A$19:$K$30,C$31,0)</f>
        <v>127.07041767960386</v>
      </c>
      <c r="D54" s="31">
        <f>VLOOKUP(D9,$A$19:$K$30,D$31,0)</f>
        <v>55.068907914499071</v>
      </c>
      <c r="E54" s="31">
        <f>VLOOKUP(E9,$A$19:$K$30,E$31,0)</f>
        <v>56.118909687569754</v>
      </c>
      <c r="F54" s="31">
        <f>VLOOKUP(F9,$A$19:$K$30,F$31,0)</f>
        <v>56.137566472315768</v>
      </c>
      <c r="G54" s="31">
        <f>VLOOKUP(G9,$A$19:$K$30,G$31,0)</f>
        <v>108.17165640139042</v>
      </c>
      <c r="H54" s="31">
        <f>VLOOKUP(H9,$A$19:$K$30,H$31,0)</f>
        <v>105.53612282913758</v>
      </c>
      <c r="I54" s="31">
        <f>VLOOKUP(I9,$A$19:$K$30,I$31,0)</f>
        <v>55.517301432723443</v>
      </c>
      <c r="J54" s="31">
        <f>VLOOKUP(J9,$A$19:$K$30,J$31,0)</f>
        <v>55.439813949912278</v>
      </c>
      <c r="K54" s="31">
        <f>VLOOKUP(K9,$A$19:$K$30,K$31,0)</f>
        <v>56.105350945337733</v>
      </c>
      <c r="L54" s="31">
        <f>L9</f>
        <v>1000</v>
      </c>
      <c r="M54" s="31">
        <f t="shared" si="6"/>
        <v>792.19621924313105</v>
      </c>
      <c r="N54" s="31">
        <f t="shared" si="7"/>
        <v>207.80378075686895</v>
      </c>
      <c r="O54" s="31">
        <f>online!L56</f>
        <v>973.4</v>
      </c>
      <c r="P54" s="31">
        <f t="shared" si="8"/>
        <v>10</v>
      </c>
      <c r="Q54" s="31">
        <f t="shared" si="9"/>
        <v>10</v>
      </c>
      <c r="R54" s="31">
        <f t="shared" si="10"/>
        <v>0</v>
      </c>
    </row>
    <row r="55" spans="1:18" x14ac:dyDescent="0.35">
      <c r="A55" s="31" t="str">
        <f>A10</f>
        <v>O8</v>
      </c>
      <c r="B55" s="31">
        <f>VLOOKUP(B10,$A$19:$K$30,B$31,0)</f>
        <v>115.03017193099676</v>
      </c>
      <c r="C55" s="31">
        <f>VLOOKUP(C10,$A$19:$K$30,C$31,0)</f>
        <v>127.07041767960386</v>
      </c>
      <c r="D55" s="31">
        <f>VLOOKUP(D10,$A$19:$K$30,D$31,0)</f>
        <v>55.068907914499071</v>
      </c>
      <c r="E55" s="31">
        <f>VLOOKUP(E10,$A$19:$K$30,E$31,0)</f>
        <v>56.118909687569754</v>
      </c>
      <c r="F55" s="31">
        <f>VLOOKUP(F10,$A$19:$K$30,F$31,0)</f>
        <v>56.137566472315768</v>
      </c>
      <c r="G55" s="31">
        <f>VLOOKUP(G10,$A$19:$K$30,G$31,0)</f>
        <v>107.17165639959789</v>
      </c>
      <c r="H55" s="31">
        <f>VLOOKUP(H10,$A$19:$K$30,H$31,0)</f>
        <v>55.733145636383824</v>
      </c>
      <c r="I55" s="31">
        <f>VLOOKUP(I10,$A$19:$K$30,I$31,0)</f>
        <v>109.89100449879855</v>
      </c>
      <c r="J55" s="31">
        <f>VLOOKUP(J10,$A$19:$K$30,J$31,0)</f>
        <v>106.54854791558517</v>
      </c>
      <c r="K55" s="31">
        <f>VLOOKUP(K10,$A$19:$K$30,K$31,0)</f>
        <v>56.105350945337733</v>
      </c>
      <c r="L55" s="31">
        <f>L10</f>
        <v>1000</v>
      </c>
      <c r="M55" s="31">
        <f t="shared" si="6"/>
        <v>844.87567908068831</v>
      </c>
      <c r="N55" s="31">
        <f t="shared" si="7"/>
        <v>155.12432091931169</v>
      </c>
      <c r="O55" s="31">
        <f>online!L57</f>
        <v>979.3</v>
      </c>
      <c r="P55" s="31">
        <f t="shared" si="8"/>
        <v>9</v>
      </c>
      <c r="Q55" s="31">
        <f t="shared" si="9"/>
        <v>8</v>
      </c>
      <c r="R55" s="31">
        <f t="shared" si="10"/>
        <v>1</v>
      </c>
    </row>
    <row r="56" spans="1:18" x14ac:dyDescent="0.35">
      <c r="A56" s="31" t="str">
        <f>A11</f>
        <v>O9</v>
      </c>
      <c r="B56" s="31">
        <f>VLOOKUP(B11,$A$19:$K$30,B$31,0)</f>
        <v>116.03017193081746</v>
      </c>
      <c r="C56" s="31">
        <f>VLOOKUP(C11,$A$19:$K$30,C$31,0)</f>
        <v>133.07041769869636</v>
      </c>
      <c r="D56" s="31">
        <f>VLOOKUP(D11,$A$19:$K$30,D$31,0)</f>
        <v>114.45610547851059</v>
      </c>
      <c r="E56" s="31">
        <f>VLOOKUP(E11,$A$19:$K$30,E$31,0)</f>
        <v>109.40711715359458</v>
      </c>
      <c r="F56" s="31">
        <f>VLOOKUP(F11,$A$19:$K$30,F$31,0)</f>
        <v>109.40711715359458</v>
      </c>
      <c r="G56" s="31">
        <f>VLOOKUP(G11,$A$19:$K$30,G$31,0)</f>
        <v>109.17165640315247</v>
      </c>
      <c r="H56" s="31">
        <f>VLOOKUP(H11,$A$19:$K$30,H$31,0)</f>
        <v>110.53612282994169</v>
      </c>
      <c r="I56" s="31">
        <f>VLOOKUP(I11,$A$19:$K$30,I$31,0)</f>
        <v>110.8910044979435</v>
      </c>
      <c r="J56" s="31">
        <f>VLOOKUP(J11,$A$19:$K$30,J$31,0)</f>
        <v>109.54854792000215</v>
      </c>
      <c r="K56" s="31">
        <f>VLOOKUP(K11,$A$19:$K$30,K$31,0)</f>
        <v>108.40711863694413</v>
      </c>
      <c r="L56" s="31">
        <f>L11</f>
        <v>1000</v>
      </c>
      <c r="M56" s="31">
        <f t="shared" si="6"/>
        <v>1130.9253797031977</v>
      </c>
      <c r="N56" s="31">
        <f t="shared" si="7"/>
        <v>-130.92537970319768</v>
      </c>
      <c r="O56" s="31">
        <f>online!L58</f>
        <v>1037.5</v>
      </c>
      <c r="P56" s="31">
        <f t="shared" si="8"/>
        <v>3</v>
      </c>
      <c r="Q56" s="31">
        <f t="shared" si="9"/>
        <v>3</v>
      </c>
      <c r="R56" s="31">
        <f t="shared" si="10"/>
        <v>0</v>
      </c>
    </row>
    <row r="57" spans="1:18" x14ac:dyDescent="0.35">
      <c r="A57" s="31" t="str">
        <f>A12</f>
        <v>O10</v>
      </c>
      <c r="B57" s="31">
        <f>VLOOKUP(B12,$A$19:$K$30,B$31,0)</f>
        <v>54.491989833129949</v>
      </c>
      <c r="C57" s="31">
        <f>VLOOKUP(C12,$A$19:$K$30,C$31,0)</f>
        <v>127.07041767960386</v>
      </c>
      <c r="D57" s="31">
        <f>VLOOKUP(D12,$A$19:$K$30,D$31,0)</f>
        <v>55.068907914499071</v>
      </c>
      <c r="E57" s="31">
        <f>VLOOKUP(E12,$A$19:$K$30,E$31,0)</f>
        <v>105.40711713992873</v>
      </c>
      <c r="F57" s="31">
        <f>VLOOKUP(F12,$A$19:$K$30,F$31,0)</f>
        <v>105.40711713992873</v>
      </c>
      <c r="G57" s="31">
        <f>VLOOKUP(G12,$A$19:$K$30,G$31,0)</f>
        <v>111.17165640658843</v>
      </c>
      <c r="H57" s="31">
        <f>VLOOKUP(H12,$A$19:$K$30,H$31,0)</f>
        <v>107.53612282946729</v>
      </c>
      <c r="I57" s="31">
        <f>VLOOKUP(I12,$A$19:$K$30,I$31,0)</f>
        <v>114.89100449466385</v>
      </c>
      <c r="J57" s="31">
        <f>VLOOKUP(J12,$A$19:$K$30,J$31,0)</f>
        <v>112.54854792420157</v>
      </c>
      <c r="K57" s="31">
        <f>VLOOKUP(K12,$A$19:$K$30,K$31,0)</f>
        <v>106.40711863798232</v>
      </c>
      <c r="L57" s="31">
        <f>L12</f>
        <v>1000</v>
      </c>
      <c r="M57" s="31">
        <f t="shared" si="6"/>
        <v>999.99999999999386</v>
      </c>
      <c r="N57" s="31">
        <f t="shared" si="7"/>
        <v>6.1390892369672656E-12</v>
      </c>
      <c r="O57" s="31">
        <f>online!L59</f>
        <v>1014.1</v>
      </c>
      <c r="P57" s="31">
        <f t="shared" si="8"/>
        <v>5</v>
      </c>
      <c r="Q57" s="31">
        <f t="shared" si="9"/>
        <v>5</v>
      </c>
      <c r="R57" s="31">
        <f t="shared" si="10"/>
        <v>0</v>
      </c>
    </row>
    <row r="58" spans="1:18" x14ac:dyDescent="0.35">
      <c r="A58" s="31" t="str">
        <f>A13</f>
        <v>O11</v>
      </c>
      <c r="B58" s="31">
        <f>VLOOKUP(B13,$A$19:$K$30,B$31,0)</f>
        <v>54.491989833129949</v>
      </c>
      <c r="C58" s="31">
        <f>VLOOKUP(C13,$A$19:$K$30,C$31,0)</f>
        <v>2.5798190565464655E-4</v>
      </c>
      <c r="D58" s="31">
        <f>VLOOKUP(D13,$A$19:$K$30,D$31,0)</f>
        <v>110.4561054782169</v>
      </c>
      <c r="E58" s="31">
        <f>VLOOKUP(E13,$A$19:$K$30,E$31,0)</f>
        <v>56.118909687569754</v>
      </c>
      <c r="F58" s="31">
        <f>VLOOKUP(F13,$A$19:$K$30,F$31,0)</f>
        <v>56.137566472315768</v>
      </c>
      <c r="G58" s="31">
        <f>VLOOKUP(G13,$A$19:$K$30,G$31,0)</f>
        <v>55.198584531703887</v>
      </c>
      <c r="H58" s="31">
        <f>VLOOKUP(H13,$A$19:$K$30,H$31,0)</f>
        <v>55.733145636383824</v>
      </c>
      <c r="I58" s="31">
        <f>VLOOKUP(I13,$A$19:$K$30,I$31,0)</f>
        <v>112.8910044962763</v>
      </c>
      <c r="J58" s="31">
        <f>VLOOKUP(J13,$A$19:$K$30,J$31,0)</f>
        <v>108.54854791855487</v>
      </c>
      <c r="K58" s="31">
        <f>VLOOKUP(K13,$A$19:$K$30,K$31,0)</f>
        <v>56.105350945337733</v>
      </c>
      <c r="L58" s="31">
        <f>L13</f>
        <v>1000</v>
      </c>
      <c r="M58" s="31">
        <f t="shared" si="6"/>
        <v>665.68146298139459</v>
      </c>
      <c r="N58" s="31">
        <f t="shared" si="7"/>
        <v>334.31853701860541</v>
      </c>
      <c r="O58" s="31">
        <f>online!L60</f>
        <v>977.3</v>
      </c>
      <c r="P58" s="31">
        <f t="shared" si="8"/>
        <v>11</v>
      </c>
      <c r="Q58" s="31">
        <f t="shared" si="9"/>
        <v>9</v>
      </c>
      <c r="R58" s="31">
        <f t="shared" si="10"/>
        <v>2</v>
      </c>
    </row>
    <row r="59" spans="1:18" x14ac:dyDescent="0.35">
      <c r="A59" s="31" t="str">
        <f>A14</f>
        <v>O12</v>
      </c>
      <c r="B59" s="31">
        <f>VLOOKUP(B14,$A$19:$K$30,B$31,0)</f>
        <v>114.03017193075422</v>
      </c>
      <c r="C59" s="31">
        <f>VLOOKUP(C14,$A$19:$K$30,C$31,0)</f>
        <v>128.07041768289503</v>
      </c>
      <c r="D59" s="31">
        <f>VLOOKUP(D14,$A$19:$K$30,D$31,0)</f>
        <v>111.4561054782922</v>
      </c>
      <c r="E59" s="31">
        <f>VLOOKUP(E14,$A$19:$K$30,E$31,0)</f>
        <v>103.40711713274555</v>
      </c>
      <c r="F59" s="31">
        <f>VLOOKUP(F14,$A$19:$K$30,F$31,0)</f>
        <v>103.40711713274555</v>
      </c>
      <c r="G59" s="31">
        <f>VLOOKUP(G14,$A$19:$K$30,G$31,0)</f>
        <v>55.198584531703887</v>
      </c>
      <c r="H59" s="31">
        <f>VLOOKUP(H14,$A$19:$K$30,H$31,0)</f>
        <v>55.733145636383824</v>
      </c>
      <c r="I59" s="31">
        <f>VLOOKUP(I14,$A$19:$K$30,I$31,0)</f>
        <v>55.517301432723443</v>
      </c>
      <c r="J59" s="31">
        <f>VLOOKUP(J14,$A$19:$K$30,J$31,0)</f>
        <v>107.54854791708267</v>
      </c>
      <c r="K59" s="31">
        <f>VLOOKUP(K14,$A$19:$K$30,K$31,0)</f>
        <v>103.40711863960622</v>
      </c>
      <c r="L59" s="31">
        <f>L14</f>
        <v>1000</v>
      </c>
      <c r="M59" s="31">
        <f t="shared" si="6"/>
        <v>937.77562751493258</v>
      </c>
      <c r="N59" s="31">
        <f t="shared" si="7"/>
        <v>62.22437248506742</v>
      </c>
      <c r="O59" s="31">
        <f>online!L61</f>
        <v>988.3</v>
      </c>
      <c r="P59" s="31">
        <f t="shared" si="8"/>
        <v>7</v>
      </c>
      <c r="Q59" s="31">
        <f t="shared" si="9"/>
        <v>7</v>
      </c>
      <c r="R59" s="31">
        <f t="shared" si="10"/>
        <v>0</v>
      </c>
    </row>
    <row r="60" spans="1:18" x14ac:dyDescent="0.35">
      <c r="N60" s="31" t="s">
        <v>203</v>
      </c>
    </row>
    <row r="61" spans="1:18" x14ac:dyDescent="0.35">
      <c r="N61" s="31">
        <f>PRODUCT(N48:N59,N48:N59)</f>
        <v>2.8326577241500403E+22</v>
      </c>
    </row>
  </sheetData>
  <conditionalFormatting sqref="M48:M5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6684-2B3A-4898-BCA7-E1D4C35657EF}">
  <dimension ref="A1:AN75"/>
  <sheetViews>
    <sheetView workbookViewId="0"/>
  </sheetViews>
  <sheetFormatPr defaultRowHeight="14.5" x14ac:dyDescent="0.35"/>
  <sheetData>
    <row r="1" spans="1:37" ht="18" x14ac:dyDescent="0.35">
      <c r="A1" s="21"/>
      <c r="Z1" s="21"/>
    </row>
    <row r="2" spans="1:37" x14ac:dyDescent="0.35">
      <c r="A2" s="22"/>
      <c r="Z2" s="22"/>
    </row>
    <row r="5" spans="1:37" ht="15" x14ac:dyDescent="0.35">
      <c r="A5" s="23" t="s">
        <v>93</v>
      </c>
      <c r="B5" s="24">
        <v>3447139</v>
      </c>
      <c r="C5" s="23" t="s">
        <v>94</v>
      </c>
      <c r="D5" s="24">
        <v>12</v>
      </c>
      <c r="E5" s="23" t="s">
        <v>95</v>
      </c>
      <c r="F5" s="24">
        <v>10</v>
      </c>
      <c r="G5" s="23" t="s">
        <v>96</v>
      </c>
      <c r="H5" s="24">
        <v>12</v>
      </c>
      <c r="I5" s="23" t="s">
        <v>97</v>
      </c>
      <c r="J5" s="24">
        <v>0</v>
      </c>
      <c r="K5" s="23" t="s">
        <v>98</v>
      </c>
      <c r="L5" s="24" t="s">
        <v>99</v>
      </c>
      <c r="Z5" s="23" t="s">
        <v>93</v>
      </c>
      <c r="AA5" s="24">
        <v>2529043</v>
      </c>
      <c r="AB5" s="23" t="s">
        <v>94</v>
      </c>
      <c r="AC5" s="24">
        <v>12</v>
      </c>
      <c r="AD5" s="23" t="s">
        <v>95</v>
      </c>
      <c r="AE5" s="24">
        <v>10</v>
      </c>
      <c r="AF5" s="23" t="s">
        <v>96</v>
      </c>
      <c r="AG5" s="24">
        <v>12</v>
      </c>
      <c r="AH5" s="23" t="s">
        <v>97</v>
      </c>
      <c r="AI5" s="24">
        <v>0</v>
      </c>
      <c r="AJ5" s="23" t="s">
        <v>98</v>
      </c>
      <c r="AK5" s="24" t="s">
        <v>210</v>
      </c>
    </row>
    <row r="6" spans="1:37" ht="18.5" thickBot="1" x14ac:dyDescent="0.4">
      <c r="A6" s="21"/>
      <c r="N6" s="35" t="s">
        <v>209</v>
      </c>
      <c r="Z6" s="21"/>
    </row>
    <row r="7" spans="1:37" ht="15" thickBot="1" x14ac:dyDescent="0.4">
      <c r="A7" s="25" t="s">
        <v>100</v>
      </c>
      <c r="B7" s="25" t="s">
        <v>101</v>
      </c>
      <c r="C7" s="25" t="s">
        <v>102</v>
      </c>
      <c r="D7" s="25" t="s">
        <v>103</v>
      </c>
      <c r="E7" s="25" t="s">
        <v>104</v>
      </c>
      <c r="F7" s="25" t="s">
        <v>105</v>
      </c>
      <c r="G7" s="25" t="s">
        <v>106</v>
      </c>
      <c r="H7" s="25" t="s">
        <v>107</v>
      </c>
      <c r="I7" s="25" t="s">
        <v>108</v>
      </c>
      <c r="J7" s="25" t="s">
        <v>109</v>
      </c>
      <c r="K7" s="25" t="s">
        <v>110</v>
      </c>
      <c r="L7" s="25" t="s">
        <v>111</v>
      </c>
      <c r="N7" t="str">
        <f>B7</f>
        <v>X(A1)</v>
      </c>
      <c r="O7" t="str">
        <f t="shared" ref="O7:X19" si="0">C7</f>
        <v>X(A2)</v>
      </c>
      <c r="P7" t="str">
        <f t="shared" si="0"/>
        <v>X(A3)</v>
      </c>
      <c r="Q7" t="str">
        <f t="shared" si="0"/>
        <v>X(A4)</v>
      </c>
      <c r="R7" t="str">
        <f t="shared" si="0"/>
        <v>X(A5)</v>
      </c>
      <c r="S7" t="str">
        <f t="shared" si="0"/>
        <v>X(A6)</v>
      </c>
      <c r="T7" t="str">
        <f t="shared" si="0"/>
        <v>X(A7)</v>
      </c>
      <c r="U7" t="str">
        <f t="shared" si="0"/>
        <v>X(A8)</v>
      </c>
      <c r="V7" t="str">
        <f t="shared" si="0"/>
        <v>X(A9)</v>
      </c>
      <c r="W7" t="str">
        <f t="shared" si="0"/>
        <v>X(A10)</v>
      </c>
      <c r="X7" t="str">
        <f t="shared" si="0"/>
        <v>Y(A11)</v>
      </c>
      <c r="Z7" s="25" t="s">
        <v>100</v>
      </c>
      <c r="AA7" s="25" t="s">
        <v>101</v>
      </c>
      <c r="AB7" s="25" t="s">
        <v>102</v>
      </c>
      <c r="AC7" s="25" t="s">
        <v>103</v>
      </c>
      <c r="AD7" s="25" t="s">
        <v>104</v>
      </c>
      <c r="AE7" s="25" t="s">
        <v>105</v>
      </c>
      <c r="AF7" s="25" t="s">
        <v>106</v>
      </c>
      <c r="AG7" s="25" t="s">
        <v>107</v>
      </c>
      <c r="AH7" s="25" t="s">
        <v>108</v>
      </c>
      <c r="AI7" s="25" t="s">
        <v>109</v>
      </c>
      <c r="AJ7" s="25" t="s">
        <v>110</v>
      </c>
      <c r="AK7" s="25" t="s">
        <v>111</v>
      </c>
    </row>
    <row r="8" spans="1:37" ht="15" thickBot="1" x14ac:dyDescent="0.4">
      <c r="A8" s="25" t="s">
        <v>2</v>
      </c>
      <c r="B8" s="26">
        <v>3</v>
      </c>
      <c r="C8" s="26">
        <v>4</v>
      </c>
      <c r="D8" s="26">
        <v>7</v>
      </c>
      <c r="E8" s="26">
        <v>3</v>
      </c>
      <c r="F8" s="26">
        <v>3</v>
      </c>
      <c r="G8" s="26">
        <v>2</v>
      </c>
      <c r="H8" s="26">
        <v>4</v>
      </c>
      <c r="I8" s="26">
        <v>1</v>
      </c>
      <c r="J8" s="26">
        <v>1</v>
      </c>
      <c r="K8" s="26">
        <v>3</v>
      </c>
      <c r="L8" s="26">
        <v>1000</v>
      </c>
      <c r="N8">
        <f>13-B8</f>
        <v>10</v>
      </c>
      <c r="O8">
        <f t="shared" ref="O8:O19" si="1">13-C8</f>
        <v>9</v>
      </c>
      <c r="P8">
        <f t="shared" ref="P8:P19" si="2">13-D8</f>
        <v>6</v>
      </c>
      <c r="Q8">
        <f t="shared" ref="Q8:Q19" si="3">13-E8</f>
        <v>10</v>
      </c>
      <c r="R8">
        <f t="shared" ref="R8:R19" si="4">13-F8</f>
        <v>10</v>
      </c>
      <c r="S8">
        <f t="shared" ref="S8:S19" si="5">13-G8</f>
        <v>11</v>
      </c>
      <c r="T8">
        <f t="shared" ref="T8:T19" si="6">13-H8</f>
        <v>9</v>
      </c>
      <c r="U8">
        <f t="shared" ref="U8:U19" si="7">13-I8</f>
        <v>12</v>
      </c>
      <c r="V8">
        <f t="shared" ref="V8:V19" si="8">13-J8</f>
        <v>12</v>
      </c>
      <c r="W8">
        <f t="shared" ref="W8:W19" si="9">13-K8</f>
        <v>10</v>
      </c>
      <c r="X8">
        <f t="shared" si="0"/>
        <v>1000</v>
      </c>
      <c r="Z8" s="25" t="s">
        <v>2</v>
      </c>
      <c r="AA8" s="26">
        <v>10</v>
      </c>
      <c r="AB8" s="26">
        <v>9</v>
      </c>
      <c r="AC8" s="26">
        <v>6</v>
      </c>
      <c r="AD8" s="26">
        <v>10</v>
      </c>
      <c r="AE8" s="26">
        <v>10</v>
      </c>
      <c r="AF8" s="26">
        <v>11</v>
      </c>
      <c r="AG8" s="26">
        <v>9</v>
      </c>
      <c r="AH8" s="26">
        <v>12</v>
      </c>
      <c r="AI8" s="26">
        <v>12</v>
      </c>
      <c r="AJ8" s="26">
        <v>10</v>
      </c>
      <c r="AK8" s="26">
        <v>1000</v>
      </c>
    </row>
    <row r="9" spans="1:37" ht="15" thickBot="1" x14ac:dyDescent="0.4">
      <c r="A9" s="25" t="s">
        <v>3</v>
      </c>
      <c r="B9" s="26">
        <v>11</v>
      </c>
      <c r="C9" s="26">
        <v>7</v>
      </c>
      <c r="D9" s="26">
        <v>7</v>
      </c>
      <c r="E9" s="26">
        <v>6</v>
      </c>
      <c r="F9" s="26">
        <v>6</v>
      </c>
      <c r="G9" s="26">
        <v>12</v>
      </c>
      <c r="H9" s="26">
        <v>8</v>
      </c>
      <c r="I9" s="26">
        <v>8</v>
      </c>
      <c r="J9" s="26">
        <v>9</v>
      </c>
      <c r="K9" s="26">
        <v>6</v>
      </c>
      <c r="L9" s="26">
        <v>1000</v>
      </c>
      <c r="N9">
        <f t="shared" ref="N9:N19" si="10">13-B9</f>
        <v>2</v>
      </c>
      <c r="O9">
        <f t="shared" si="1"/>
        <v>6</v>
      </c>
      <c r="P9">
        <f t="shared" si="2"/>
        <v>6</v>
      </c>
      <c r="Q9">
        <f t="shared" si="3"/>
        <v>7</v>
      </c>
      <c r="R9">
        <f t="shared" si="4"/>
        <v>7</v>
      </c>
      <c r="S9">
        <f t="shared" si="5"/>
        <v>1</v>
      </c>
      <c r="T9">
        <f t="shared" si="6"/>
        <v>5</v>
      </c>
      <c r="U9">
        <f t="shared" si="7"/>
        <v>5</v>
      </c>
      <c r="V9">
        <f t="shared" si="8"/>
        <v>4</v>
      </c>
      <c r="W9">
        <f t="shared" si="9"/>
        <v>7</v>
      </c>
      <c r="X9">
        <f t="shared" si="0"/>
        <v>1000</v>
      </c>
      <c r="Z9" s="25" t="s">
        <v>3</v>
      </c>
      <c r="AA9" s="26">
        <v>2</v>
      </c>
      <c r="AB9" s="26">
        <v>6</v>
      </c>
      <c r="AC9" s="26">
        <v>6</v>
      </c>
      <c r="AD9" s="26">
        <v>7</v>
      </c>
      <c r="AE9" s="26">
        <v>7</v>
      </c>
      <c r="AF9" s="26">
        <v>1</v>
      </c>
      <c r="AG9" s="26">
        <v>5</v>
      </c>
      <c r="AH9" s="26">
        <v>5</v>
      </c>
      <c r="AI9" s="26">
        <v>4</v>
      </c>
      <c r="AJ9" s="26">
        <v>7</v>
      </c>
      <c r="AK9" s="26">
        <v>1000</v>
      </c>
    </row>
    <row r="10" spans="1:37" ht="15" thickBot="1" x14ac:dyDescent="0.4">
      <c r="A10" s="25" t="s">
        <v>4</v>
      </c>
      <c r="B10" s="26">
        <v>2</v>
      </c>
      <c r="C10" s="26">
        <v>1</v>
      </c>
      <c r="D10" s="26">
        <v>3</v>
      </c>
      <c r="E10" s="26">
        <v>4</v>
      </c>
      <c r="F10" s="26">
        <v>4</v>
      </c>
      <c r="G10" s="26">
        <v>3</v>
      </c>
      <c r="H10" s="26">
        <v>3</v>
      </c>
      <c r="I10" s="26">
        <v>5</v>
      </c>
      <c r="J10" s="26">
        <v>4</v>
      </c>
      <c r="K10" s="26">
        <v>5</v>
      </c>
      <c r="L10" s="26">
        <v>1000</v>
      </c>
      <c r="N10">
        <f t="shared" si="10"/>
        <v>11</v>
      </c>
      <c r="O10">
        <f t="shared" si="1"/>
        <v>12</v>
      </c>
      <c r="P10">
        <f t="shared" si="2"/>
        <v>10</v>
      </c>
      <c r="Q10">
        <f t="shared" si="3"/>
        <v>9</v>
      </c>
      <c r="R10">
        <f t="shared" si="4"/>
        <v>9</v>
      </c>
      <c r="S10">
        <f t="shared" si="5"/>
        <v>10</v>
      </c>
      <c r="T10">
        <f t="shared" si="6"/>
        <v>10</v>
      </c>
      <c r="U10">
        <f t="shared" si="7"/>
        <v>8</v>
      </c>
      <c r="V10">
        <f t="shared" si="8"/>
        <v>9</v>
      </c>
      <c r="W10">
        <f t="shared" si="9"/>
        <v>8</v>
      </c>
      <c r="X10">
        <f t="shared" si="0"/>
        <v>1000</v>
      </c>
      <c r="Z10" s="25" t="s">
        <v>4</v>
      </c>
      <c r="AA10" s="26">
        <v>11</v>
      </c>
      <c r="AB10" s="26">
        <v>12</v>
      </c>
      <c r="AC10" s="26">
        <v>10</v>
      </c>
      <c r="AD10" s="26">
        <v>9</v>
      </c>
      <c r="AE10" s="26">
        <v>9</v>
      </c>
      <c r="AF10" s="26">
        <v>10</v>
      </c>
      <c r="AG10" s="26">
        <v>10</v>
      </c>
      <c r="AH10" s="26">
        <v>8</v>
      </c>
      <c r="AI10" s="26">
        <v>9</v>
      </c>
      <c r="AJ10" s="26">
        <v>8</v>
      </c>
      <c r="AK10" s="26">
        <v>1000</v>
      </c>
    </row>
    <row r="11" spans="1:37" ht="15" thickBot="1" x14ac:dyDescent="0.4">
      <c r="A11" s="25" t="s">
        <v>5</v>
      </c>
      <c r="B11" s="26">
        <v>4</v>
      </c>
      <c r="C11" s="26">
        <v>3</v>
      </c>
      <c r="D11" s="26">
        <v>4</v>
      </c>
      <c r="E11" s="26">
        <v>8</v>
      </c>
      <c r="F11" s="26">
        <v>8</v>
      </c>
      <c r="G11" s="26">
        <v>5</v>
      </c>
      <c r="H11" s="26">
        <v>6</v>
      </c>
      <c r="I11" s="26">
        <v>9</v>
      </c>
      <c r="J11" s="26">
        <v>10</v>
      </c>
      <c r="K11" s="26">
        <v>8</v>
      </c>
      <c r="L11" s="26">
        <v>1000</v>
      </c>
      <c r="N11">
        <f t="shared" si="10"/>
        <v>9</v>
      </c>
      <c r="O11">
        <f t="shared" si="1"/>
        <v>10</v>
      </c>
      <c r="P11">
        <f t="shared" si="2"/>
        <v>9</v>
      </c>
      <c r="Q11">
        <f t="shared" si="3"/>
        <v>5</v>
      </c>
      <c r="R11">
        <f t="shared" si="4"/>
        <v>5</v>
      </c>
      <c r="S11">
        <f t="shared" si="5"/>
        <v>8</v>
      </c>
      <c r="T11">
        <f t="shared" si="6"/>
        <v>7</v>
      </c>
      <c r="U11">
        <f t="shared" si="7"/>
        <v>4</v>
      </c>
      <c r="V11">
        <f t="shared" si="8"/>
        <v>3</v>
      </c>
      <c r="W11">
        <f t="shared" si="9"/>
        <v>5</v>
      </c>
      <c r="X11">
        <f t="shared" si="0"/>
        <v>1000</v>
      </c>
      <c r="Z11" s="25" t="s">
        <v>5</v>
      </c>
      <c r="AA11" s="26">
        <v>9</v>
      </c>
      <c r="AB11" s="26">
        <v>10</v>
      </c>
      <c r="AC11" s="26">
        <v>9</v>
      </c>
      <c r="AD11" s="26">
        <v>5</v>
      </c>
      <c r="AE11" s="26">
        <v>5</v>
      </c>
      <c r="AF11" s="26">
        <v>8</v>
      </c>
      <c r="AG11" s="26">
        <v>7</v>
      </c>
      <c r="AH11" s="26">
        <v>4</v>
      </c>
      <c r="AI11" s="26">
        <v>3</v>
      </c>
      <c r="AJ11" s="26">
        <v>5</v>
      </c>
      <c r="AK11" s="26">
        <v>1000</v>
      </c>
    </row>
    <row r="12" spans="1:37" ht="15" thickBot="1" x14ac:dyDescent="0.4">
      <c r="A12" s="25" t="s">
        <v>6</v>
      </c>
      <c r="B12" s="26">
        <v>1</v>
      </c>
      <c r="C12" s="26">
        <v>4</v>
      </c>
      <c r="D12" s="26">
        <v>1</v>
      </c>
      <c r="E12" s="26">
        <v>2</v>
      </c>
      <c r="F12" s="26">
        <v>2</v>
      </c>
      <c r="G12" s="26">
        <v>1</v>
      </c>
      <c r="H12" s="26">
        <v>1</v>
      </c>
      <c r="I12" s="26">
        <v>3</v>
      </c>
      <c r="J12" s="26">
        <v>3</v>
      </c>
      <c r="K12" s="26">
        <v>1</v>
      </c>
      <c r="L12" s="26">
        <v>1000</v>
      </c>
      <c r="N12">
        <f t="shared" si="10"/>
        <v>12</v>
      </c>
      <c r="O12">
        <f t="shared" si="1"/>
        <v>9</v>
      </c>
      <c r="P12">
        <f t="shared" si="2"/>
        <v>12</v>
      </c>
      <c r="Q12">
        <f t="shared" si="3"/>
        <v>11</v>
      </c>
      <c r="R12">
        <f t="shared" si="4"/>
        <v>11</v>
      </c>
      <c r="S12">
        <f t="shared" si="5"/>
        <v>12</v>
      </c>
      <c r="T12">
        <f t="shared" si="6"/>
        <v>12</v>
      </c>
      <c r="U12">
        <f t="shared" si="7"/>
        <v>10</v>
      </c>
      <c r="V12">
        <f t="shared" si="8"/>
        <v>10</v>
      </c>
      <c r="W12">
        <f t="shared" si="9"/>
        <v>12</v>
      </c>
      <c r="X12">
        <f t="shared" si="0"/>
        <v>1000</v>
      </c>
      <c r="Z12" s="25" t="s">
        <v>6</v>
      </c>
      <c r="AA12" s="26">
        <v>12</v>
      </c>
      <c r="AB12" s="26">
        <v>9</v>
      </c>
      <c r="AC12" s="26">
        <v>12</v>
      </c>
      <c r="AD12" s="26">
        <v>11</v>
      </c>
      <c r="AE12" s="26">
        <v>11</v>
      </c>
      <c r="AF12" s="26">
        <v>12</v>
      </c>
      <c r="AG12" s="26">
        <v>12</v>
      </c>
      <c r="AH12" s="26">
        <v>10</v>
      </c>
      <c r="AI12" s="26">
        <v>10</v>
      </c>
      <c r="AJ12" s="26">
        <v>12</v>
      </c>
      <c r="AK12" s="26">
        <v>1000</v>
      </c>
    </row>
    <row r="13" spans="1:37" ht="15" thickBot="1" x14ac:dyDescent="0.4">
      <c r="A13" s="25" t="s">
        <v>7</v>
      </c>
      <c r="B13" s="26">
        <v>12</v>
      </c>
      <c r="C13" s="26">
        <v>12</v>
      </c>
      <c r="D13" s="26">
        <v>12</v>
      </c>
      <c r="E13" s="26">
        <v>12</v>
      </c>
      <c r="F13" s="26">
        <v>12</v>
      </c>
      <c r="G13" s="26">
        <v>11</v>
      </c>
      <c r="H13" s="26">
        <v>12</v>
      </c>
      <c r="I13" s="26">
        <v>12</v>
      </c>
      <c r="J13" s="26">
        <v>12</v>
      </c>
      <c r="K13" s="26">
        <v>12</v>
      </c>
      <c r="L13" s="26">
        <v>1000</v>
      </c>
      <c r="N13">
        <f t="shared" si="10"/>
        <v>1</v>
      </c>
      <c r="O13">
        <f t="shared" si="1"/>
        <v>1</v>
      </c>
      <c r="P13">
        <f t="shared" si="2"/>
        <v>1</v>
      </c>
      <c r="Q13">
        <f t="shared" si="3"/>
        <v>1</v>
      </c>
      <c r="R13">
        <f t="shared" si="4"/>
        <v>1</v>
      </c>
      <c r="S13">
        <f t="shared" si="5"/>
        <v>2</v>
      </c>
      <c r="T13">
        <f t="shared" si="6"/>
        <v>1</v>
      </c>
      <c r="U13">
        <f t="shared" si="7"/>
        <v>1</v>
      </c>
      <c r="V13">
        <f t="shared" si="8"/>
        <v>1</v>
      </c>
      <c r="W13">
        <f t="shared" si="9"/>
        <v>1</v>
      </c>
      <c r="X13">
        <f t="shared" si="0"/>
        <v>1000</v>
      </c>
      <c r="Z13" s="25" t="s">
        <v>7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2</v>
      </c>
      <c r="AG13" s="26">
        <v>1</v>
      </c>
      <c r="AH13" s="26">
        <v>1</v>
      </c>
      <c r="AI13" s="26">
        <v>1</v>
      </c>
      <c r="AJ13" s="26">
        <v>1</v>
      </c>
      <c r="AK13" s="26">
        <v>1000</v>
      </c>
    </row>
    <row r="14" spans="1:37" ht="15" thickBot="1" x14ac:dyDescent="0.4">
      <c r="A14" s="25" t="s">
        <v>8</v>
      </c>
      <c r="B14" s="26">
        <v>5</v>
      </c>
      <c r="C14" s="26">
        <v>7</v>
      </c>
      <c r="D14" s="26">
        <v>9</v>
      </c>
      <c r="E14" s="26">
        <v>11</v>
      </c>
      <c r="F14" s="26">
        <v>11</v>
      </c>
      <c r="G14" s="26">
        <v>7</v>
      </c>
      <c r="H14" s="26">
        <v>7</v>
      </c>
      <c r="I14" s="26">
        <v>11</v>
      </c>
      <c r="J14" s="26">
        <v>11</v>
      </c>
      <c r="K14" s="26">
        <v>11</v>
      </c>
      <c r="L14" s="26">
        <v>1000</v>
      </c>
      <c r="N14">
        <f t="shared" si="10"/>
        <v>8</v>
      </c>
      <c r="O14">
        <f t="shared" si="1"/>
        <v>6</v>
      </c>
      <c r="P14">
        <f t="shared" si="2"/>
        <v>4</v>
      </c>
      <c r="Q14">
        <f t="shared" si="3"/>
        <v>2</v>
      </c>
      <c r="R14">
        <f t="shared" si="4"/>
        <v>2</v>
      </c>
      <c r="S14">
        <f t="shared" si="5"/>
        <v>6</v>
      </c>
      <c r="T14">
        <f t="shared" si="6"/>
        <v>6</v>
      </c>
      <c r="U14">
        <f t="shared" si="7"/>
        <v>2</v>
      </c>
      <c r="V14">
        <f t="shared" si="8"/>
        <v>2</v>
      </c>
      <c r="W14">
        <f t="shared" si="9"/>
        <v>2</v>
      </c>
      <c r="X14">
        <f t="shared" si="0"/>
        <v>1000</v>
      </c>
      <c r="Z14" s="25" t="s">
        <v>8</v>
      </c>
      <c r="AA14" s="26">
        <v>8</v>
      </c>
      <c r="AB14" s="26">
        <v>6</v>
      </c>
      <c r="AC14" s="26">
        <v>4</v>
      </c>
      <c r="AD14" s="26">
        <v>2</v>
      </c>
      <c r="AE14" s="26">
        <v>2</v>
      </c>
      <c r="AF14" s="26">
        <v>6</v>
      </c>
      <c r="AG14" s="26">
        <v>6</v>
      </c>
      <c r="AH14" s="26">
        <v>2</v>
      </c>
      <c r="AI14" s="26">
        <v>2</v>
      </c>
      <c r="AJ14" s="26">
        <v>2</v>
      </c>
      <c r="AK14" s="26">
        <v>1000</v>
      </c>
    </row>
    <row r="15" spans="1:37" ht="15" thickBot="1" x14ac:dyDescent="0.4">
      <c r="A15" s="25" t="s">
        <v>9</v>
      </c>
      <c r="B15" s="26">
        <v>7</v>
      </c>
      <c r="C15" s="26">
        <v>7</v>
      </c>
      <c r="D15" s="26">
        <v>9</v>
      </c>
      <c r="E15" s="26">
        <v>9</v>
      </c>
      <c r="F15" s="26">
        <v>10</v>
      </c>
      <c r="G15" s="26">
        <v>8</v>
      </c>
      <c r="H15" s="26">
        <v>10</v>
      </c>
      <c r="I15" s="26">
        <v>7</v>
      </c>
      <c r="J15" s="26">
        <v>8</v>
      </c>
      <c r="K15" s="26">
        <v>9</v>
      </c>
      <c r="L15" s="26">
        <v>1000</v>
      </c>
      <c r="N15">
        <f t="shared" si="10"/>
        <v>6</v>
      </c>
      <c r="O15">
        <f t="shared" si="1"/>
        <v>6</v>
      </c>
      <c r="P15">
        <f t="shared" si="2"/>
        <v>4</v>
      </c>
      <c r="Q15">
        <f t="shared" si="3"/>
        <v>4</v>
      </c>
      <c r="R15">
        <f t="shared" si="4"/>
        <v>3</v>
      </c>
      <c r="S15">
        <f t="shared" si="5"/>
        <v>5</v>
      </c>
      <c r="T15">
        <f t="shared" si="6"/>
        <v>3</v>
      </c>
      <c r="U15">
        <f t="shared" si="7"/>
        <v>6</v>
      </c>
      <c r="V15">
        <f t="shared" si="8"/>
        <v>5</v>
      </c>
      <c r="W15">
        <f t="shared" si="9"/>
        <v>4</v>
      </c>
      <c r="X15">
        <f t="shared" si="0"/>
        <v>1000</v>
      </c>
      <c r="Z15" s="25" t="s">
        <v>9</v>
      </c>
      <c r="AA15" s="26">
        <v>6</v>
      </c>
      <c r="AB15" s="26">
        <v>6</v>
      </c>
      <c r="AC15" s="26">
        <v>4</v>
      </c>
      <c r="AD15" s="26">
        <v>4</v>
      </c>
      <c r="AE15" s="26">
        <v>3</v>
      </c>
      <c r="AF15" s="26">
        <v>5</v>
      </c>
      <c r="AG15" s="26">
        <v>3</v>
      </c>
      <c r="AH15" s="26">
        <v>6</v>
      </c>
      <c r="AI15" s="26">
        <v>5</v>
      </c>
      <c r="AJ15" s="26">
        <v>4</v>
      </c>
      <c r="AK15" s="26">
        <v>1000</v>
      </c>
    </row>
    <row r="16" spans="1:37" ht="15" thickBot="1" x14ac:dyDescent="0.4">
      <c r="A16" s="25" t="s">
        <v>10</v>
      </c>
      <c r="B16" s="26">
        <v>6</v>
      </c>
      <c r="C16" s="26">
        <v>1</v>
      </c>
      <c r="D16" s="26">
        <v>2</v>
      </c>
      <c r="E16" s="26">
        <v>1</v>
      </c>
      <c r="F16" s="26">
        <v>1</v>
      </c>
      <c r="G16" s="26">
        <v>6</v>
      </c>
      <c r="H16" s="26">
        <v>2</v>
      </c>
      <c r="I16" s="26">
        <v>6</v>
      </c>
      <c r="J16" s="26">
        <v>5</v>
      </c>
      <c r="K16" s="26">
        <v>2</v>
      </c>
      <c r="L16" s="26">
        <v>1000</v>
      </c>
      <c r="N16">
        <f t="shared" si="10"/>
        <v>7</v>
      </c>
      <c r="O16">
        <f t="shared" si="1"/>
        <v>12</v>
      </c>
      <c r="P16">
        <f t="shared" si="2"/>
        <v>11</v>
      </c>
      <c r="Q16">
        <f t="shared" si="3"/>
        <v>12</v>
      </c>
      <c r="R16">
        <f t="shared" si="4"/>
        <v>12</v>
      </c>
      <c r="S16">
        <f t="shared" si="5"/>
        <v>7</v>
      </c>
      <c r="T16">
        <f t="shared" si="6"/>
        <v>11</v>
      </c>
      <c r="U16">
        <f t="shared" si="7"/>
        <v>7</v>
      </c>
      <c r="V16">
        <f t="shared" si="8"/>
        <v>8</v>
      </c>
      <c r="W16">
        <f t="shared" si="9"/>
        <v>11</v>
      </c>
      <c r="X16">
        <f t="shared" si="0"/>
        <v>1000</v>
      </c>
      <c r="Z16" s="25" t="s">
        <v>10</v>
      </c>
      <c r="AA16" s="26">
        <v>7</v>
      </c>
      <c r="AB16" s="26">
        <v>12</v>
      </c>
      <c r="AC16" s="26">
        <v>11</v>
      </c>
      <c r="AD16" s="26">
        <v>12</v>
      </c>
      <c r="AE16" s="26">
        <v>12</v>
      </c>
      <c r="AF16" s="26">
        <v>7</v>
      </c>
      <c r="AG16" s="26">
        <v>11</v>
      </c>
      <c r="AH16" s="26">
        <v>7</v>
      </c>
      <c r="AI16" s="26">
        <v>8</v>
      </c>
      <c r="AJ16" s="26">
        <v>11</v>
      </c>
      <c r="AK16" s="26">
        <v>1000</v>
      </c>
    </row>
    <row r="17" spans="1:37" ht="15" thickBot="1" x14ac:dyDescent="0.4">
      <c r="A17" s="25" t="s">
        <v>11</v>
      </c>
      <c r="B17" s="26">
        <v>10</v>
      </c>
      <c r="C17" s="26">
        <v>7</v>
      </c>
      <c r="D17" s="26">
        <v>11</v>
      </c>
      <c r="E17" s="26">
        <v>5</v>
      </c>
      <c r="F17" s="26">
        <v>5</v>
      </c>
      <c r="G17" s="26">
        <v>4</v>
      </c>
      <c r="H17" s="26">
        <v>5</v>
      </c>
      <c r="I17" s="26">
        <v>2</v>
      </c>
      <c r="J17" s="26">
        <v>2</v>
      </c>
      <c r="K17" s="26">
        <v>4</v>
      </c>
      <c r="L17" s="26">
        <v>1000</v>
      </c>
      <c r="N17">
        <f t="shared" si="10"/>
        <v>3</v>
      </c>
      <c r="O17">
        <f t="shared" si="1"/>
        <v>6</v>
      </c>
      <c r="P17">
        <f t="shared" si="2"/>
        <v>2</v>
      </c>
      <c r="Q17">
        <f t="shared" si="3"/>
        <v>8</v>
      </c>
      <c r="R17">
        <f t="shared" si="4"/>
        <v>8</v>
      </c>
      <c r="S17">
        <f t="shared" si="5"/>
        <v>9</v>
      </c>
      <c r="T17">
        <f t="shared" si="6"/>
        <v>8</v>
      </c>
      <c r="U17">
        <f t="shared" si="7"/>
        <v>11</v>
      </c>
      <c r="V17">
        <f t="shared" si="8"/>
        <v>11</v>
      </c>
      <c r="W17">
        <f t="shared" si="9"/>
        <v>9</v>
      </c>
      <c r="X17">
        <f t="shared" si="0"/>
        <v>1000</v>
      </c>
      <c r="Z17" s="25" t="s">
        <v>11</v>
      </c>
      <c r="AA17" s="26">
        <v>3</v>
      </c>
      <c r="AB17" s="26">
        <v>6</v>
      </c>
      <c r="AC17" s="26">
        <v>2</v>
      </c>
      <c r="AD17" s="26">
        <v>8</v>
      </c>
      <c r="AE17" s="26">
        <v>8</v>
      </c>
      <c r="AF17" s="26">
        <v>9</v>
      </c>
      <c r="AG17" s="26">
        <v>8</v>
      </c>
      <c r="AH17" s="26">
        <v>11</v>
      </c>
      <c r="AI17" s="26">
        <v>11</v>
      </c>
      <c r="AJ17" s="26">
        <v>9</v>
      </c>
      <c r="AK17" s="26">
        <v>1000</v>
      </c>
    </row>
    <row r="18" spans="1:37" ht="15" thickBot="1" x14ac:dyDescent="0.4">
      <c r="A18" s="25" t="s">
        <v>12</v>
      </c>
      <c r="B18" s="26">
        <v>9</v>
      </c>
      <c r="C18" s="26">
        <v>11</v>
      </c>
      <c r="D18" s="26">
        <v>6</v>
      </c>
      <c r="E18" s="26">
        <v>10</v>
      </c>
      <c r="F18" s="26">
        <v>9</v>
      </c>
      <c r="G18" s="26">
        <v>10</v>
      </c>
      <c r="H18" s="26">
        <v>11</v>
      </c>
      <c r="I18" s="26">
        <v>4</v>
      </c>
      <c r="J18" s="26">
        <v>6</v>
      </c>
      <c r="K18" s="26">
        <v>10</v>
      </c>
      <c r="L18" s="26">
        <v>1000</v>
      </c>
      <c r="N18">
        <f t="shared" si="10"/>
        <v>4</v>
      </c>
      <c r="O18">
        <f t="shared" si="1"/>
        <v>2</v>
      </c>
      <c r="P18">
        <f t="shared" si="2"/>
        <v>7</v>
      </c>
      <c r="Q18">
        <f t="shared" si="3"/>
        <v>3</v>
      </c>
      <c r="R18">
        <f t="shared" si="4"/>
        <v>4</v>
      </c>
      <c r="S18">
        <f t="shared" si="5"/>
        <v>3</v>
      </c>
      <c r="T18">
        <f t="shared" si="6"/>
        <v>2</v>
      </c>
      <c r="U18">
        <f t="shared" si="7"/>
        <v>9</v>
      </c>
      <c r="V18">
        <f t="shared" si="8"/>
        <v>7</v>
      </c>
      <c r="W18">
        <f t="shared" si="9"/>
        <v>3</v>
      </c>
      <c r="X18">
        <f t="shared" si="0"/>
        <v>1000</v>
      </c>
      <c r="Z18" s="25" t="s">
        <v>12</v>
      </c>
      <c r="AA18" s="26">
        <v>4</v>
      </c>
      <c r="AB18" s="26">
        <v>2</v>
      </c>
      <c r="AC18" s="26">
        <v>7</v>
      </c>
      <c r="AD18" s="26">
        <v>3</v>
      </c>
      <c r="AE18" s="26">
        <v>4</v>
      </c>
      <c r="AF18" s="26">
        <v>3</v>
      </c>
      <c r="AG18" s="26">
        <v>2</v>
      </c>
      <c r="AH18" s="26">
        <v>9</v>
      </c>
      <c r="AI18" s="26">
        <v>7</v>
      </c>
      <c r="AJ18" s="26">
        <v>3</v>
      </c>
      <c r="AK18" s="26">
        <v>1000</v>
      </c>
    </row>
    <row r="19" spans="1:37" ht="15" thickBot="1" x14ac:dyDescent="0.4">
      <c r="A19" s="25" t="s">
        <v>13</v>
      </c>
      <c r="B19" s="26">
        <v>8</v>
      </c>
      <c r="C19" s="26">
        <v>6</v>
      </c>
      <c r="D19" s="26">
        <v>5</v>
      </c>
      <c r="E19" s="26">
        <v>7</v>
      </c>
      <c r="F19" s="26">
        <v>7</v>
      </c>
      <c r="G19" s="26">
        <v>9</v>
      </c>
      <c r="H19" s="26">
        <v>9</v>
      </c>
      <c r="I19" s="26">
        <v>10</v>
      </c>
      <c r="J19" s="26">
        <v>7</v>
      </c>
      <c r="K19" s="26">
        <v>7</v>
      </c>
      <c r="L19" s="26">
        <v>1000</v>
      </c>
      <c r="N19">
        <f t="shared" si="10"/>
        <v>5</v>
      </c>
      <c r="O19">
        <f t="shared" si="1"/>
        <v>7</v>
      </c>
      <c r="P19">
        <f t="shared" si="2"/>
        <v>8</v>
      </c>
      <c r="Q19">
        <f t="shared" si="3"/>
        <v>6</v>
      </c>
      <c r="R19">
        <f t="shared" si="4"/>
        <v>6</v>
      </c>
      <c r="S19">
        <f t="shared" si="5"/>
        <v>4</v>
      </c>
      <c r="T19">
        <f t="shared" si="6"/>
        <v>4</v>
      </c>
      <c r="U19">
        <f t="shared" si="7"/>
        <v>3</v>
      </c>
      <c r="V19">
        <f t="shared" si="8"/>
        <v>6</v>
      </c>
      <c r="W19">
        <f t="shared" si="9"/>
        <v>6</v>
      </c>
      <c r="X19">
        <f t="shared" si="0"/>
        <v>1000</v>
      </c>
      <c r="Z19" s="25" t="s">
        <v>13</v>
      </c>
      <c r="AA19" s="26">
        <v>5</v>
      </c>
      <c r="AB19" s="26">
        <v>7</v>
      </c>
      <c r="AC19" s="26">
        <v>8</v>
      </c>
      <c r="AD19" s="26">
        <v>6</v>
      </c>
      <c r="AE19" s="26">
        <v>6</v>
      </c>
      <c r="AF19" s="26">
        <v>4</v>
      </c>
      <c r="AG19" s="26">
        <v>4</v>
      </c>
      <c r="AH19" s="26">
        <v>3</v>
      </c>
      <c r="AI19" s="26">
        <v>6</v>
      </c>
      <c r="AJ19" s="26">
        <v>6</v>
      </c>
      <c r="AK19" s="26">
        <v>1000</v>
      </c>
    </row>
    <row r="20" spans="1:37" ht="18.5" thickBot="1" x14ac:dyDescent="0.4">
      <c r="A20" s="21"/>
      <c r="Z20" s="21"/>
    </row>
    <row r="21" spans="1:37" ht="15" thickBot="1" x14ac:dyDescent="0.4">
      <c r="A21" s="25" t="s">
        <v>112</v>
      </c>
      <c r="B21" s="25" t="s">
        <v>101</v>
      </c>
      <c r="C21" s="25" t="s">
        <v>102</v>
      </c>
      <c r="D21" s="25" t="s">
        <v>103</v>
      </c>
      <c r="E21" s="25" t="s">
        <v>104</v>
      </c>
      <c r="F21" s="25" t="s">
        <v>105</v>
      </c>
      <c r="G21" s="25" t="s">
        <v>106</v>
      </c>
      <c r="H21" s="25" t="s">
        <v>107</v>
      </c>
      <c r="I21" s="25" t="s">
        <v>108</v>
      </c>
      <c r="J21" s="25" t="s">
        <v>109</v>
      </c>
      <c r="K21" s="25" t="s">
        <v>110</v>
      </c>
      <c r="Z21" s="25" t="s">
        <v>112</v>
      </c>
      <c r="AA21" s="25" t="s">
        <v>101</v>
      </c>
      <c r="AB21" s="25" t="s">
        <v>102</v>
      </c>
      <c r="AC21" s="25" t="s">
        <v>103</v>
      </c>
      <c r="AD21" s="25" t="s">
        <v>104</v>
      </c>
      <c r="AE21" s="25" t="s">
        <v>105</v>
      </c>
      <c r="AF21" s="25" t="s">
        <v>106</v>
      </c>
      <c r="AG21" s="25" t="s">
        <v>107</v>
      </c>
      <c r="AH21" s="25" t="s">
        <v>108</v>
      </c>
      <c r="AI21" s="25" t="s">
        <v>109</v>
      </c>
      <c r="AJ21" s="25" t="s">
        <v>110</v>
      </c>
    </row>
    <row r="22" spans="1:37" ht="15" thickBot="1" x14ac:dyDescent="0.4">
      <c r="A22" s="25" t="s">
        <v>113</v>
      </c>
      <c r="B22" s="26" t="s">
        <v>114</v>
      </c>
      <c r="C22" s="26" t="s">
        <v>115</v>
      </c>
      <c r="D22" s="26" t="s">
        <v>116</v>
      </c>
      <c r="E22" s="26" t="s">
        <v>116</v>
      </c>
      <c r="F22" s="26" t="s">
        <v>116</v>
      </c>
      <c r="G22" s="26" t="s">
        <v>117</v>
      </c>
      <c r="H22" s="26" t="s">
        <v>118</v>
      </c>
      <c r="I22" s="26" t="s">
        <v>119</v>
      </c>
      <c r="J22" s="26" t="s">
        <v>116</v>
      </c>
      <c r="K22" s="26" t="s">
        <v>116</v>
      </c>
      <c r="Z22" s="25" t="s">
        <v>113</v>
      </c>
      <c r="AA22" s="26" t="s">
        <v>211</v>
      </c>
      <c r="AB22" s="26" t="s">
        <v>212</v>
      </c>
      <c r="AC22" s="26" t="s">
        <v>213</v>
      </c>
      <c r="AD22" s="26" t="s">
        <v>213</v>
      </c>
      <c r="AE22" s="26" t="s">
        <v>213</v>
      </c>
      <c r="AF22" s="26" t="s">
        <v>214</v>
      </c>
      <c r="AG22" s="26" t="s">
        <v>213</v>
      </c>
      <c r="AH22" s="26" t="s">
        <v>215</v>
      </c>
      <c r="AI22" s="26" t="s">
        <v>213</v>
      </c>
      <c r="AJ22" s="26" t="s">
        <v>213</v>
      </c>
    </row>
    <row r="23" spans="1:37" ht="15" thickBot="1" x14ac:dyDescent="0.4">
      <c r="A23" s="25" t="s">
        <v>120</v>
      </c>
      <c r="B23" s="26" t="s">
        <v>121</v>
      </c>
      <c r="C23" s="26" t="s">
        <v>122</v>
      </c>
      <c r="D23" s="26" t="s">
        <v>123</v>
      </c>
      <c r="E23" s="26" t="s">
        <v>123</v>
      </c>
      <c r="F23" s="26" t="s">
        <v>123</v>
      </c>
      <c r="G23" s="26" t="s">
        <v>124</v>
      </c>
      <c r="H23" s="26" t="s">
        <v>125</v>
      </c>
      <c r="I23" s="26" t="s">
        <v>126</v>
      </c>
      <c r="J23" s="26" t="s">
        <v>123</v>
      </c>
      <c r="K23" s="26" t="s">
        <v>123</v>
      </c>
      <c r="Z23" s="25" t="s">
        <v>120</v>
      </c>
      <c r="AA23" s="26" t="s">
        <v>216</v>
      </c>
      <c r="AB23" s="26" t="s">
        <v>217</v>
      </c>
      <c r="AC23" s="26" t="s">
        <v>218</v>
      </c>
      <c r="AD23" s="26" t="s">
        <v>218</v>
      </c>
      <c r="AE23" s="26" t="s">
        <v>218</v>
      </c>
      <c r="AF23" s="26" t="s">
        <v>218</v>
      </c>
      <c r="AG23" s="26" t="s">
        <v>218</v>
      </c>
      <c r="AH23" s="26" t="s">
        <v>219</v>
      </c>
      <c r="AI23" s="26" t="s">
        <v>218</v>
      </c>
      <c r="AJ23" s="26" t="s">
        <v>218</v>
      </c>
    </row>
    <row r="24" spans="1:37" ht="15" thickBot="1" x14ac:dyDescent="0.4">
      <c r="A24" s="25" t="s">
        <v>127</v>
      </c>
      <c r="B24" s="26" t="s">
        <v>128</v>
      </c>
      <c r="C24" s="26" t="s">
        <v>129</v>
      </c>
      <c r="D24" s="26" t="s">
        <v>130</v>
      </c>
      <c r="E24" s="26" t="s">
        <v>130</v>
      </c>
      <c r="F24" s="26" t="s">
        <v>130</v>
      </c>
      <c r="G24" s="26" t="s">
        <v>131</v>
      </c>
      <c r="H24" s="26" t="s">
        <v>132</v>
      </c>
      <c r="I24" s="26" t="s">
        <v>130</v>
      </c>
      <c r="J24" s="26" t="s">
        <v>130</v>
      </c>
      <c r="K24" s="26" t="s">
        <v>130</v>
      </c>
      <c r="Z24" s="25" t="s">
        <v>127</v>
      </c>
      <c r="AA24" s="26" t="s">
        <v>220</v>
      </c>
      <c r="AB24" s="26" t="s">
        <v>221</v>
      </c>
      <c r="AC24" s="26" t="s">
        <v>222</v>
      </c>
      <c r="AD24" s="26" t="s">
        <v>222</v>
      </c>
      <c r="AE24" s="26" t="s">
        <v>222</v>
      </c>
      <c r="AF24" s="26" t="s">
        <v>222</v>
      </c>
      <c r="AG24" s="26" t="s">
        <v>222</v>
      </c>
      <c r="AH24" s="26" t="s">
        <v>223</v>
      </c>
      <c r="AI24" s="26" t="s">
        <v>222</v>
      </c>
      <c r="AJ24" s="26" t="s">
        <v>222</v>
      </c>
    </row>
    <row r="25" spans="1:37" ht="15" thickBot="1" x14ac:dyDescent="0.4">
      <c r="A25" s="25" t="s">
        <v>133</v>
      </c>
      <c r="B25" s="26" t="s">
        <v>134</v>
      </c>
      <c r="C25" s="26" t="s">
        <v>135</v>
      </c>
      <c r="D25" s="26" t="s">
        <v>135</v>
      </c>
      <c r="E25" s="26" t="s">
        <v>135</v>
      </c>
      <c r="F25" s="26" t="s">
        <v>135</v>
      </c>
      <c r="G25" s="26" t="s">
        <v>136</v>
      </c>
      <c r="H25" s="26" t="s">
        <v>137</v>
      </c>
      <c r="I25" s="26" t="s">
        <v>135</v>
      </c>
      <c r="J25" s="26" t="s">
        <v>135</v>
      </c>
      <c r="K25" s="26" t="s">
        <v>135</v>
      </c>
      <c r="Z25" s="25" t="s">
        <v>133</v>
      </c>
      <c r="AA25" s="26" t="s">
        <v>224</v>
      </c>
      <c r="AB25" s="26" t="s">
        <v>225</v>
      </c>
      <c r="AC25" s="26" t="s">
        <v>226</v>
      </c>
      <c r="AD25" s="26" t="s">
        <v>226</v>
      </c>
      <c r="AE25" s="26" t="s">
        <v>226</v>
      </c>
      <c r="AF25" s="26" t="s">
        <v>226</v>
      </c>
      <c r="AG25" s="26" t="s">
        <v>226</v>
      </c>
      <c r="AH25" s="26" t="s">
        <v>227</v>
      </c>
      <c r="AI25" s="26" t="s">
        <v>226</v>
      </c>
      <c r="AJ25" s="26" t="s">
        <v>226</v>
      </c>
    </row>
    <row r="26" spans="1:37" ht="15" thickBot="1" x14ac:dyDescent="0.4">
      <c r="A26" s="25" t="s">
        <v>138</v>
      </c>
      <c r="B26" s="26" t="s">
        <v>139</v>
      </c>
      <c r="C26" s="26" t="s">
        <v>140</v>
      </c>
      <c r="D26" s="26" t="s">
        <v>140</v>
      </c>
      <c r="E26" s="26" t="s">
        <v>140</v>
      </c>
      <c r="F26" s="26" t="s">
        <v>140</v>
      </c>
      <c r="G26" s="26" t="s">
        <v>141</v>
      </c>
      <c r="H26" s="26" t="s">
        <v>142</v>
      </c>
      <c r="I26" s="26" t="s">
        <v>140</v>
      </c>
      <c r="J26" s="26" t="s">
        <v>140</v>
      </c>
      <c r="K26" s="26" t="s">
        <v>140</v>
      </c>
      <c r="Z26" s="25" t="s">
        <v>138</v>
      </c>
      <c r="AA26" s="26" t="s">
        <v>228</v>
      </c>
      <c r="AB26" s="26" t="s">
        <v>229</v>
      </c>
      <c r="AC26" s="26" t="s">
        <v>230</v>
      </c>
      <c r="AD26" s="26" t="s">
        <v>230</v>
      </c>
      <c r="AE26" s="26" t="s">
        <v>230</v>
      </c>
      <c r="AF26" s="26" t="s">
        <v>230</v>
      </c>
      <c r="AG26" s="26" t="s">
        <v>230</v>
      </c>
      <c r="AH26" s="26" t="s">
        <v>231</v>
      </c>
      <c r="AI26" s="26" t="s">
        <v>230</v>
      </c>
      <c r="AJ26" s="26" t="s">
        <v>230</v>
      </c>
    </row>
    <row r="27" spans="1:37" ht="15" thickBot="1" x14ac:dyDescent="0.4">
      <c r="A27" s="25" t="s">
        <v>143</v>
      </c>
      <c r="B27" s="26" t="s">
        <v>144</v>
      </c>
      <c r="C27" s="26" t="s">
        <v>145</v>
      </c>
      <c r="D27" s="26" t="s">
        <v>145</v>
      </c>
      <c r="E27" s="26" t="s">
        <v>145</v>
      </c>
      <c r="F27" s="26" t="s">
        <v>145</v>
      </c>
      <c r="G27" s="26" t="s">
        <v>146</v>
      </c>
      <c r="H27" s="26" t="s">
        <v>147</v>
      </c>
      <c r="I27" s="26" t="s">
        <v>145</v>
      </c>
      <c r="J27" s="26" t="s">
        <v>145</v>
      </c>
      <c r="K27" s="26" t="s">
        <v>145</v>
      </c>
      <c r="Z27" s="25" t="s">
        <v>143</v>
      </c>
      <c r="AA27" s="26" t="s">
        <v>232</v>
      </c>
      <c r="AB27" s="26" t="s">
        <v>233</v>
      </c>
      <c r="AC27" s="26" t="s">
        <v>234</v>
      </c>
      <c r="AD27" s="26" t="s">
        <v>234</v>
      </c>
      <c r="AE27" s="26" t="s">
        <v>234</v>
      </c>
      <c r="AF27" s="26" t="s">
        <v>234</v>
      </c>
      <c r="AG27" s="26" t="s">
        <v>234</v>
      </c>
      <c r="AH27" s="26" t="s">
        <v>235</v>
      </c>
      <c r="AI27" s="26" t="s">
        <v>234</v>
      </c>
      <c r="AJ27" s="26" t="s">
        <v>234</v>
      </c>
    </row>
    <row r="28" spans="1:37" ht="15" thickBot="1" x14ac:dyDescent="0.4">
      <c r="A28" s="25" t="s">
        <v>148</v>
      </c>
      <c r="B28" s="26" t="s">
        <v>149</v>
      </c>
      <c r="C28" s="26" t="s">
        <v>150</v>
      </c>
      <c r="D28" s="26" t="s">
        <v>150</v>
      </c>
      <c r="E28" s="26" t="s">
        <v>150</v>
      </c>
      <c r="F28" s="26" t="s">
        <v>150</v>
      </c>
      <c r="G28" s="26" t="s">
        <v>151</v>
      </c>
      <c r="H28" s="26" t="s">
        <v>152</v>
      </c>
      <c r="I28" s="26" t="s">
        <v>150</v>
      </c>
      <c r="J28" s="26" t="s">
        <v>150</v>
      </c>
      <c r="K28" s="26" t="s">
        <v>150</v>
      </c>
      <c r="Z28" s="25" t="s">
        <v>148</v>
      </c>
      <c r="AA28" s="26" t="s">
        <v>236</v>
      </c>
      <c r="AB28" s="26" t="s">
        <v>237</v>
      </c>
      <c r="AC28" s="26" t="s">
        <v>238</v>
      </c>
      <c r="AD28" s="26" t="s">
        <v>238</v>
      </c>
      <c r="AE28" s="26" t="s">
        <v>238</v>
      </c>
      <c r="AF28" s="26" t="s">
        <v>238</v>
      </c>
      <c r="AG28" s="26" t="s">
        <v>238</v>
      </c>
      <c r="AH28" s="26" t="s">
        <v>239</v>
      </c>
      <c r="AI28" s="26" t="s">
        <v>238</v>
      </c>
      <c r="AJ28" s="26" t="s">
        <v>238</v>
      </c>
    </row>
    <row r="29" spans="1:37" ht="15" thickBot="1" x14ac:dyDescent="0.4">
      <c r="A29" s="25" t="s">
        <v>153</v>
      </c>
      <c r="B29" s="26" t="s">
        <v>154</v>
      </c>
      <c r="C29" s="26" t="s">
        <v>155</v>
      </c>
      <c r="D29" s="26" t="s">
        <v>155</v>
      </c>
      <c r="E29" s="26" t="s">
        <v>155</v>
      </c>
      <c r="F29" s="26" t="s">
        <v>155</v>
      </c>
      <c r="G29" s="26" t="s">
        <v>156</v>
      </c>
      <c r="H29" s="26" t="s">
        <v>157</v>
      </c>
      <c r="I29" s="26" t="s">
        <v>155</v>
      </c>
      <c r="J29" s="26" t="s">
        <v>155</v>
      </c>
      <c r="K29" s="26" t="s">
        <v>155</v>
      </c>
      <c r="Z29" s="25" t="s">
        <v>153</v>
      </c>
      <c r="AA29" s="26" t="s">
        <v>240</v>
      </c>
      <c r="AB29" s="26" t="s">
        <v>241</v>
      </c>
      <c r="AC29" s="26" t="s">
        <v>155</v>
      </c>
      <c r="AD29" s="26" t="s">
        <v>155</v>
      </c>
      <c r="AE29" s="26" t="s">
        <v>155</v>
      </c>
      <c r="AF29" s="26" t="s">
        <v>155</v>
      </c>
      <c r="AG29" s="26" t="s">
        <v>155</v>
      </c>
      <c r="AH29" s="26" t="s">
        <v>242</v>
      </c>
      <c r="AI29" s="26" t="s">
        <v>155</v>
      </c>
      <c r="AJ29" s="26" t="s">
        <v>155</v>
      </c>
    </row>
    <row r="30" spans="1:37" ht="15" thickBot="1" x14ac:dyDescent="0.4">
      <c r="A30" s="25" t="s">
        <v>158</v>
      </c>
      <c r="B30" s="26" t="s">
        <v>159</v>
      </c>
      <c r="C30" s="26" t="s">
        <v>160</v>
      </c>
      <c r="D30" s="26" t="s">
        <v>160</v>
      </c>
      <c r="E30" s="26" t="s">
        <v>160</v>
      </c>
      <c r="F30" s="26" t="s">
        <v>160</v>
      </c>
      <c r="G30" s="26" t="s">
        <v>161</v>
      </c>
      <c r="H30" s="26" t="s">
        <v>162</v>
      </c>
      <c r="I30" s="26" t="s">
        <v>160</v>
      </c>
      <c r="J30" s="26" t="s">
        <v>160</v>
      </c>
      <c r="K30" s="26" t="s">
        <v>160</v>
      </c>
      <c r="Z30" s="25" t="s">
        <v>158</v>
      </c>
      <c r="AA30" s="26" t="s">
        <v>243</v>
      </c>
      <c r="AB30" s="26" t="s">
        <v>244</v>
      </c>
      <c r="AC30" s="26" t="s">
        <v>160</v>
      </c>
      <c r="AD30" s="26" t="s">
        <v>160</v>
      </c>
      <c r="AE30" s="26" t="s">
        <v>160</v>
      </c>
      <c r="AF30" s="26" t="s">
        <v>160</v>
      </c>
      <c r="AG30" s="26" t="s">
        <v>160</v>
      </c>
      <c r="AH30" s="26" t="s">
        <v>245</v>
      </c>
      <c r="AI30" s="26" t="s">
        <v>160</v>
      </c>
      <c r="AJ30" s="26" t="s">
        <v>160</v>
      </c>
    </row>
    <row r="31" spans="1:37" ht="15" thickBot="1" x14ac:dyDescent="0.4">
      <c r="A31" s="25" t="s">
        <v>163</v>
      </c>
      <c r="B31" s="26" t="s">
        <v>164</v>
      </c>
      <c r="C31" s="26" t="s">
        <v>165</v>
      </c>
      <c r="D31" s="26" t="s">
        <v>165</v>
      </c>
      <c r="E31" s="26" t="s">
        <v>165</v>
      </c>
      <c r="F31" s="26" t="s">
        <v>165</v>
      </c>
      <c r="G31" s="26" t="s">
        <v>166</v>
      </c>
      <c r="H31" s="26" t="s">
        <v>167</v>
      </c>
      <c r="I31" s="26" t="s">
        <v>165</v>
      </c>
      <c r="J31" s="26" t="s">
        <v>165</v>
      </c>
      <c r="K31" s="26" t="s">
        <v>165</v>
      </c>
      <c r="Z31" s="25" t="s">
        <v>163</v>
      </c>
      <c r="AA31" s="26" t="s">
        <v>246</v>
      </c>
      <c r="AB31" s="26" t="s">
        <v>165</v>
      </c>
      <c r="AC31" s="26" t="s">
        <v>165</v>
      </c>
      <c r="AD31" s="26" t="s">
        <v>165</v>
      </c>
      <c r="AE31" s="26" t="s">
        <v>165</v>
      </c>
      <c r="AF31" s="26" t="s">
        <v>165</v>
      </c>
      <c r="AG31" s="26" t="s">
        <v>165</v>
      </c>
      <c r="AH31" s="26" t="s">
        <v>247</v>
      </c>
      <c r="AI31" s="26" t="s">
        <v>165</v>
      </c>
      <c r="AJ31" s="26" t="s">
        <v>165</v>
      </c>
    </row>
    <row r="32" spans="1:37" ht="15" thickBot="1" x14ac:dyDescent="0.4">
      <c r="A32" s="25" t="s">
        <v>168</v>
      </c>
      <c r="B32" s="26" t="s">
        <v>169</v>
      </c>
      <c r="C32" s="26" t="s">
        <v>170</v>
      </c>
      <c r="D32" s="26" t="s">
        <v>170</v>
      </c>
      <c r="E32" s="26" t="s">
        <v>170</v>
      </c>
      <c r="F32" s="26" t="s">
        <v>170</v>
      </c>
      <c r="G32" s="26" t="s">
        <v>171</v>
      </c>
      <c r="H32" s="26" t="s">
        <v>172</v>
      </c>
      <c r="I32" s="26" t="s">
        <v>170</v>
      </c>
      <c r="J32" s="26" t="s">
        <v>170</v>
      </c>
      <c r="K32" s="26" t="s">
        <v>170</v>
      </c>
      <c r="Z32" s="25" t="s">
        <v>168</v>
      </c>
      <c r="AA32" s="26" t="s">
        <v>248</v>
      </c>
      <c r="AB32" s="26" t="s">
        <v>170</v>
      </c>
      <c r="AC32" s="26" t="s">
        <v>170</v>
      </c>
      <c r="AD32" s="26" t="s">
        <v>170</v>
      </c>
      <c r="AE32" s="26" t="s">
        <v>170</v>
      </c>
      <c r="AF32" s="26" t="s">
        <v>170</v>
      </c>
      <c r="AG32" s="26" t="s">
        <v>170</v>
      </c>
      <c r="AH32" s="26" t="s">
        <v>249</v>
      </c>
      <c r="AI32" s="26" t="s">
        <v>170</v>
      </c>
      <c r="AJ32" s="26" t="s">
        <v>170</v>
      </c>
    </row>
    <row r="33" spans="1:36" ht="15" thickBot="1" x14ac:dyDescent="0.4">
      <c r="A33" s="25" t="s">
        <v>173</v>
      </c>
      <c r="B33" s="26" t="s">
        <v>174</v>
      </c>
      <c r="C33" s="26" t="s">
        <v>175</v>
      </c>
      <c r="D33" s="26" t="s">
        <v>175</v>
      </c>
      <c r="E33" s="26" t="s">
        <v>175</v>
      </c>
      <c r="F33" s="26" t="s">
        <v>175</v>
      </c>
      <c r="G33" s="26" t="s">
        <v>175</v>
      </c>
      <c r="H33" s="26" t="s">
        <v>176</v>
      </c>
      <c r="I33" s="26" t="s">
        <v>175</v>
      </c>
      <c r="J33" s="26" t="s">
        <v>175</v>
      </c>
      <c r="K33" s="26" t="s">
        <v>175</v>
      </c>
      <c r="Z33" s="25" t="s">
        <v>173</v>
      </c>
      <c r="AA33" s="26" t="s">
        <v>250</v>
      </c>
      <c r="AB33" s="26" t="s">
        <v>175</v>
      </c>
      <c r="AC33" s="26" t="s">
        <v>175</v>
      </c>
      <c r="AD33" s="26" t="s">
        <v>175</v>
      </c>
      <c r="AE33" s="26" t="s">
        <v>175</v>
      </c>
      <c r="AF33" s="26" t="s">
        <v>175</v>
      </c>
      <c r="AG33" s="26" t="s">
        <v>175</v>
      </c>
      <c r="AH33" s="26" t="s">
        <v>251</v>
      </c>
      <c r="AI33" s="26" t="s">
        <v>175</v>
      </c>
      <c r="AJ33" s="26" t="s">
        <v>175</v>
      </c>
    </row>
    <row r="34" spans="1:36" ht="18.5" thickBot="1" x14ac:dyDescent="0.4">
      <c r="A34" s="21"/>
      <c r="Z34" s="21"/>
    </row>
    <row r="35" spans="1:36" ht="20" thickBot="1" x14ac:dyDescent="0.4">
      <c r="A35" s="25" t="s">
        <v>194</v>
      </c>
      <c r="B35" s="37" t="str">
        <f>ranking!B18</f>
        <v>bytes (physical volume)</v>
      </c>
      <c r="C35" s="37" t="str">
        <f>ranking!C18</f>
        <v>deepness of chapters</v>
      </c>
      <c r="D35" s="37" t="str">
        <f>ranking!D18</f>
        <v>number of chapters</v>
      </c>
      <c r="E35" s="37" t="str">
        <f>ranking!E18</f>
        <v>number of characters with spaces</v>
      </c>
      <c r="F35" s="37" t="str">
        <f>ranking!F18</f>
        <v>number of characters without spaces</v>
      </c>
      <c r="G35" s="37" t="str">
        <f>ranking!G18</f>
        <v>number of figures</v>
      </c>
      <c r="H35" s="37" t="str">
        <f>ranking!H18</f>
        <v>number of pages</v>
      </c>
      <c r="I35" s="37" t="str">
        <f>ranking!I18</f>
        <v>number of paragraphs</v>
      </c>
      <c r="J35" s="37" t="str">
        <f>ranking!J18</f>
        <v>number of rows</v>
      </c>
      <c r="K35" s="37" t="str">
        <f>ranking!K18</f>
        <v>number of words</v>
      </c>
      <c r="M35" s="25" t="s">
        <v>194</v>
      </c>
      <c r="N35" s="37" t="str">
        <f>B35</f>
        <v>bytes (physical volume)</v>
      </c>
      <c r="O35" s="37" t="str">
        <f t="shared" ref="O35:W35" si="11">C35</f>
        <v>deepness of chapters</v>
      </c>
      <c r="P35" s="37" t="str">
        <f t="shared" si="11"/>
        <v>number of chapters</v>
      </c>
      <c r="Q35" s="37" t="str">
        <f t="shared" si="11"/>
        <v>number of characters with spaces</v>
      </c>
      <c r="R35" s="37" t="str">
        <f t="shared" si="11"/>
        <v>number of characters without spaces</v>
      </c>
      <c r="S35" s="37" t="str">
        <f t="shared" si="11"/>
        <v>number of figures</v>
      </c>
      <c r="T35" s="37" t="str">
        <f t="shared" si="11"/>
        <v>number of pages</v>
      </c>
      <c r="U35" s="37" t="str">
        <f t="shared" si="11"/>
        <v>number of paragraphs</v>
      </c>
      <c r="V35" s="37" t="str">
        <f t="shared" si="11"/>
        <v>number of rows</v>
      </c>
      <c r="W35" s="37" t="str">
        <f t="shared" si="11"/>
        <v>number of words</v>
      </c>
      <c r="Z35" s="25" t="s">
        <v>177</v>
      </c>
      <c r="AA35" s="25" t="s">
        <v>101</v>
      </c>
      <c r="AB35" s="25" t="s">
        <v>102</v>
      </c>
      <c r="AC35" s="25" t="s">
        <v>103</v>
      </c>
      <c r="AD35" s="25" t="s">
        <v>104</v>
      </c>
      <c r="AE35" s="25" t="s">
        <v>105</v>
      </c>
      <c r="AF35" s="25" t="s">
        <v>106</v>
      </c>
      <c r="AG35" s="25" t="s">
        <v>107</v>
      </c>
      <c r="AH35" s="25" t="s">
        <v>108</v>
      </c>
      <c r="AI35" s="25" t="s">
        <v>109</v>
      </c>
      <c r="AJ35" s="25" t="s">
        <v>110</v>
      </c>
    </row>
    <row r="36" spans="1:36" ht="15" thickBot="1" x14ac:dyDescent="0.4">
      <c r="A36" s="25" t="s">
        <v>113</v>
      </c>
      <c r="B36" s="26">
        <v>488.2</v>
      </c>
      <c r="C36" s="26">
        <v>17.399999999999999</v>
      </c>
      <c r="D36" s="26">
        <v>10.9</v>
      </c>
      <c r="E36" s="26">
        <v>10.9</v>
      </c>
      <c r="F36" s="26">
        <v>10.9</v>
      </c>
      <c r="G36" s="26">
        <v>30.3</v>
      </c>
      <c r="H36" s="26">
        <v>457.8</v>
      </c>
      <c r="I36" s="26">
        <v>16.899999999999999</v>
      </c>
      <c r="J36" s="26">
        <v>10.9</v>
      </c>
      <c r="K36" s="26">
        <v>10.9</v>
      </c>
      <c r="M36" s="25" t="s">
        <v>113</v>
      </c>
      <c r="N36" s="38">
        <f>B36-B$47</f>
        <v>11</v>
      </c>
      <c r="O36" s="26">
        <f t="shared" ref="O36:W47" si="12">C36-C$47</f>
        <v>17.399999999999999</v>
      </c>
      <c r="P36" s="38">
        <f t="shared" si="12"/>
        <v>10.9</v>
      </c>
      <c r="Q36" s="38">
        <f t="shared" si="12"/>
        <v>10.9</v>
      </c>
      <c r="R36" s="38">
        <f t="shared" si="12"/>
        <v>10.9</v>
      </c>
      <c r="S36" s="26">
        <f t="shared" si="12"/>
        <v>30.3</v>
      </c>
      <c r="T36" s="38">
        <f t="shared" si="12"/>
        <v>10.900000000000034</v>
      </c>
      <c r="U36" s="26">
        <f t="shared" si="12"/>
        <v>16.899999999999999</v>
      </c>
      <c r="V36" s="38">
        <f t="shared" si="12"/>
        <v>10.9</v>
      </c>
      <c r="W36" s="38">
        <f t="shared" si="12"/>
        <v>10.9</v>
      </c>
      <c r="Z36" s="25" t="s">
        <v>113</v>
      </c>
      <c r="AA36" s="26">
        <v>496.9</v>
      </c>
      <c r="AB36" s="26">
        <v>17.600000000000001</v>
      </c>
      <c r="AC36" s="26">
        <v>11.1</v>
      </c>
      <c r="AD36" s="26">
        <v>11.1</v>
      </c>
      <c r="AE36" s="26">
        <v>11.1</v>
      </c>
      <c r="AF36" s="26">
        <v>30.7</v>
      </c>
      <c r="AG36" s="26">
        <v>11.1</v>
      </c>
      <c r="AH36" s="26">
        <v>465.2</v>
      </c>
      <c r="AI36" s="26">
        <v>11.1</v>
      </c>
      <c r="AJ36" s="26">
        <v>11.1</v>
      </c>
    </row>
    <row r="37" spans="1:36" ht="15" thickBot="1" x14ac:dyDescent="0.4">
      <c r="A37" s="25" t="s">
        <v>120</v>
      </c>
      <c r="B37" s="26">
        <v>487.2</v>
      </c>
      <c r="C37" s="26">
        <v>16.399999999999999</v>
      </c>
      <c r="D37" s="26">
        <v>9.9</v>
      </c>
      <c r="E37" s="26">
        <v>9.9</v>
      </c>
      <c r="F37" s="26">
        <v>9.9</v>
      </c>
      <c r="G37" s="26">
        <v>29.3</v>
      </c>
      <c r="H37" s="26">
        <v>456.9</v>
      </c>
      <c r="I37" s="26">
        <v>15.9</v>
      </c>
      <c r="J37" s="26">
        <v>9.9</v>
      </c>
      <c r="K37" s="26">
        <v>9.9</v>
      </c>
      <c r="M37" s="25" t="s">
        <v>120</v>
      </c>
      <c r="N37" s="26">
        <f t="shared" ref="N37:N47" si="13">B37-B$47</f>
        <v>10</v>
      </c>
      <c r="O37" s="26">
        <f t="shared" si="12"/>
        <v>16.399999999999999</v>
      </c>
      <c r="P37" s="26">
        <f t="shared" si="12"/>
        <v>9.9</v>
      </c>
      <c r="Q37" s="26">
        <f t="shared" si="12"/>
        <v>9.9</v>
      </c>
      <c r="R37" s="26">
        <f t="shared" si="12"/>
        <v>9.9</v>
      </c>
      <c r="S37" s="26">
        <f t="shared" si="12"/>
        <v>29.3</v>
      </c>
      <c r="T37" s="26">
        <f t="shared" si="12"/>
        <v>10</v>
      </c>
      <c r="U37" s="26">
        <f t="shared" si="12"/>
        <v>15.9</v>
      </c>
      <c r="V37" s="26">
        <f t="shared" si="12"/>
        <v>9.9</v>
      </c>
      <c r="W37" s="26">
        <f t="shared" si="12"/>
        <v>9.9</v>
      </c>
      <c r="Z37" s="25" t="s">
        <v>120</v>
      </c>
      <c r="AA37" s="26">
        <v>495.9</v>
      </c>
      <c r="AB37" s="26">
        <v>16.600000000000001</v>
      </c>
      <c r="AC37" s="26">
        <v>10.1</v>
      </c>
      <c r="AD37" s="26">
        <v>10.1</v>
      </c>
      <c r="AE37" s="26">
        <v>10.1</v>
      </c>
      <c r="AF37" s="26">
        <v>10.1</v>
      </c>
      <c r="AG37" s="26">
        <v>10.1</v>
      </c>
      <c r="AH37" s="26">
        <v>464.2</v>
      </c>
      <c r="AI37" s="26">
        <v>10.1</v>
      </c>
      <c r="AJ37" s="26">
        <v>10.1</v>
      </c>
    </row>
    <row r="38" spans="1:36" ht="15" thickBot="1" x14ac:dyDescent="0.4">
      <c r="A38" s="25" t="s">
        <v>127</v>
      </c>
      <c r="B38" s="26">
        <v>486.2</v>
      </c>
      <c r="C38" s="26">
        <v>15.4</v>
      </c>
      <c r="D38" s="26">
        <v>8.9</v>
      </c>
      <c r="E38" s="26">
        <v>8.9</v>
      </c>
      <c r="F38" s="26">
        <v>8.9</v>
      </c>
      <c r="G38" s="26">
        <v>28.3</v>
      </c>
      <c r="H38" s="26">
        <v>455.9</v>
      </c>
      <c r="I38" s="26">
        <v>8.9</v>
      </c>
      <c r="J38" s="26">
        <v>8.9</v>
      </c>
      <c r="K38" s="26">
        <v>8.9</v>
      </c>
      <c r="M38" s="25" t="s">
        <v>127</v>
      </c>
      <c r="N38" s="26">
        <f t="shared" si="13"/>
        <v>9</v>
      </c>
      <c r="O38" s="26">
        <f t="shared" si="12"/>
        <v>15.4</v>
      </c>
      <c r="P38" s="26">
        <f t="shared" si="12"/>
        <v>8.9</v>
      </c>
      <c r="Q38" s="26">
        <f t="shared" si="12"/>
        <v>8.9</v>
      </c>
      <c r="R38" s="26">
        <f t="shared" si="12"/>
        <v>8.9</v>
      </c>
      <c r="S38" s="26">
        <f t="shared" si="12"/>
        <v>28.3</v>
      </c>
      <c r="T38" s="26">
        <f t="shared" si="12"/>
        <v>9</v>
      </c>
      <c r="U38" s="26">
        <f t="shared" si="12"/>
        <v>8.9</v>
      </c>
      <c r="V38" s="26">
        <f t="shared" si="12"/>
        <v>8.9</v>
      </c>
      <c r="W38" s="26">
        <f t="shared" si="12"/>
        <v>8.9</v>
      </c>
      <c r="Z38" s="25" t="s">
        <v>127</v>
      </c>
      <c r="AA38" s="26">
        <v>494.9</v>
      </c>
      <c r="AB38" s="26">
        <v>15.6</v>
      </c>
      <c r="AC38" s="26">
        <v>9.1</v>
      </c>
      <c r="AD38" s="26">
        <v>9.1</v>
      </c>
      <c r="AE38" s="26">
        <v>9.1</v>
      </c>
      <c r="AF38" s="26">
        <v>9.1</v>
      </c>
      <c r="AG38" s="26">
        <v>9.1</v>
      </c>
      <c r="AH38" s="26">
        <v>463.2</v>
      </c>
      <c r="AI38" s="26">
        <v>9.1</v>
      </c>
      <c r="AJ38" s="26">
        <v>9.1</v>
      </c>
    </row>
    <row r="39" spans="1:36" ht="15" thickBot="1" x14ac:dyDescent="0.4">
      <c r="A39" s="25" t="s">
        <v>133</v>
      </c>
      <c r="B39" s="26">
        <v>485.2</v>
      </c>
      <c r="C39" s="26">
        <v>8</v>
      </c>
      <c r="D39" s="26">
        <v>8</v>
      </c>
      <c r="E39" s="26">
        <v>8</v>
      </c>
      <c r="F39" s="26">
        <v>8</v>
      </c>
      <c r="G39" s="26">
        <v>27.3</v>
      </c>
      <c r="H39" s="26">
        <v>454.9</v>
      </c>
      <c r="I39" s="26">
        <v>8</v>
      </c>
      <c r="J39" s="26">
        <v>8</v>
      </c>
      <c r="K39" s="26">
        <v>8</v>
      </c>
      <c r="M39" s="25" t="s">
        <v>133</v>
      </c>
      <c r="N39" s="26">
        <f t="shared" si="13"/>
        <v>8</v>
      </c>
      <c r="O39" s="26">
        <f t="shared" si="12"/>
        <v>8</v>
      </c>
      <c r="P39" s="26">
        <f t="shared" si="12"/>
        <v>8</v>
      </c>
      <c r="Q39" s="26">
        <f t="shared" si="12"/>
        <v>8</v>
      </c>
      <c r="R39" s="26">
        <f t="shared" si="12"/>
        <v>8</v>
      </c>
      <c r="S39" s="26">
        <f t="shared" si="12"/>
        <v>27.3</v>
      </c>
      <c r="T39" s="26">
        <f t="shared" si="12"/>
        <v>8</v>
      </c>
      <c r="U39" s="26">
        <f t="shared" si="12"/>
        <v>8</v>
      </c>
      <c r="V39" s="26">
        <f t="shared" si="12"/>
        <v>8</v>
      </c>
      <c r="W39" s="26">
        <f t="shared" si="12"/>
        <v>8</v>
      </c>
      <c r="Z39" s="25" t="s">
        <v>133</v>
      </c>
      <c r="AA39" s="26">
        <v>493.9</v>
      </c>
      <c r="AB39" s="26">
        <v>14.6</v>
      </c>
      <c r="AC39" s="26">
        <v>8</v>
      </c>
      <c r="AD39" s="26">
        <v>8</v>
      </c>
      <c r="AE39" s="26">
        <v>8</v>
      </c>
      <c r="AF39" s="26">
        <v>8</v>
      </c>
      <c r="AG39" s="26">
        <v>8</v>
      </c>
      <c r="AH39" s="26">
        <v>462.2</v>
      </c>
      <c r="AI39" s="26">
        <v>8</v>
      </c>
      <c r="AJ39" s="26">
        <v>8</v>
      </c>
    </row>
    <row r="40" spans="1:36" ht="15" thickBot="1" x14ac:dyDescent="0.4">
      <c r="A40" s="25" t="s">
        <v>138</v>
      </c>
      <c r="B40" s="26">
        <v>484.2</v>
      </c>
      <c r="C40" s="26">
        <v>7</v>
      </c>
      <c r="D40" s="26">
        <v>7</v>
      </c>
      <c r="E40" s="26">
        <v>7</v>
      </c>
      <c r="F40" s="26">
        <v>7</v>
      </c>
      <c r="G40" s="26">
        <v>26.3</v>
      </c>
      <c r="H40" s="26">
        <v>453.9</v>
      </c>
      <c r="I40" s="26">
        <v>7</v>
      </c>
      <c r="J40" s="26">
        <v>7</v>
      </c>
      <c r="K40" s="26">
        <v>7</v>
      </c>
      <c r="M40" s="25" t="s">
        <v>138</v>
      </c>
      <c r="N40" s="26">
        <f t="shared" si="13"/>
        <v>7</v>
      </c>
      <c r="O40" s="26">
        <f t="shared" si="12"/>
        <v>7</v>
      </c>
      <c r="P40" s="26">
        <f t="shared" si="12"/>
        <v>7</v>
      </c>
      <c r="Q40" s="26">
        <f t="shared" si="12"/>
        <v>7</v>
      </c>
      <c r="R40" s="26">
        <f t="shared" si="12"/>
        <v>7</v>
      </c>
      <c r="S40" s="26">
        <f t="shared" si="12"/>
        <v>26.3</v>
      </c>
      <c r="T40" s="26">
        <f t="shared" si="12"/>
        <v>7</v>
      </c>
      <c r="U40" s="26">
        <f t="shared" si="12"/>
        <v>7</v>
      </c>
      <c r="V40" s="26">
        <f t="shared" si="12"/>
        <v>7</v>
      </c>
      <c r="W40" s="26">
        <f t="shared" si="12"/>
        <v>7</v>
      </c>
      <c r="Z40" s="25" t="s">
        <v>138</v>
      </c>
      <c r="AA40" s="26">
        <v>492.9</v>
      </c>
      <c r="AB40" s="26">
        <v>13.6</v>
      </c>
      <c r="AC40" s="26">
        <v>7</v>
      </c>
      <c r="AD40" s="26">
        <v>7</v>
      </c>
      <c r="AE40" s="26">
        <v>7</v>
      </c>
      <c r="AF40" s="26">
        <v>7</v>
      </c>
      <c r="AG40" s="26">
        <v>7</v>
      </c>
      <c r="AH40" s="26">
        <v>461.2</v>
      </c>
      <c r="AI40" s="26">
        <v>7</v>
      </c>
      <c r="AJ40" s="26">
        <v>7</v>
      </c>
    </row>
    <row r="41" spans="1:36" ht="15" thickBot="1" x14ac:dyDescent="0.4">
      <c r="A41" s="25" t="s">
        <v>143</v>
      </c>
      <c r="B41" s="26">
        <v>483.2</v>
      </c>
      <c r="C41" s="26">
        <v>6</v>
      </c>
      <c r="D41" s="26">
        <v>6</v>
      </c>
      <c r="E41" s="26">
        <v>6</v>
      </c>
      <c r="F41" s="26">
        <v>6</v>
      </c>
      <c r="G41" s="26">
        <v>25.4</v>
      </c>
      <c r="H41" s="26">
        <v>452.9</v>
      </c>
      <c r="I41" s="26">
        <v>6</v>
      </c>
      <c r="J41" s="26">
        <v>6</v>
      </c>
      <c r="K41" s="26">
        <v>6</v>
      </c>
      <c r="M41" s="25" t="s">
        <v>143</v>
      </c>
      <c r="N41" s="26">
        <f t="shared" si="13"/>
        <v>6</v>
      </c>
      <c r="O41" s="26">
        <f t="shared" si="12"/>
        <v>6</v>
      </c>
      <c r="P41" s="26">
        <f t="shared" si="12"/>
        <v>6</v>
      </c>
      <c r="Q41" s="26">
        <f t="shared" si="12"/>
        <v>6</v>
      </c>
      <c r="R41" s="26">
        <f t="shared" si="12"/>
        <v>6</v>
      </c>
      <c r="S41" s="26">
        <f t="shared" si="12"/>
        <v>25.4</v>
      </c>
      <c r="T41" s="26">
        <f t="shared" si="12"/>
        <v>6</v>
      </c>
      <c r="U41" s="26">
        <f t="shared" si="12"/>
        <v>6</v>
      </c>
      <c r="V41" s="26">
        <f t="shared" si="12"/>
        <v>6</v>
      </c>
      <c r="W41" s="26">
        <f t="shared" si="12"/>
        <v>6</v>
      </c>
      <c r="Z41" s="25" t="s">
        <v>143</v>
      </c>
      <c r="AA41" s="26">
        <v>491.9</v>
      </c>
      <c r="AB41" s="26">
        <v>12.6</v>
      </c>
      <c r="AC41" s="26">
        <v>6</v>
      </c>
      <c r="AD41" s="26">
        <v>6</v>
      </c>
      <c r="AE41" s="26">
        <v>6</v>
      </c>
      <c r="AF41" s="26">
        <v>6</v>
      </c>
      <c r="AG41" s="26">
        <v>6</v>
      </c>
      <c r="AH41" s="26">
        <v>460.2</v>
      </c>
      <c r="AI41" s="26">
        <v>6</v>
      </c>
      <c r="AJ41" s="26">
        <v>6</v>
      </c>
    </row>
    <row r="42" spans="1:36" ht="15" thickBot="1" x14ac:dyDescent="0.4">
      <c r="A42" s="25" t="s">
        <v>148</v>
      </c>
      <c r="B42" s="26">
        <v>482.2</v>
      </c>
      <c r="C42" s="26">
        <v>5</v>
      </c>
      <c r="D42" s="26">
        <v>5</v>
      </c>
      <c r="E42" s="26">
        <v>5</v>
      </c>
      <c r="F42" s="26">
        <v>5</v>
      </c>
      <c r="G42" s="26">
        <v>24.4</v>
      </c>
      <c r="H42" s="26">
        <v>451.9</v>
      </c>
      <c r="I42" s="26">
        <v>5</v>
      </c>
      <c r="J42" s="26">
        <v>5</v>
      </c>
      <c r="K42" s="26">
        <v>5</v>
      </c>
      <c r="M42" s="25" t="s">
        <v>148</v>
      </c>
      <c r="N42" s="26">
        <f t="shared" si="13"/>
        <v>5</v>
      </c>
      <c r="O42" s="26">
        <f t="shared" si="12"/>
        <v>5</v>
      </c>
      <c r="P42" s="26">
        <f t="shared" si="12"/>
        <v>5</v>
      </c>
      <c r="Q42" s="26">
        <f t="shared" si="12"/>
        <v>5</v>
      </c>
      <c r="R42" s="26">
        <f t="shared" si="12"/>
        <v>5</v>
      </c>
      <c r="S42" s="26">
        <f t="shared" si="12"/>
        <v>24.4</v>
      </c>
      <c r="T42" s="26">
        <f t="shared" si="12"/>
        <v>5</v>
      </c>
      <c r="U42" s="26">
        <f t="shared" si="12"/>
        <v>5</v>
      </c>
      <c r="V42" s="26">
        <f t="shared" si="12"/>
        <v>5</v>
      </c>
      <c r="W42" s="26">
        <f t="shared" si="12"/>
        <v>5</v>
      </c>
      <c r="Z42" s="25" t="s">
        <v>148</v>
      </c>
      <c r="AA42" s="26">
        <v>490.9</v>
      </c>
      <c r="AB42" s="26">
        <v>11.6</v>
      </c>
      <c r="AC42" s="26">
        <v>5</v>
      </c>
      <c r="AD42" s="26">
        <v>5</v>
      </c>
      <c r="AE42" s="26">
        <v>5</v>
      </c>
      <c r="AF42" s="26">
        <v>5</v>
      </c>
      <c r="AG42" s="26">
        <v>5</v>
      </c>
      <c r="AH42" s="26">
        <v>459.2</v>
      </c>
      <c r="AI42" s="26">
        <v>5</v>
      </c>
      <c r="AJ42" s="26">
        <v>5</v>
      </c>
    </row>
    <row r="43" spans="1:36" ht="15" thickBot="1" x14ac:dyDescent="0.4">
      <c r="A43" s="25" t="s">
        <v>153</v>
      </c>
      <c r="B43" s="26">
        <v>481.2</v>
      </c>
      <c r="C43" s="26">
        <v>4</v>
      </c>
      <c r="D43" s="26">
        <v>4</v>
      </c>
      <c r="E43" s="26">
        <v>4</v>
      </c>
      <c r="F43" s="26">
        <v>4</v>
      </c>
      <c r="G43" s="26">
        <v>23.4</v>
      </c>
      <c r="H43" s="26">
        <v>450.9</v>
      </c>
      <c r="I43" s="26">
        <v>4</v>
      </c>
      <c r="J43" s="26">
        <v>4</v>
      </c>
      <c r="K43" s="26">
        <v>4</v>
      </c>
      <c r="M43" s="25" t="s">
        <v>153</v>
      </c>
      <c r="N43" s="26">
        <f t="shared" si="13"/>
        <v>4</v>
      </c>
      <c r="O43" s="26">
        <f t="shared" si="12"/>
        <v>4</v>
      </c>
      <c r="P43" s="26">
        <f t="shared" si="12"/>
        <v>4</v>
      </c>
      <c r="Q43" s="26">
        <f t="shared" si="12"/>
        <v>4</v>
      </c>
      <c r="R43" s="26">
        <f t="shared" si="12"/>
        <v>4</v>
      </c>
      <c r="S43" s="26">
        <f t="shared" si="12"/>
        <v>23.4</v>
      </c>
      <c r="T43" s="26">
        <f t="shared" si="12"/>
        <v>4</v>
      </c>
      <c r="U43" s="26">
        <f t="shared" si="12"/>
        <v>4</v>
      </c>
      <c r="V43" s="26">
        <f t="shared" si="12"/>
        <v>4</v>
      </c>
      <c r="W43" s="26">
        <f t="shared" si="12"/>
        <v>4</v>
      </c>
      <c r="Z43" s="25" t="s">
        <v>153</v>
      </c>
      <c r="AA43" s="26">
        <v>489.9</v>
      </c>
      <c r="AB43" s="26">
        <v>10.6</v>
      </c>
      <c r="AC43" s="26">
        <v>4</v>
      </c>
      <c r="AD43" s="26">
        <v>4</v>
      </c>
      <c r="AE43" s="26">
        <v>4</v>
      </c>
      <c r="AF43" s="26">
        <v>4</v>
      </c>
      <c r="AG43" s="26">
        <v>4</v>
      </c>
      <c r="AH43" s="26">
        <v>458.2</v>
      </c>
      <c r="AI43" s="26">
        <v>4</v>
      </c>
      <c r="AJ43" s="26">
        <v>4</v>
      </c>
    </row>
    <row r="44" spans="1:36" ht="15" thickBot="1" x14ac:dyDescent="0.4">
      <c r="A44" s="25" t="s">
        <v>158</v>
      </c>
      <c r="B44" s="26">
        <v>480.2</v>
      </c>
      <c r="C44" s="26">
        <v>3</v>
      </c>
      <c r="D44" s="26">
        <v>3</v>
      </c>
      <c r="E44" s="26">
        <v>3</v>
      </c>
      <c r="F44" s="26">
        <v>3</v>
      </c>
      <c r="G44" s="26">
        <v>22.4</v>
      </c>
      <c r="H44" s="26">
        <v>449.9</v>
      </c>
      <c r="I44" s="26">
        <v>3</v>
      </c>
      <c r="J44" s="26">
        <v>3</v>
      </c>
      <c r="K44" s="26">
        <v>3</v>
      </c>
      <c r="M44" s="25" t="s">
        <v>158</v>
      </c>
      <c r="N44" s="26">
        <f t="shared" si="13"/>
        <v>3</v>
      </c>
      <c r="O44" s="26">
        <f t="shared" si="12"/>
        <v>3</v>
      </c>
      <c r="P44" s="26">
        <f t="shared" si="12"/>
        <v>3</v>
      </c>
      <c r="Q44" s="26">
        <f t="shared" si="12"/>
        <v>3</v>
      </c>
      <c r="R44" s="26">
        <f t="shared" si="12"/>
        <v>3</v>
      </c>
      <c r="S44" s="26">
        <f t="shared" si="12"/>
        <v>22.4</v>
      </c>
      <c r="T44" s="26">
        <f t="shared" si="12"/>
        <v>3</v>
      </c>
      <c r="U44" s="26">
        <f t="shared" si="12"/>
        <v>3</v>
      </c>
      <c r="V44" s="26">
        <f t="shared" si="12"/>
        <v>3</v>
      </c>
      <c r="W44" s="26">
        <f t="shared" si="12"/>
        <v>3</v>
      </c>
      <c r="Z44" s="25" t="s">
        <v>158</v>
      </c>
      <c r="AA44" s="26">
        <v>488.9</v>
      </c>
      <c r="AB44" s="26">
        <v>9.6</v>
      </c>
      <c r="AC44" s="26">
        <v>3</v>
      </c>
      <c r="AD44" s="26">
        <v>3</v>
      </c>
      <c r="AE44" s="26">
        <v>3</v>
      </c>
      <c r="AF44" s="26">
        <v>3</v>
      </c>
      <c r="AG44" s="26">
        <v>3</v>
      </c>
      <c r="AH44" s="26">
        <v>457.2</v>
      </c>
      <c r="AI44" s="26">
        <v>3</v>
      </c>
      <c r="AJ44" s="26">
        <v>3</v>
      </c>
    </row>
    <row r="45" spans="1:36" ht="15" thickBot="1" x14ac:dyDescent="0.4">
      <c r="A45" s="25" t="s">
        <v>163</v>
      </c>
      <c r="B45" s="26">
        <v>479.2</v>
      </c>
      <c r="C45" s="26">
        <v>2</v>
      </c>
      <c r="D45" s="26">
        <v>2</v>
      </c>
      <c r="E45" s="26">
        <v>2</v>
      </c>
      <c r="F45" s="26">
        <v>2</v>
      </c>
      <c r="G45" s="26">
        <v>21.4</v>
      </c>
      <c r="H45" s="26">
        <v>448.9</v>
      </c>
      <c r="I45" s="26">
        <v>2</v>
      </c>
      <c r="J45" s="26">
        <v>2</v>
      </c>
      <c r="K45" s="26">
        <v>2</v>
      </c>
      <c r="M45" s="25" t="s">
        <v>163</v>
      </c>
      <c r="N45" s="26">
        <f t="shared" si="13"/>
        <v>2</v>
      </c>
      <c r="O45" s="26">
        <f t="shared" si="12"/>
        <v>2</v>
      </c>
      <c r="P45" s="26">
        <f t="shared" si="12"/>
        <v>2</v>
      </c>
      <c r="Q45" s="26">
        <f t="shared" si="12"/>
        <v>2</v>
      </c>
      <c r="R45" s="26">
        <f t="shared" si="12"/>
        <v>2</v>
      </c>
      <c r="S45" s="26">
        <f t="shared" si="12"/>
        <v>21.4</v>
      </c>
      <c r="T45" s="26">
        <f t="shared" si="12"/>
        <v>2</v>
      </c>
      <c r="U45" s="26">
        <f t="shared" si="12"/>
        <v>2</v>
      </c>
      <c r="V45" s="26">
        <f t="shared" si="12"/>
        <v>2</v>
      </c>
      <c r="W45" s="26">
        <f t="shared" si="12"/>
        <v>2</v>
      </c>
      <c r="Z45" s="25" t="s">
        <v>163</v>
      </c>
      <c r="AA45" s="26">
        <v>487.8</v>
      </c>
      <c r="AB45" s="26">
        <v>2</v>
      </c>
      <c r="AC45" s="26">
        <v>2</v>
      </c>
      <c r="AD45" s="26">
        <v>2</v>
      </c>
      <c r="AE45" s="26">
        <v>2</v>
      </c>
      <c r="AF45" s="26">
        <v>2</v>
      </c>
      <c r="AG45" s="26">
        <v>2</v>
      </c>
      <c r="AH45" s="26">
        <v>456.2</v>
      </c>
      <c r="AI45" s="26">
        <v>2</v>
      </c>
      <c r="AJ45" s="26">
        <v>2</v>
      </c>
    </row>
    <row r="46" spans="1:36" ht="15" thickBot="1" x14ac:dyDescent="0.4">
      <c r="A46" s="25" t="s">
        <v>168</v>
      </c>
      <c r="B46" s="26">
        <v>478.2</v>
      </c>
      <c r="C46" s="26">
        <v>1</v>
      </c>
      <c r="D46" s="26">
        <v>1</v>
      </c>
      <c r="E46" s="26">
        <v>1</v>
      </c>
      <c r="F46" s="26">
        <v>1</v>
      </c>
      <c r="G46" s="26">
        <v>20.399999999999999</v>
      </c>
      <c r="H46" s="26">
        <v>447.9</v>
      </c>
      <c r="I46" s="26">
        <v>1</v>
      </c>
      <c r="J46" s="26">
        <v>1</v>
      </c>
      <c r="K46" s="26">
        <v>1</v>
      </c>
      <c r="M46" s="25" t="s">
        <v>168</v>
      </c>
      <c r="N46" s="26">
        <f t="shared" si="13"/>
        <v>1</v>
      </c>
      <c r="O46" s="26">
        <f t="shared" si="12"/>
        <v>1</v>
      </c>
      <c r="P46" s="26">
        <f t="shared" si="12"/>
        <v>1</v>
      </c>
      <c r="Q46" s="26">
        <f t="shared" si="12"/>
        <v>1</v>
      </c>
      <c r="R46" s="26">
        <f t="shared" si="12"/>
        <v>1</v>
      </c>
      <c r="S46" s="26">
        <f t="shared" si="12"/>
        <v>20.399999999999999</v>
      </c>
      <c r="T46" s="26">
        <f t="shared" si="12"/>
        <v>1</v>
      </c>
      <c r="U46" s="26">
        <f t="shared" si="12"/>
        <v>1</v>
      </c>
      <c r="V46" s="26">
        <f t="shared" si="12"/>
        <v>1</v>
      </c>
      <c r="W46" s="26">
        <f t="shared" si="12"/>
        <v>1</v>
      </c>
      <c r="Z46" s="25" t="s">
        <v>168</v>
      </c>
      <c r="AA46" s="26">
        <v>486.8</v>
      </c>
      <c r="AB46" s="26">
        <v>1</v>
      </c>
      <c r="AC46" s="26">
        <v>1</v>
      </c>
      <c r="AD46" s="26">
        <v>1</v>
      </c>
      <c r="AE46" s="26">
        <v>1</v>
      </c>
      <c r="AF46" s="26">
        <v>1</v>
      </c>
      <c r="AG46" s="26">
        <v>1</v>
      </c>
      <c r="AH46" s="26">
        <v>449.1</v>
      </c>
      <c r="AI46" s="26">
        <v>1</v>
      </c>
      <c r="AJ46" s="26">
        <v>1</v>
      </c>
    </row>
    <row r="47" spans="1:36" ht="15" thickBot="1" x14ac:dyDescent="0.4">
      <c r="A47" s="25" t="s">
        <v>173</v>
      </c>
      <c r="B47" s="26">
        <v>477.2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446.9</v>
      </c>
      <c r="I47" s="26">
        <v>0</v>
      </c>
      <c r="J47" s="26">
        <v>0</v>
      </c>
      <c r="K47" s="26">
        <v>0</v>
      </c>
      <c r="M47" s="25" t="s">
        <v>173</v>
      </c>
      <c r="N47" s="26">
        <f t="shared" si="13"/>
        <v>0</v>
      </c>
      <c r="O47" s="26">
        <f t="shared" si="12"/>
        <v>0</v>
      </c>
      <c r="P47" s="26">
        <f t="shared" si="12"/>
        <v>0</v>
      </c>
      <c r="Q47" s="26">
        <f t="shared" si="12"/>
        <v>0</v>
      </c>
      <c r="R47" s="26">
        <f t="shared" si="12"/>
        <v>0</v>
      </c>
      <c r="S47" s="26">
        <f t="shared" si="12"/>
        <v>0</v>
      </c>
      <c r="T47" s="26">
        <f t="shared" si="12"/>
        <v>0</v>
      </c>
      <c r="U47" s="26">
        <f t="shared" si="12"/>
        <v>0</v>
      </c>
      <c r="V47" s="26">
        <f t="shared" si="12"/>
        <v>0</v>
      </c>
      <c r="W47" s="26">
        <f t="shared" si="12"/>
        <v>0</v>
      </c>
      <c r="Z47" s="25" t="s">
        <v>173</v>
      </c>
      <c r="AA47" s="26">
        <v>485.8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448.1</v>
      </c>
      <c r="AI47" s="26">
        <v>0</v>
      </c>
      <c r="AJ47" s="26">
        <v>0</v>
      </c>
    </row>
    <row r="48" spans="1:36" ht="18.5" thickBot="1" x14ac:dyDescent="0.4">
      <c r="A48" s="21"/>
      <c r="Z48" s="21"/>
    </row>
    <row r="49" spans="1:40" ht="15" thickBot="1" x14ac:dyDescent="0.4">
      <c r="A49" s="25" t="s">
        <v>178</v>
      </c>
      <c r="B49" s="25" t="s">
        <v>101</v>
      </c>
      <c r="C49" s="25" t="s">
        <v>102</v>
      </c>
      <c r="D49" s="25" t="s">
        <v>103</v>
      </c>
      <c r="E49" s="25" t="s">
        <v>104</v>
      </c>
      <c r="F49" s="25" t="s">
        <v>105</v>
      </c>
      <c r="G49" s="25" t="s">
        <v>106</v>
      </c>
      <c r="H49" s="25" t="s">
        <v>107</v>
      </c>
      <c r="I49" s="25" t="s">
        <v>108</v>
      </c>
      <c r="J49" s="25" t="s">
        <v>109</v>
      </c>
      <c r="K49" s="25" t="s">
        <v>110</v>
      </c>
      <c r="L49" s="25" t="s">
        <v>179</v>
      </c>
      <c r="M49" s="25" t="s">
        <v>180</v>
      </c>
      <c r="N49" s="25" t="s">
        <v>181</v>
      </c>
      <c r="O49" s="25" t="s">
        <v>182</v>
      </c>
      <c r="P49" s="36" t="s">
        <v>253</v>
      </c>
      <c r="Z49" s="25" t="s">
        <v>178</v>
      </c>
      <c r="AA49" s="25" t="s">
        <v>101</v>
      </c>
      <c r="AB49" s="25" t="s">
        <v>102</v>
      </c>
      <c r="AC49" s="25" t="s">
        <v>103</v>
      </c>
      <c r="AD49" s="25" t="s">
        <v>104</v>
      </c>
      <c r="AE49" s="25" t="s">
        <v>105</v>
      </c>
      <c r="AF49" s="25" t="s">
        <v>106</v>
      </c>
      <c r="AG49" s="25" t="s">
        <v>107</v>
      </c>
      <c r="AH49" s="25" t="s">
        <v>108</v>
      </c>
      <c r="AI49" s="25" t="s">
        <v>109</v>
      </c>
      <c r="AJ49" s="25" t="s">
        <v>110</v>
      </c>
      <c r="AK49" s="25" t="s">
        <v>179</v>
      </c>
      <c r="AL49" s="25" t="s">
        <v>180</v>
      </c>
      <c r="AM49" s="25" t="s">
        <v>181</v>
      </c>
      <c r="AN49" s="25" t="s">
        <v>182</v>
      </c>
    </row>
    <row r="50" spans="1:40" ht="15" thickBot="1" x14ac:dyDescent="0.4">
      <c r="A50" s="25" t="s">
        <v>2</v>
      </c>
      <c r="B50" s="26">
        <v>486.2</v>
      </c>
      <c r="C50" s="26">
        <v>8</v>
      </c>
      <c r="D50" s="26">
        <v>5</v>
      </c>
      <c r="E50" s="26">
        <v>8.9</v>
      </c>
      <c r="F50" s="26">
        <v>8.9</v>
      </c>
      <c r="G50" s="26">
        <v>29.3</v>
      </c>
      <c r="H50" s="26">
        <v>454.9</v>
      </c>
      <c r="I50" s="26">
        <v>16.899999999999999</v>
      </c>
      <c r="J50" s="26">
        <v>10.9</v>
      </c>
      <c r="K50" s="26">
        <v>8.9</v>
      </c>
      <c r="L50" s="26">
        <v>1038</v>
      </c>
      <c r="M50" s="26">
        <v>1000</v>
      </c>
      <c r="N50" s="26">
        <v>-38</v>
      </c>
      <c r="O50" s="26">
        <v>-3.8</v>
      </c>
      <c r="P50" t="str">
        <f>IF(N50*AM50&lt;=0,"valid","invalid")</f>
        <v>valid</v>
      </c>
      <c r="Z50" s="25" t="s">
        <v>2</v>
      </c>
      <c r="AA50" s="26">
        <v>487.8</v>
      </c>
      <c r="AB50" s="26">
        <v>9.6</v>
      </c>
      <c r="AC50" s="26">
        <v>6</v>
      </c>
      <c r="AD50" s="26">
        <v>2</v>
      </c>
      <c r="AE50" s="26">
        <v>2</v>
      </c>
      <c r="AF50" s="26">
        <v>1</v>
      </c>
      <c r="AG50" s="26">
        <v>3</v>
      </c>
      <c r="AH50" s="26">
        <v>448.1</v>
      </c>
      <c r="AI50" s="26">
        <v>0</v>
      </c>
      <c r="AJ50" s="26">
        <v>2</v>
      </c>
      <c r="AK50" s="26">
        <v>961.6</v>
      </c>
      <c r="AL50" s="26">
        <v>1000</v>
      </c>
      <c r="AM50" s="26">
        <v>38.4</v>
      </c>
      <c r="AN50" s="26">
        <v>3.84</v>
      </c>
    </row>
    <row r="51" spans="1:40" ht="15" thickBot="1" x14ac:dyDescent="0.4">
      <c r="A51" s="25" t="s">
        <v>3</v>
      </c>
      <c r="B51" s="26">
        <v>478.2</v>
      </c>
      <c r="C51" s="26">
        <v>5</v>
      </c>
      <c r="D51" s="26">
        <v>5</v>
      </c>
      <c r="E51" s="26">
        <v>6</v>
      </c>
      <c r="F51" s="26">
        <v>6</v>
      </c>
      <c r="G51" s="26">
        <v>0</v>
      </c>
      <c r="H51" s="26">
        <v>450.9</v>
      </c>
      <c r="I51" s="26">
        <v>4</v>
      </c>
      <c r="J51" s="26">
        <v>3</v>
      </c>
      <c r="K51" s="26">
        <v>6</v>
      </c>
      <c r="L51" s="26">
        <v>963.9</v>
      </c>
      <c r="M51" s="26">
        <v>1000</v>
      </c>
      <c r="N51" s="26">
        <v>36.1</v>
      </c>
      <c r="O51" s="26">
        <v>3.61</v>
      </c>
      <c r="P51" t="str">
        <f t="shared" ref="P51:P62" si="14">IF(N51*AM51&lt;=0,"valid","invalid")</f>
        <v>valid</v>
      </c>
      <c r="Z51" s="25" t="s">
        <v>3</v>
      </c>
      <c r="AA51" s="26">
        <v>495.9</v>
      </c>
      <c r="AB51" s="26">
        <v>12.6</v>
      </c>
      <c r="AC51" s="26">
        <v>6</v>
      </c>
      <c r="AD51" s="26">
        <v>5</v>
      </c>
      <c r="AE51" s="26">
        <v>5</v>
      </c>
      <c r="AF51" s="26">
        <v>30.7</v>
      </c>
      <c r="AG51" s="26">
        <v>7</v>
      </c>
      <c r="AH51" s="26">
        <v>461.2</v>
      </c>
      <c r="AI51" s="26">
        <v>8</v>
      </c>
      <c r="AJ51" s="26">
        <v>5</v>
      </c>
      <c r="AK51" s="26">
        <v>1036.5</v>
      </c>
      <c r="AL51" s="26">
        <v>1000</v>
      </c>
      <c r="AM51" s="26">
        <v>-36.5</v>
      </c>
      <c r="AN51" s="26">
        <v>-3.65</v>
      </c>
    </row>
    <row r="52" spans="1:40" ht="15" thickBot="1" x14ac:dyDescent="0.4">
      <c r="A52" s="25" t="s">
        <v>4</v>
      </c>
      <c r="B52" s="26">
        <v>487.2</v>
      </c>
      <c r="C52" s="26">
        <v>17.399999999999999</v>
      </c>
      <c r="D52" s="26">
        <v>8.9</v>
      </c>
      <c r="E52" s="26">
        <v>8</v>
      </c>
      <c r="F52" s="26">
        <v>8</v>
      </c>
      <c r="G52" s="26">
        <v>28.3</v>
      </c>
      <c r="H52" s="26">
        <v>455.9</v>
      </c>
      <c r="I52" s="26">
        <v>7</v>
      </c>
      <c r="J52" s="26">
        <v>8</v>
      </c>
      <c r="K52" s="26">
        <v>7</v>
      </c>
      <c r="L52" s="26">
        <v>1035.5</v>
      </c>
      <c r="M52" s="26">
        <v>1000</v>
      </c>
      <c r="N52" s="26">
        <v>-35.5</v>
      </c>
      <c r="O52" s="26">
        <v>-3.55</v>
      </c>
      <c r="P52" t="str">
        <f t="shared" si="14"/>
        <v>valid</v>
      </c>
      <c r="Z52" s="25" t="s">
        <v>4</v>
      </c>
      <c r="AA52" s="26">
        <v>486.8</v>
      </c>
      <c r="AB52" s="26">
        <v>0</v>
      </c>
      <c r="AC52" s="26">
        <v>2</v>
      </c>
      <c r="AD52" s="26">
        <v>3</v>
      </c>
      <c r="AE52" s="26">
        <v>3</v>
      </c>
      <c r="AF52" s="26">
        <v>2</v>
      </c>
      <c r="AG52" s="26">
        <v>2</v>
      </c>
      <c r="AH52" s="26">
        <v>458.2</v>
      </c>
      <c r="AI52" s="26">
        <v>3</v>
      </c>
      <c r="AJ52" s="26">
        <v>4</v>
      </c>
      <c r="AK52" s="26">
        <v>964.1</v>
      </c>
      <c r="AL52" s="26">
        <v>1000</v>
      </c>
      <c r="AM52" s="26">
        <v>35.9</v>
      </c>
      <c r="AN52" s="26">
        <v>3.59</v>
      </c>
    </row>
    <row r="53" spans="1:40" ht="15" thickBot="1" x14ac:dyDescent="0.4">
      <c r="A53" s="25" t="s">
        <v>5</v>
      </c>
      <c r="B53" s="26">
        <v>485.2</v>
      </c>
      <c r="C53" s="26">
        <v>15.4</v>
      </c>
      <c r="D53" s="26">
        <v>8</v>
      </c>
      <c r="E53" s="26">
        <v>4</v>
      </c>
      <c r="F53" s="26">
        <v>4</v>
      </c>
      <c r="G53" s="26">
        <v>26.3</v>
      </c>
      <c r="H53" s="26">
        <v>452.9</v>
      </c>
      <c r="I53" s="26">
        <v>3</v>
      </c>
      <c r="J53" s="26">
        <v>2</v>
      </c>
      <c r="K53" s="26">
        <v>4</v>
      </c>
      <c r="L53" s="26">
        <v>1004.7</v>
      </c>
      <c r="M53" s="26">
        <v>1000</v>
      </c>
      <c r="N53" s="26">
        <v>-4.7</v>
      </c>
      <c r="O53" s="26">
        <v>-0.47</v>
      </c>
      <c r="P53" t="str">
        <f t="shared" si="14"/>
        <v>valid</v>
      </c>
      <c r="Z53" s="25" t="s">
        <v>5</v>
      </c>
      <c r="AA53" s="26">
        <v>488.9</v>
      </c>
      <c r="AB53" s="26">
        <v>2</v>
      </c>
      <c r="AC53" s="26">
        <v>3</v>
      </c>
      <c r="AD53" s="26">
        <v>7</v>
      </c>
      <c r="AE53" s="26">
        <v>7</v>
      </c>
      <c r="AF53" s="26">
        <v>4</v>
      </c>
      <c r="AG53" s="26">
        <v>5</v>
      </c>
      <c r="AH53" s="26">
        <v>462.2</v>
      </c>
      <c r="AI53" s="26">
        <v>9.1</v>
      </c>
      <c r="AJ53" s="26">
        <v>7</v>
      </c>
      <c r="AK53" s="26">
        <v>995.3</v>
      </c>
      <c r="AL53" s="26">
        <v>1000</v>
      </c>
      <c r="AM53" s="26">
        <v>4.7</v>
      </c>
      <c r="AN53" s="26">
        <v>0.47</v>
      </c>
    </row>
    <row r="54" spans="1:40" ht="15" thickBot="1" x14ac:dyDescent="0.4">
      <c r="A54" s="25" t="s">
        <v>6</v>
      </c>
      <c r="B54" s="26">
        <v>488.2</v>
      </c>
      <c r="C54" s="26">
        <v>8</v>
      </c>
      <c r="D54" s="26">
        <v>10.9</v>
      </c>
      <c r="E54" s="26">
        <v>9.9</v>
      </c>
      <c r="F54" s="26">
        <v>9.9</v>
      </c>
      <c r="G54" s="26">
        <v>30.3</v>
      </c>
      <c r="H54" s="26">
        <v>457.8</v>
      </c>
      <c r="I54" s="26">
        <v>8.9</v>
      </c>
      <c r="J54" s="26">
        <v>8.9</v>
      </c>
      <c r="K54" s="26">
        <v>10.9</v>
      </c>
      <c r="L54" s="26">
        <v>1043.9000000000001</v>
      </c>
      <c r="M54" s="26">
        <v>1000</v>
      </c>
      <c r="N54" s="26">
        <v>-43.9</v>
      </c>
      <c r="O54" s="26">
        <v>-4.3899999999999997</v>
      </c>
      <c r="P54" t="str">
        <f t="shared" si="14"/>
        <v>valid</v>
      </c>
      <c r="Z54" s="25" t="s">
        <v>6</v>
      </c>
      <c r="AA54" s="26">
        <v>485.8</v>
      </c>
      <c r="AB54" s="26">
        <v>9.6</v>
      </c>
      <c r="AC54" s="26">
        <v>0</v>
      </c>
      <c r="AD54" s="26">
        <v>1</v>
      </c>
      <c r="AE54" s="26">
        <v>1</v>
      </c>
      <c r="AF54" s="26">
        <v>0</v>
      </c>
      <c r="AG54" s="26">
        <v>0</v>
      </c>
      <c r="AH54" s="26">
        <v>456.2</v>
      </c>
      <c r="AI54" s="26">
        <v>2</v>
      </c>
      <c r="AJ54" s="26">
        <v>0</v>
      </c>
      <c r="AK54" s="26">
        <v>955.6</v>
      </c>
      <c r="AL54" s="26">
        <v>1000</v>
      </c>
      <c r="AM54" s="26">
        <v>44.4</v>
      </c>
      <c r="AN54" s="26">
        <v>4.4400000000000004</v>
      </c>
    </row>
    <row r="55" spans="1:40" ht="15" thickBot="1" x14ac:dyDescent="0.4">
      <c r="A55" s="25" t="s">
        <v>7</v>
      </c>
      <c r="B55" s="26">
        <v>477.2</v>
      </c>
      <c r="C55" s="26">
        <v>0</v>
      </c>
      <c r="D55" s="26">
        <v>0</v>
      </c>
      <c r="E55" s="26">
        <v>0</v>
      </c>
      <c r="F55" s="26">
        <v>0</v>
      </c>
      <c r="G55" s="26">
        <v>20.399999999999999</v>
      </c>
      <c r="H55" s="26">
        <v>446.9</v>
      </c>
      <c r="I55" s="26">
        <v>0</v>
      </c>
      <c r="J55" s="26">
        <v>0</v>
      </c>
      <c r="K55" s="26">
        <v>0</v>
      </c>
      <c r="L55" s="26">
        <v>944.5</v>
      </c>
      <c r="M55" s="26">
        <v>1000</v>
      </c>
      <c r="N55" s="26">
        <v>55.5</v>
      </c>
      <c r="O55" s="26">
        <v>5.55</v>
      </c>
      <c r="P55" t="str">
        <f t="shared" si="14"/>
        <v>valid</v>
      </c>
      <c r="Z55" s="25" t="s">
        <v>7</v>
      </c>
      <c r="AA55" s="26">
        <v>496.9</v>
      </c>
      <c r="AB55" s="26">
        <v>17.600000000000001</v>
      </c>
      <c r="AC55" s="26">
        <v>11.1</v>
      </c>
      <c r="AD55" s="26">
        <v>11.1</v>
      </c>
      <c r="AE55" s="26">
        <v>11.1</v>
      </c>
      <c r="AF55" s="26">
        <v>10.1</v>
      </c>
      <c r="AG55" s="26">
        <v>11.1</v>
      </c>
      <c r="AH55" s="26">
        <v>465.2</v>
      </c>
      <c r="AI55" s="26">
        <v>11.1</v>
      </c>
      <c r="AJ55" s="26">
        <v>11.1</v>
      </c>
      <c r="AK55" s="26">
        <v>1056.2</v>
      </c>
      <c r="AL55" s="26">
        <v>1000</v>
      </c>
      <c r="AM55" s="26">
        <v>-56.2</v>
      </c>
      <c r="AN55" s="26">
        <v>-5.62</v>
      </c>
    </row>
    <row r="56" spans="1:40" ht="15" thickBot="1" x14ac:dyDescent="0.4">
      <c r="A56" s="25" t="s">
        <v>8</v>
      </c>
      <c r="B56" s="26">
        <v>484.2</v>
      </c>
      <c r="C56" s="26">
        <v>5</v>
      </c>
      <c r="D56" s="26">
        <v>3</v>
      </c>
      <c r="E56" s="26">
        <v>1</v>
      </c>
      <c r="F56" s="26">
        <v>1</v>
      </c>
      <c r="G56" s="26">
        <v>24.4</v>
      </c>
      <c r="H56" s="26">
        <v>451.9</v>
      </c>
      <c r="I56" s="26">
        <v>1</v>
      </c>
      <c r="J56" s="26">
        <v>1</v>
      </c>
      <c r="K56" s="26">
        <v>1</v>
      </c>
      <c r="L56" s="26">
        <v>973.4</v>
      </c>
      <c r="M56" s="26">
        <v>1000</v>
      </c>
      <c r="N56" s="26">
        <v>26.6</v>
      </c>
      <c r="O56" s="26">
        <v>2.66</v>
      </c>
      <c r="P56" t="str">
        <f t="shared" si="14"/>
        <v>valid</v>
      </c>
      <c r="Z56" s="25" t="s">
        <v>8</v>
      </c>
      <c r="AA56" s="26">
        <v>489.9</v>
      </c>
      <c r="AB56" s="26">
        <v>12.6</v>
      </c>
      <c r="AC56" s="26">
        <v>8</v>
      </c>
      <c r="AD56" s="26">
        <v>10.1</v>
      </c>
      <c r="AE56" s="26">
        <v>10.1</v>
      </c>
      <c r="AF56" s="26">
        <v>6</v>
      </c>
      <c r="AG56" s="26">
        <v>6</v>
      </c>
      <c r="AH56" s="26">
        <v>464.2</v>
      </c>
      <c r="AI56" s="26">
        <v>10.1</v>
      </c>
      <c r="AJ56" s="26">
        <v>10.1</v>
      </c>
      <c r="AK56" s="26">
        <v>1027</v>
      </c>
      <c r="AL56" s="26">
        <v>1000</v>
      </c>
      <c r="AM56" s="26">
        <v>-27</v>
      </c>
      <c r="AN56" s="26">
        <v>-2.7</v>
      </c>
    </row>
    <row r="57" spans="1:40" ht="15" thickBot="1" x14ac:dyDescent="0.4">
      <c r="A57" s="25" t="s">
        <v>9</v>
      </c>
      <c r="B57" s="26">
        <v>482.2</v>
      </c>
      <c r="C57" s="26">
        <v>5</v>
      </c>
      <c r="D57" s="26">
        <v>3</v>
      </c>
      <c r="E57" s="26">
        <v>3</v>
      </c>
      <c r="F57" s="26">
        <v>2</v>
      </c>
      <c r="G57" s="26">
        <v>23.4</v>
      </c>
      <c r="H57" s="26">
        <v>448.9</v>
      </c>
      <c r="I57" s="26">
        <v>5</v>
      </c>
      <c r="J57" s="26">
        <v>4</v>
      </c>
      <c r="K57" s="26">
        <v>3</v>
      </c>
      <c r="L57" s="26">
        <v>979.3</v>
      </c>
      <c r="M57" s="26">
        <v>1000</v>
      </c>
      <c r="N57" s="26">
        <v>20.7</v>
      </c>
      <c r="O57" s="26">
        <v>2.0699999999999998</v>
      </c>
      <c r="P57" t="str">
        <f t="shared" si="14"/>
        <v>valid</v>
      </c>
      <c r="Z57" s="25" t="s">
        <v>9</v>
      </c>
      <c r="AA57" s="26">
        <v>491.9</v>
      </c>
      <c r="AB57" s="26">
        <v>12.6</v>
      </c>
      <c r="AC57" s="26">
        <v>8</v>
      </c>
      <c r="AD57" s="26">
        <v>8</v>
      </c>
      <c r="AE57" s="26">
        <v>9.1</v>
      </c>
      <c r="AF57" s="26">
        <v>7</v>
      </c>
      <c r="AG57" s="26">
        <v>9.1</v>
      </c>
      <c r="AH57" s="26">
        <v>460.2</v>
      </c>
      <c r="AI57" s="26">
        <v>7</v>
      </c>
      <c r="AJ57" s="26">
        <v>8</v>
      </c>
      <c r="AK57" s="26">
        <v>1021</v>
      </c>
      <c r="AL57" s="26">
        <v>1000</v>
      </c>
      <c r="AM57" s="26">
        <v>-21</v>
      </c>
      <c r="AN57" s="26">
        <v>-2.1</v>
      </c>
    </row>
    <row r="58" spans="1:40" ht="15" thickBot="1" x14ac:dyDescent="0.4">
      <c r="A58" s="25" t="s">
        <v>10</v>
      </c>
      <c r="B58" s="26">
        <v>483.2</v>
      </c>
      <c r="C58" s="26">
        <v>17.399999999999999</v>
      </c>
      <c r="D58" s="26">
        <v>9.9</v>
      </c>
      <c r="E58" s="26">
        <v>10.9</v>
      </c>
      <c r="F58" s="26">
        <v>10.9</v>
      </c>
      <c r="G58" s="26">
        <v>25.4</v>
      </c>
      <c r="H58" s="26">
        <v>456.9</v>
      </c>
      <c r="I58" s="26">
        <v>6</v>
      </c>
      <c r="J58" s="26">
        <v>7</v>
      </c>
      <c r="K58" s="26">
        <v>9.9</v>
      </c>
      <c r="L58" s="26">
        <v>1037.5</v>
      </c>
      <c r="M58" s="26">
        <v>1000</v>
      </c>
      <c r="N58" s="26">
        <v>-37.5</v>
      </c>
      <c r="O58" s="26">
        <v>-3.75</v>
      </c>
      <c r="P58" t="str">
        <f t="shared" si="14"/>
        <v>valid</v>
      </c>
      <c r="Z58" s="25" t="s">
        <v>10</v>
      </c>
      <c r="AA58" s="26">
        <v>490.9</v>
      </c>
      <c r="AB58" s="26">
        <v>0</v>
      </c>
      <c r="AC58" s="26">
        <v>1</v>
      </c>
      <c r="AD58" s="26">
        <v>0</v>
      </c>
      <c r="AE58" s="26">
        <v>0</v>
      </c>
      <c r="AF58" s="26">
        <v>5</v>
      </c>
      <c r="AG58" s="26">
        <v>1</v>
      </c>
      <c r="AH58" s="26">
        <v>459.2</v>
      </c>
      <c r="AI58" s="26">
        <v>4</v>
      </c>
      <c r="AJ58" s="26">
        <v>1</v>
      </c>
      <c r="AK58" s="26">
        <v>962.1</v>
      </c>
      <c r="AL58" s="26">
        <v>1000</v>
      </c>
      <c r="AM58" s="26">
        <v>37.9</v>
      </c>
      <c r="AN58" s="26">
        <v>3.79</v>
      </c>
    </row>
    <row r="59" spans="1:40" ht="15" thickBot="1" x14ac:dyDescent="0.4">
      <c r="A59" s="25" t="s">
        <v>11</v>
      </c>
      <c r="B59" s="26">
        <v>479.2</v>
      </c>
      <c r="C59" s="26">
        <v>5</v>
      </c>
      <c r="D59" s="26">
        <v>1</v>
      </c>
      <c r="E59" s="26">
        <v>7</v>
      </c>
      <c r="F59" s="26">
        <v>7</v>
      </c>
      <c r="G59" s="26">
        <v>27.3</v>
      </c>
      <c r="H59" s="26">
        <v>453.9</v>
      </c>
      <c r="I59" s="26">
        <v>15.9</v>
      </c>
      <c r="J59" s="26">
        <v>9.9</v>
      </c>
      <c r="K59" s="26">
        <v>8</v>
      </c>
      <c r="L59" s="26">
        <v>1014.1</v>
      </c>
      <c r="M59" s="26">
        <v>1000</v>
      </c>
      <c r="N59" s="26">
        <v>-14.1</v>
      </c>
      <c r="O59" s="26">
        <v>-1.41</v>
      </c>
      <c r="P59" t="str">
        <f t="shared" si="14"/>
        <v>valid</v>
      </c>
      <c r="Z59" s="25" t="s">
        <v>11</v>
      </c>
      <c r="AA59" s="26">
        <v>494.9</v>
      </c>
      <c r="AB59" s="26">
        <v>12.6</v>
      </c>
      <c r="AC59" s="26">
        <v>10.1</v>
      </c>
      <c r="AD59" s="26">
        <v>4</v>
      </c>
      <c r="AE59" s="26">
        <v>4</v>
      </c>
      <c r="AF59" s="26">
        <v>3</v>
      </c>
      <c r="AG59" s="26">
        <v>4</v>
      </c>
      <c r="AH59" s="26">
        <v>449.1</v>
      </c>
      <c r="AI59" s="26">
        <v>1</v>
      </c>
      <c r="AJ59" s="26">
        <v>3</v>
      </c>
      <c r="AK59" s="26">
        <v>985.8</v>
      </c>
      <c r="AL59" s="26">
        <v>1000</v>
      </c>
      <c r="AM59" s="26">
        <v>14.2</v>
      </c>
      <c r="AN59" s="26">
        <v>1.42</v>
      </c>
    </row>
    <row r="60" spans="1:40" ht="15" thickBot="1" x14ac:dyDescent="0.4">
      <c r="A60" s="25" t="s">
        <v>12</v>
      </c>
      <c r="B60" s="26">
        <v>480.2</v>
      </c>
      <c r="C60" s="26">
        <v>1</v>
      </c>
      <c r="D60" s="26">
        <v>6</v>
      </c>
      <c r="E60" s="26">
        <v>2</v>
      </c>
      <c r="F60" s="26">
        <v>3</v>
      </c>
      <c r="G60" s="26">
        <v>21.4</v>
      </c>
      <c r="H60" s="26">
        <v>447.9</v>
      </c>
      <c r="I60" s="26">
        <v>8</v>
      </c>
      <c r="J60" s="26">
        <v>6</v>
      </c>
      <c r="K60" s="26">
        <v>2</v>
      </c>
      <c r="L60" s="26">
        <v>977.3</v>
      </c>
      <c r="M60" s="26">
        <v>1000</v>
      </c>
      <c r="N60" s="26">
        <v>22.7</v>
      </c>
      <c r="O60" s="26">
        <v>2.27</v>
      </c>
      <c r="P60" t="str">
        <f t="shared" si="14"/>
        <v>valid</v>
      </c>
      <c r="Z60" s="25" t="s">
        <v>12</v>
      </c>
      <c r="AA60" s="26">
        <v>493.9</v>
      </c>
      <c r="AB60" s="26">
        <v>16.600000000000001</v>
      </c>
      <c r="AC60" s="26">
        <v>5</v>
      </c>
      <c r="AD60" s="26">
        <v>9.1</v>
      </c>
      <c r="AE60" s="26">
        <v>8</v>
      </c>
      <c r="AF60" s="26">
        <v>9.1</v>
      </c>
      <c r="AG60" s="26">
        <v>10.1</v>
      </c>
      <c r="AH60" s="26">
        <v>457.2</v>
      </c>
      <c r="AI60" s="26">
        <v>5</v>
      </c>
      <c r="AJ60" s="26">
        <v>9.1</v>
      </c>
      <c r="AK60" s="26">
        <v>1023</v>
      </c>
      <c r="AL60" s="26">
        <v>1000</v>
      </c>
      <c r="AM60" s="26">
        <v>-23</v>
      </c>
      <c r="AN60" s="26">
        <v>-2.2999999999999998</v>
      </c>
    </row>
    <row r="61" spans="1:40" ht="15" thickBot="1" x14ac:dyDescent="0.4">
      <c r="A61" s="25" t="s">
        <v>13</v>
      </c>
      <c r="B61" s="26">
        <v>481.2</v>
      </c>
      <c r="C61" s="26">
        <v>6</v>
      </c>
      <c r="D61" s="26">
        <v>7</v>
      </c>
      <c r="E61" s="26">
        <v>5</v>
      </c>
      <c r="F61" s="26">
        <v>5</v>
      </c>
      <c r="G61" s="26">
        <v>22.4</v>
      </c>
      <c r="H61" s="26">
        <v>449.9</v>
      </c>
      <c r="I61" s="26">
        <v>2</v>
      </c>
      <c r="J61" s="26">
        <v>5</v>
      </c>
      <c r="K61" s="26">
        <v>5</v>
      </c>
      <c r="L61" s="26">
        <v>988.3</v>
      </c>
      <c r="M61" s="26">
        <v>1000</v>
      </c>
      <c r="N61" s="26">
        <v>11.7</v>
      </c>
      <c r="O61" s="26">
        <v>1.17</v>
      </c>
      <c r="P61" t="str">
        <f t="shared" si="14"/>
        <v>valid</v>
      </c>
      <c r="Z61" s="25" t="s">
        <v>13</v>
      </c>
      <c r="AA61" s="26">
        <v>492.9</v>
      </c>
      <c r="AB61" s="26">
        <v>11.6</v>
      </c>
      <c r="AC61" s="26">
        <v>4</v>
      </c>
      <c r="AD61" s="26">
        <v>6</v>
      </c>
      <c r="AE61" s="26">
        <v>6</v>
      </c>
      <c r="AF61" s="26">
        <v>8</v>
      </c>
      <c r="AG61" s="26">
        <v>8</v>
      </c>
      <c r="AH61" s="26">
        <v>463.2</v>
      </c>
      <c r="AI61" s="26">
        <v>6</v>
      </c>
      <c r="AJ61" s="26">
        <v>6</v>
      </c>
      <c r="AK61" s="26">
        <v>1011.9</v>
      </c>
      <c r="AL61" s="26">
        <v>1000</v>
      </c>
      <c r="AM61" s="26">
        <v>-11.9</v>
      </c>
      <c r="AN61" s="26">
        <v>-1.19</v>
      </c>
    </row>
    <row r="62" spans="1:40" ht="15" thickBot="1" x14ac:dyDescent="0.4"/>
    <row r="63" spans="1:40" ht="15" thickBot="1" x14ac:dyDescent="0.4">
      <c r="A63" s="27" t="s">
        <v>183</v>
      </c>
      <c r="B63" s="28">
        <v>1065.0999999999999</v>
      </c>
      <c r="Z63" s="27" t="s">
        <v>183</v>
      </c>
      <c r="AA63" s="28">
        <v>1077</v>
      </c>
    </row>
    <row r="64" spans="1:40" ht="15" thickBot="1" x14ac:dyDescent="0.4">
      <c r="A64" s="27" t="s">
        <v>184</v>
      </c>
      <c r="B64" s="28">
        <v>924.1</v>
      </c>
      <c r="Z64" s="27" t="s">
        <v>184</v>
      </c>
      <c r="AA64" s="28">
        <v>933.9</v>
      </c>
    </row>
    <row r="65" spans="1:27" ht="15" thickBot="1" x14ac:dyDescent="0.4">
      <c r="A65" s="27" t="s">
        <v>185</v>
      </c>
      <c r="B65" s="28">
        <v>12000.4</v>
      </c>
      <c r="Z65" s="27" t="s">
        <v>185</v>
      </c>
      <c r="AA65" s="28">
        <v>12000.1</v>
      </c>
    </row>
    <row r="66" spans="1:27" ht="15" thickBot="1" x14ac:dyDescent="0.4">
      <c r="A66" s="27" t="s">
        <v>186</v>
      </c>
      <c r="B66" s="28">
        <v>12000</v>
      </c>
      <c r="Z66" s="27" t="s">
        <v>186</v>
      </c>
      <c r="AA66" s="28">
        <v>12000</v>
      </c>
    </row>
    <row r="67" spans="1:27" ht="15" thickBot="1" x14ac:dyDescent="0.4">
      <c r="A67" s="27" t="s">
        <v>187</v>
      </c>
      <c r="B67" s="28">
        <v>0.4</v>
      </c>
      <c r="Z67" s="27" t="s">
        <v>187</v>
      </c>
      <c r="AA67" s="28">
        <v>0.1</v>
      </c>
    </row>
    <row r="68" spans="1:27" ht="20" thickBot="1" x14ac:dyDescent="0.4">
      <c r="A68" s="27" t="s">
        <v>188</v>
      </c>
      <c r="B68" s="28"/>
      <c r="Z68" s="27" t="s">
        <v>188</v>
      </c>
      <c r="AA68" s="28"/>
    </row>
    <row r="69" spans="1:27" ht="20" thickBot="1" x14ac:dyDescent="0.4">
      <c r="A69" s="27" t="s">
        <v>189</v>
      </c>
      <c r="B69" s="28"/>
      <c r="Z69" s="27" t="s">
        <v>189</v>
      </c>
      <c r="AA69" s="28"/>
    </row>
    <row r="70" spans="1:27" ht="15" thickBot="1" x14ac:dyDescent="0.4">
      <c r="A70" s="27" t="s">
        <v>190</v>
      </c>
      <c r="B70" s="28">
        <v>0</v>
      </c>
      <c r="Z70" s="27" t="s">
        <v>190</v>
      </c>
      <c r="AA70" s="28">
        <v>0</v>
      </c>
    </row>
    <row r="72" spans="1:27" x14ac:dyDescent="0.35">
      <c r="A72" s="4" t="s">
        <v>191</v>
      </c>
      <c r="Z72" s="4" t="s">
        <v>191</v>
      </c>
    </row>
    <row r="74" spans="1:27" x14ac:dyDescent="0.35">
      <c r="A74" s="6" t="s">
        <v>192</v>
      </c>
      <c r="Z74" s="6" t="s">
        <v>192</v>
      </c>
    </row>
    <row r="75" spans="1:27" x14ac:dyDescent="0.35">
      <c r="A75" s="6" t="s">
        <v>193</v>
      </c>
      <c r="Z75" s="6" t="s">
        <v>252</v>
      </c>
    </row>
  </sheetData>
  <hyperlinks>
    <hyperlink ref="A72" r:id="rId1" display="https://miau.my-x.hu/myx-free/coco/test/344713920200211104203.html" xr:uid="{95501EB8-1419-4328-A8B1-C3F9FA969817}"/>
    <hyperlink ref="Z72" r:id="rId2" display="https://miau.my-x.hu/myx-free/coco/test/252904320200211110630.html" xr:uid="{E7D8647C-0986-4B4B-A972-3326732F39A2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7908-9DD4-4CFF-AD90-C4873CB2E127}">
  <dimension ref="A1:R62"/>
  <sheetViews>
    <sheetView zoomScale="57" zoomScaleNormal="80" workbookViewId="0"/>
  </sheetViews>
  <sheetFormatPr defaultColWidth="13.90625" defaultRowHeight="14.5" x14ac:dyDescent="0.35"/>
  <cols>
    <col min="1" max="1" width="13.1796875" style="31" bestFit="1" customWidth="1"/>
    <col min="2" max="2" width="13.08984375" style="31" bestFit="1" customWidth="1"/>
    <col min="3" max="4" width="12.453125" style="31" bestFit="1" customWidth="1"/>
    <col min="5" max="6" width="19.08984375" style="31" bestFit="1" customWidth="1"/>
    <col min="7" max="11" width="12.453125" style="31" bestFit="1" customWidth="1"/>
    <col min="12" max="12" width="13.81640625" style="31" bestFit="1" customWidth="1"/>
    <col min="13" max="13" width="10.6328125" style="31" bestFit="1" customWidth="1"/>
    <col min="14" max="14" width="27.1796875" style="31" bestFit="1" customWidth="1"/>
    <col min="15" max="16384" width="13.90625" style="31"/>
  </cols>
  <sheetData>
    <row r="1" spans="1:13" ht="29" x14ac:dyDescent="0.35">
      <c r="A1" s="30" t="s">
        <v>90</v>
      </c>
      <c r="B1" s="30" t="s">
        <v>91</v>
      </c>
      <c r="C1" s="30" t="s">
        <v>91</v>
      </c>
      <c r="D1" s="30" t="s">
        <v>91</v>
      </c>
      <c r="E1" s="30" t="s">
        <v>91</v>
      </c>
      <c r="F1" s="30" t="s">
        <v>91</v>
      </c>
      <c r="G1" s="30" t="s">
        <v>91</v>
      </c>
      <c r="H1" s="30" t="s">
        <v>91</v>
      </c>
      <c r="I1" s="30" t="s">
        <v>91</v>
      </c>
      <c r="J1" s="30" t="s">
        <v>91</v>
      </c>
      <c r="K1" s="30" t="s">
        <v>91</v>
      </c>
      <c r="L1" s="30"/>
    </row>
    <row r="2" spans="1:13" ht="29" x14ac:dyDescent="0.35">
      <c r="A2" s="30" t="s">
        <v>89</v>
      </c>
      <c r="B2" s="30" t="str">
        <f>reports!B4</f>
        <v>bytes (physical volume)</v>
      </c>
      <c r="C2" s="30" t="str">
        <f>reports!C4</f>
        <v>deepness of chapters</v>
      </c>
      <c r="D2" s="30" t="str">
        <f>reports!E4</f>
        <v>number of chapters</v>
      </c>
      <c r="E2" s="30" t="str">
        <f>reports!F4</f>
        <v>number of characters with spaces</v>
      </c>
      <c r="F2" s="30" t="str">
        <f>reports!G4</f>
        <v>number of characters without spaces</v>
      </c>
      <c r="G2" s="30" t="str">
        <f>reports!H4</f>
        <v>number of figures</v>
      </c>
      <c r="H2" s="30" t="str">
        <f>reports!I4</f>
        <v>number of pages</v>
      </c>
      <c r="I2" s="30" t="str">
        <f>reports!J4</f>
        <v>number of paragraphs</v>
      </c>
      <c r="J2" s="30" t="str">
        <f>reports!K4</f>
        <v>number of rows</v>
      </c>
      <c r="K2" s="30" t="str">
        <f>reports!L4</f>
        <v>number of words</v>
      </c>
      <c r="L2" s="30" t="s">
        <v>92</v>
      </c>
      <c r="M2" s="31" t="s">
        <v>255</v>
      </c>
    </row>
    <row r="3" spans="1:13" x14ac:dyDescent="0.35">
      <c r="A3" s="30" t="str">
        <f>reports!A5</f>
        <v>O1</v>
      </c>
      <c r="B3" s="31">
        <f>RANK(reports!B5,reports!B$5:B$16,0)</f>
        <v>3</v>
      </c>
      <c r="C3" s="31">
        <f>RANK(reports!C5,reports!C$5:C$16,0)</f>
        <v>4</v>
      </c>
      <c r="D3" s="31">
        <f>RANK(reports!E5,reports!E$5:E$16,0)</f>
        <v>7</v>
      </c>
      <c r="E3" s="31">
        <f>RANK(reports!F5,reports!F$5:F$16,0)</f>
        <v>3</v>
      </c>
      <c r="F3" s="31">
        <f>RANK(reports!G5,reports!G$5:G$16,0)</f>
        <v>3</v>
      </c>
      <c r="G3" s="31">
        <f>RANK(reports!H5,reports!H$5:H$16,0)</f>
        <v>2</v>
      </c>
      <c r="H3" s="31">
        <f>RANK(reports!I5,reports!I$5:I$16,0)</f>
        <v>4</v>
      </c>
      <c r="I3" s="31">
        <f>RANK(reports!J5,reports!J$5:J$16,0)</f>
        <v>1</v>
      </c>
      <c r="J3" s="31">
        <f>RANK(reports!K5,reports!K$5:K$16,0)</f>
        <v>1</v>
      </c>
      <c r="K3" s="31">
        <f>RANK(reports!L5,reports!L$5:L$16,0)</f>
        <v>3</v>
      </c>
      <c r="L3" s="31">
        <v>1000</v>
      </c>
    </row>
    <row r="4" spans="1:13" x14ac:dyDescent="0.35">
      <c r="A4" s="30" t="str">
        <f>reports!A6</f>
        <v>O2</v>
      </c>
      <c r="B4" s="31">
        <f>RANK(reports!B6,reports!B$5:B$16,0)</f>
        <v>11</v>
      </c>
      <c r="C4" s="31">
        <f>RANK(reports!C6,reports!C$5:C$16,0)</f>
        <v>7</v>
      </c>
      <c r="D4" s="31">
        <f>RANK(reports!E6,reports!E$5:E$16,0)</f>
        <v>7</v>
      </c>
      <c r="E4" s="31">
        <f>RANK(reports!F6,reports!F$5:F$16,0)</f>
        <v>6</v>
      </c>
      <c r="F4" s="31">
        <f>RANK(reports!G6,reports!G$5:G$16,0)</f>
        <v>6</v>
      </c>
      <c r="G4" s="31">
        <f>RANK(reports!H6,reports!H$5:H$16,0)</f>
        <v>12</v>
      </c>
      <c r="H4" s="31">
        <f>RANK(reports!I6,reports!I$5:I$16,0)</f>
        <v>8</v>
      </c>
      <c r="I4" s="31">
        <f>RANK(reports!J6,reports!J$5:J$16,0)</f>
        <v>8</v>
      </c>
      <c r="J4" s="31">
        <f>RANK(reports!K6,reports!K$5:K$16,0)</f>
        <v>9</v>
      </c>
      <c r="K4" s="31">
        <f>RANK(reports!L6,reports!L$5:L$16,0)</f>
        <v>6</v>
      </c>
      <c r="L4" s="31">
        <v>1000</v>
      </c>
    </row>
    <row r="5" spans="1:13" x14ac:dyDescent="0.35">
      <c r="A5" s="30" t="str">
        <f>reports!A7</f>
        <v>O3</v>
      </c>
      <c r="B5" s="31">
        <f>RANK(reports!B7,reports!B$5:B$16,0)</f>
        <v>2</v>
      </c>
      <c r="C5" s="31">
        <f>RANK(reports!C7,reports!C$5:C$16,0)</f>
        <v>1</v>
      </c>
      <c r="D5" s="31">
        <f>RANK(reports!E7,reports!E$5:E$16,0)</f>
        <v>3</v>
      </c>
      <c r="E5" s="31">
        <f>RANK(reports!F7,reports!F$5:F$16,0)</f>
        <v>4</v>
      </c>
      <c r="F5" s="31">
        <f>RANK(reports!G7,reports!G$5:G$16,0)</f>
        <v>4</v>
      </c>
      <c r="G5" s="31">
        <f>RANK(reports!H7,reports!H$5:H$16,0)</f>
        <v>3</v>
      </c>
      <c r="H5" s="31">
        <f>RANK(reports!I7,reports!I$5:I$16,0)</f>
        <v>3</v>
      </c>
      <c r="I5" s="31">
        <f>RANK(reports!J7,reports!J$5:J$16,0)</f>
        <v>5</v>
      </c>
      <c r="J5" s="31">
        <f>RANK(reports!K7,reports!K$5:K$16,0)</f>
        <v>4</v>
      </c>
      <c r="K5" s="31">
        <f>RANK(reports!L7,reports!L$5:L$16,0)</f>
        <v>5</v>
      </c>
      <c r="L5" s="31">
        <v>1000</v>
      </c>
    </row>
    <row r="6" spans="1:13" x14ac:dyDescent="0.35">
      <c r="A6" s="30" t="str">
        <f>reports!A8</f>
        <v>O4</v>
      </c>
      <c r="B6" s="31">
        <f>RANK(reports!B8,reports!B$5:B$16,0)</f>
        <v>4</v>
      </c>
      <c r="C6" s="31">
        <f>RANK(reports!C8,reports!C$5:C$16,0)</f>
        <v>3</v>
      </c>
      <c r="D6" s="31">
        <f>RANK(reports!E8,reports!E$5:E$16,0)</f>
        <v>4</v>
      </c>
      <c r="E6" s="31">
        <f>RANK(reports!F8,reports!F$5:F$16,0)</f>
        <v>8</v>
      </c>
      <c r="F6" s="31">
        <f>RANK(reports!G8,reports!G$5:G$16,0)</f>
        <v>8</v>
      </c>
      <c r="G6" s="31">
        <f>RANK(reports!H8,reports!H$5:H$16,0)</f>
        <v>5</v>
      </c>
      <c r="H6" s="31">
        <f>RANK(reports!I8,reports!I$5:I$16,0)</f>
        <v>6</v>
      </c>
      <c r="I6" s="31">
        <f>RANK(reports!J8,reports!J$5:J$16,0)</f>
        <v>9</v>
      </c>
      <c r="J6" s="31">
        <f>RANK(reports!K8,reports!K$5:K$16,0)</f>
        <v>10</v>
      </c>
      <c r="K6" s="31">
        <f>RANK(reports!L8,reports!L$5:L$16,0)</f>
        <v>8</v>
      </c>
      <c r="L6" s="31">
        <v>1000</v>
      </c>
    </row>
    <row r="7" spans="1:13" x14ac:dyDescent="0.35">
      <c r="A7" s="51" t="str">
        <f>reports!A9</f>
        <v>O5</v>
      </c>
      <c r="B7" s="51">
        <f>RANK(reports!B9,reports!B$5:B$16,0)</f>
        <v>1</v>
      </c>
      <c r="C7" s="51">
        <f>RANK(reports!C9,reports!C$5:C$16,0)</f>
        <v>4</v>
      </c>
      <c r="D7" s="51">
        <f>RANK(reports!E9,reports!E$5:E$16,0)</f>
        <v>1</v>
      </c>
      <c r="E7" s="51">
        <f>RANK(reports!F9,reports!F$5:F$16,0)</f>
        <v>2</v>
      </c>
      <c r="F7" s="51">
        <f>RANK(reports!G9,reports!G$5:G$16,0)</f>
        <v>2</v>
      </c>
      <c r="G7" s="51">
        <f>RANK(reports!H9,reports!H$5:H$16,0)</f>
        <v>1</v>
      </c>
      <c r="H7" s="51">
        <f>RANK(reports!I9,reports!I$5:I$16,0)</f>
        <v>1</v>
      </c>
      <c r="I7" s="51">
        <f>RANK(reports!J9,reports!J$5:J$16,0)</f>
        <v>3</v>
      </c>
      <c r="J7" s="51">
        <f>RANK(reports!K9,reports!K$5:K$16,0)</f>
        <v>3</v>
      </c>
      <c r="K7" s="51">
        <f>RANK(reports!L9,reports!L$5:L$16,0)</f>
        <v>1</v>
      </c>
      <c r="L7" s="51">
        <v>1000</v>
      </c>
      <c r="M7" s="51">
        <v>1144</v>
      </c>
    </row>
    <row r="8" spans="1:13" x14ac:dyDescent="0.35">
      <c r="A8" s="30" t="str">
        <f>reports!A10</f>
        <v>O6</v>
      </c>
      <c r="B8" s="31">
        <f>RANK(reports!B10,reports!B$5:B$16,0)</f>
        <v>12</v>
      </c>
      <c r="C8" s="31">
        <f>RANK(reports!C10,reports!C$5:C$16,0)</f>
        <v>12</v>
      </c>
      <c r="D8" s="31">
        <f>RANK(reports!E10,reports!E$5:E$16,0)</f>
        <v>12</v>
      </c>
      <c r="E8" s="31">
        <f>RANK(reports!F10,reports!F$5:F$16,0)</f>
        <v>12</v>
      </c>
      <c r="F8" s="31">
        <f>RANK(reports!G10,reports!G$5:G$16,0)</f>
        <v>12</v>
      </c>
      <c r="G8" s="31">
        <f>RANK(reports!H10,reports!H$5:H$16,0)</f>
        <v>11</v>
      </c>
      <c r="H8" s="31">
        <f>RANK(reports!I10,reports!I$5:I$16,0)</f>
        <v>12</v>
      </c>
      <c r="I8" s="31">
        <f>RANK(reports!J10,reports!J$5:J$16,0)</f>
        <v>12</v>
      </c>
      <c r="J8" s="31">
        <f>RANK(reports!K10,reports!K$5:K$16,0)</f>
        <v>12</v>
      </c>
      <c r="K8" s="31">
        <f>RANK(reports!L10,reports!L$5:L$16,0)</f>
        <v>12</v>
      </c>
      <c r="L8" s="31">
        <v>1000</v>
      </c>
    </row>
    <row r="9" spans="1:13" x14ac:dyDescent="0.35">
      <c r="A9" s="30" t="str">
        <f>reports!A11</f>
        <v>O7</v>
      </c>
      <c r="B9" s="31">
        <f>RANK(reports!B11,reports!B$5:B$16,0)</f>
        <v>5</v>
      </c>
      <c r="C9" s="31">
        <f>RANK(reports!C11,reports!C$5:C$16,0)</f>
        <v>7</v>
      </c>
      <c r="D9" s="31">
        <f>RANK(reports!E11,reports!E$5:E$16,0)</f>
        <v>9</v>
      </c>
      <c r="E9" s="31">
        <f>RANK(reports!F11,reports!F$5:F$16,0)</f>
        <v>11</v>
      </c>
      <c r="F9" s="31">
        <f>RANK(reports!G11,reports!G$5:G$16,0)</f>
        <v>11</v>
      </c>
      <c r="G9" s="31">
        <f>RANK(reports!H11,reports!H$5:H$16,0)</f>
        <v>7</v>
      </c>
      <c r="H9" s="31">
        <f>RANK(reports!I11,reports!I$5:I$16,0)</f>
        <v>7</v>
      </c>
      <c r="I9" s="31">
        <f>RANK(reports!J11,reports!J$5:J$16,0)</f>
        <v>11</v>
      </c>
      <c r="J9" s="31">
        <f>RANK(reports!K11,reports!K$5:K$16,0)</f>
        <v>11</v>
      </c>
      <c r="K9" s="31">
        <f>RANK(reports!L11,reports!L$5:L$16,0)</f>
        <v>11</v>
      </c>
      <c r="L9" s="31">
        <v>1000</v>
      </c>
    </row>
    <row r="10" spans="1:13" x14ac:dyDescent="0.35">
      <c r="A10" s="30" t="str">
        <f>reports!A12</f>
        <v>O8</v>
      </c>
      <c r="B10" s="31">
        <f>RANK(reports!B12,reports!B$5:B$16,0)</f>
        <v>7</v>
      </c>
      <c r="C10" s="31">
        <f>RANK(reports!C12,reports!C$5:C$16,0)</f>
        <v>7</v>
      </c>
      <c r="D10" s="31">
        <f>RANK(reports!E12,reports!E$5:E$16,0)</f>
        <v>9</v>
      </c>
      <c r="E10" s="31">
        <f>RANK(reports!F12,reports!F$5:F$16,0)</f>
        <v>9</v>
      </c>
      <c r="F10" s="31">
        <f>RANK(reports!G12,reports!G$5:G$16,0)</f>
        <v>10</v>
      </c>
      <c r="G10" s="31">
        <f>RANK(reports!H12,reports!H$5:H$16,0)</f>
        <v>8</v>
      </c>
      <c r="H10" s="31">
        <f>RANK(reports!I12,reports!I$5:I$16,0)</f>
        <v>10</v>
      </c>
      <c r="I10" s="31">
        <f>RANK(reports!J12,reports!J$5:J$16,0)</f>
        <v>7</v>
      </c>
      <c r="J10" s="31">
        <f>RANK(reports!K12,reports!K$5:K$16,0)</f>
        <v>8</v>
      </c>
      <c r="K10" s="31">
        <f>RANK(reports!L12,reports!L$5:L$16,0)</f>
        <v>9</v>
      </c>
      <c r="L10" s="31">
        <v>1000</v>
      </c>
    </row>
    <row r="11" spans="1:13" x14ac:dyDescent="0.35">
      <c r="A11" s="30" t="str">
        <f>reports!A13</f>
        <v>O9</v>
      </c>
      <c r="B11" s="31">
        <f>RANK(reports!B13,reports!B$5:B$16,0)</f>
        <v>6</v>
      </c>
      <c r="C11" s="31">
        <f>RANK(reports!C13,reports!C$5:C$16,0)</f>
        <v>1</v>
      </c>
      <c r="D11" s="31">
        <f>RANK(reports!E13,reports!E$5:E$16,0)</f>
        <v>2</v>
      </c>
      <c r="E11" s="31">
        <f>RANK(reports!F13,reports!F$5:F$16,0)</f>
        <v>1</v>
      </c>
      <c r="F11" s="31">
        <f>RANK(reports!G13,reports!G$5:G$16,0)</f>
        <v>1</v>
      </c>
      <c r="G11" s="31">
        <f>RANK(reports!H13,reports!H$5:H$16,0)</f>
        <v>6</v>
      </c>
      <c r="H11" s="31">
        <f>RANK(reports!I13,reports!I$5:I$16,0)</f>
        <v>2</v>
      </c>
      <c r="I11" s="31">
        <f>RANK(reports!J13,reports!J$5:J$16,0)</f>
        <v>6</v>
      </c>
      <c r="J11" s="31">
        <f>RANK(reports!K13,reports!K$5:K$16,0)</f>
        <v>5</v>
      </c>
      <c r="K11" s="31">
        <f>RANK(reports!L13,reports!L$5:L$16,0)</f>
        <v>2</v>
      </c>
      <c r="L11" s="31">
        <v>1000</v>
      </c>
    </row>
    <row r="12" spans="1:13" x14ac:dyDescent="0.35">
      <c r="A12" s="30" t="str">
        <f>reports!A14</f>
        <v>O10</v>
      </c>
      <c r="B12" s="31">
        <f>RANK(reports!B14,reports!B$5:B$16,0)</f>
        <v>10</v>
      </c>
      <c r="C12" s="31">
        <f>RANK(reports!C14,reports!C$5:C$16,0)</f>
        <v>7</v>
      </c>
      <c r="D12" s="31">
        <f>RANK(reports!E14,reports!E$5:E$16,0)</f>
        <v>11</v>
      </c>
      <c r="E12" s="31">
        <f>RANK(reports!F14,reports!F$5:F$16,0)</f>
        <v>5</v>
      </c>
      <c r="F12" s="31">
        <f>RANK(reports!G14,reports!G$5:G$16,0)</f>
        <v>5</v>
      </c>
      <c r="G12" s="31">
        <f>RANK(reports!H14,reports!H$5:H$16,0)</f>
        <v>4</v>
      </c>
      <c r="H12" s="31">
        <f>RANK(reports!I14,reports!I$5:I$16,0)</f>
        <v>5</v>
      </c>
      <c r="I12" s="31">
        <f>RANK(reports!J14,reports!J$5:J$16,0)</f>
        <v>2</v>
      </c>
      <c r="J12" s="31">
        <f>RANK(reports!K14,reports!K$5:K$16,0)</f>
        <v>2</v>
      </c>
      <c r="K12" s="31">
        <f>RANK(reports!L14,reports!L$5:L$16,0)</f>
        <v>4</v>
      </c>
      <c r="L12" s="31">
        <v>1000</v>
      </c>
    </row>
    <row r="13" spans="1:13" x14ac:dyDescent="0.35">
      <c r="A13" s="30" t="str">
        <f>reports!A15</f>
        <v>O11</v>
      </c>
      <c r="B13" s="31">
        <f>RANK(reports!B15,reports!B$5:B$16,0)</f>
        <v>9</v>
      </c>
      <c r="C13" s="31">
        <f>RANK(reports!C15,reports!C$5:C$16,0)</f>
        <v>11</v>
      </c>
      <c r="D13" s="31">
        <f>RANK(reports!E15,reports!E$5:E$16,0)</f>
        <v>6</v>
      </c>
      <c r="E13" s="31">
        <f>RANK(reports!F15,reports!F$5:F$16,0)</f>
        <v>10</v>
      </c>
      <c r="F13" s="31">
        <f>RANK(reports!G15,reports!G$5:G$16,0)</f>
        <v>9</v>
      </c>
      <c r="G13" s="31">
        <f>RANK(reports!H15,reports!H$5:H$16,0)</f>
        <v>10</v>
      </c>
      <c r="H13" s="31">
        <f>RANK(reports!I15,reports!I$5:I$16,0)</f>
        <v>11</v>
      </c>
      <c r="I13" s="31">
        <f>RANK(reports!J15,reports!J$5:J$16,0)</f>
        <v>4</v>
      </c>
      <c r="J13" s="31">
        <f>RANK(reports!K15,reports!K$5:K$16,0)</f>
        <v>6</v>
      </c>
      <c r="K13" s="31">
        <f>RANK(reports!L15,reports!L$5:L$16,0)</f>
        <v>10</v>
      </c>
      <c r="L13" s="31">
        <v>1000</v>
      </c>
    </row>
    <row r="14" spans="1:13" x14ac:dyDescent="0.35">
      <c r="A14" s="30" t="str">
        <f>reports!A16</f>
        <v>O12</v>
      </c>
      <c r="B14" s="31">
        <f>RANK(reports!B16,reports!B$5:B$16,0)</f>
        <v>8</v>
      </c>
      <c r="C14" s="31">
        <f>RANK(reports!C16,reports!C$5:C$16,0)</f>
        <v>6</v>
      </c>
      <c r="D14" s="31">
        <f>RANK(reports!E16,reports!E$5:E$16,0)</f>
        <v>5</v>
      </c>
      <c r="E14" s="31">
        <f>RANK(reports!F16,reports!F$5:F$16,0)</f>
        <v>7</v>
      </c>
      <c r="F14" s="31">
        <f>RANK(reports!G16,reports!G$5:G$16,0)</f>
        <v>7</v>
      </c>
      <c r="G14" s="31">
        <f>RANK(reports!H16,reports!H$5:H$16,0)</f>
        <v>9</v>
      </c>
      <c r="H14" s="31">
        <f>RANK(reports!I16,reports!I$5:I$16,0)</f>
        <v>9</v>
      </c>
      <c r="I14" s="31">
        <f>RANK(reports!J16,reports!J$5:J$16,0)</f>
        <v>10</v>
      </c>
      <c r="J14" s="31">
        <f>RANK(reports!K16,reports!K$5:K$16,0)</f>
        <v>7</v>
      </c>
      <c r="K14" s="31">
        <f>RANK(reports!L16,reports!L$5:L$16,0)</f>
        <v>7</v>
      </c>
      <c r="L14" s="31">
        <v>1000</v>
      </c>
    </row>
    <row r="15" spans="1:13" x14ac:dyDescent="0.35">
      <c r="A15" s="42" t="s">
        <v>14</v>
      </c>
      <c r="B15" s="42">
        <f>COUNTIFS(reports!B5:B16,"&gt;"&amp;reports!B17)+1</f>
        <v>7</v>
      </c>
      <c r="C15" s="42">
        <f>COUNTIFS(reports!C5:C16,"&gt;"&amp;reports!C17)+1</f>
        <v>4</v>
      </c>
      <c r="D15" s="42">
        <f>COUNTIFS(reports!E5:E16,"&gt;"&amp;reports!E17)+1</f>
        <v>4</v>
      </c>
      <c r="E15" s="42">
        <f>COUNTIFS(reports!F5:F16,"&gt;"&amp;reports!F17)+1</f>
        <v>5</v>
      </c>
      <c r="F15" s="42">
        <f>COUNTIFS(reports!G5:G16,"&gt;"&amp;reports!G17)+1</f>
        <v>4</v>
      </c>
      <c r="G15" s="42">
        <f>COUNTIFS(reports!H5:H16,"&gt;"&amp;reports!H17)+1</f>
        <v>3</v>
      </c>
      <c r="H15" s="42">
        <f>COUNTIFS(reports!I5:I16,"&gt;"&amp;reports!I17)+1</f>
        <v>6</v>
      </c>
      <c r="I15" s="42">
        <f>COUNTIFS(reports!J5:J16,"&gt;"&amp;reports!J17)+1</f>
        <v>4</v>
      </c>
      <c r="J15" s="42">
        <f>COUNTIFS(reports!K5:K16,"&gt;"&amp;reports!K17)+1</f>
        <v>5</v>
      </c>
      <c r="K15" s="42">
        <f>COUNTIFS(reports!L5:L16,"&gt;"&amp;reports!L17)+1</f>
        <v>6</v>
      </c>
      <c r="L15" s="42" t="s">
        <v>254</v>
      </c>
      <c r="M15" s="42" t="s">
        <v>255</v>
      </c>
    </row>
    <row r="16" spans="1:13" x14ac:dyDescent="0.35">
      <c r="A16" s="47" t="s">
        <v>257</v>
      </c>
      <c r="B16" s="47">
        <f>COUNTIFS(reports!B5:B16,"&gt;"&amp;reports!B18)+1</f>
        <v>5</v>
      </c>
      <c r="C16" s="47">
        <f>COUNTIFS(reports!C5:C16,"&gt;"&amp;reports!C18)+1</f>
        <v>1</v>
      </c>
      <c r="D16" s="47">
        <f>COUNTIFS(reports!D5:D16,"&gt;"&amp;reports!D18)+1</f>
        <v>1</v>
      </c>
      <c r="E16" s="47">
        <f>COUNTIFS(reports!E5:E16,"&gt;"&amp;reports!E18)+1</f>
        <v>2</v>
      </c>
      <c r="F16" s="47">
        <f>COUNTIFS(reports!F5:F16,"&gt;"&amp;reports!F18)+1</f>
        <v>3</v>
      </c>
      <c r="G16" s="47">
        <f>COUNTIFS(reports!G5:G16,"&gt;"&amp;reports!G18)+1</f>
        <v>1</v>
      </c>
      <c r="H16" s="47">
        <f>COUNTIFS(reports!H5:H16,"&gt;"&amp;reports!H18)+1</f>
        <v>2</v>
      </c>
      <c r="I16" s="47">
        <f>COUNTIFS(reports!I5:I16,"&gt;"&amp;reports!I18)+1</f>
        <v>2</v>
      </c>
      <c r="J16" s="47">
        <f>COUNTIFS(reports!J5:J16,"&gt;"&amp;reports!J18)+1</f>
        <v>3</v>
      </c>
      <c r="K16" s="47">
        <f>COUNTIFS(reports!K5:K16,"&gt;"&amp;reports!K18)+1</f>
        <v>3</v>
      </c>
      <c r="L16" s="47" t="s">
        <v>254</v>
      </c>
      <c r="M16" s="47" t="s">
        <v>255</v>
      </c>
    </row>
    <row r="17" spans="1:13" x14ac:dyDescent="0.35">
      <c r="A17" s="31" t="s">
        <v>258</v>
      </c>
      <c r="B17" s="31" t="s">
        <v>260</v>
      </c>
      <c r="C17" s="31" t="s">
        <v>259</v>
      </c>
      <c r="D17" s="31" t="s">
        <v>259</v>
      </c>
      <c r="E17" s="31" t="s">
        <v>261</v>
      </c>
      <c r="F17" s="31" t="s">
        <v>262</v>
      </c>
      <c r="G17" s="31" t="s">
        <v>259</v>
      </c>
      <c r="H17" s="31" t="s">
        <v>263</v>
      </c>
      <c r="I17" s="31" t="s">
        <v>264</v>
      </c>
      <c r="J17" s="31" t="s">
        <v>265</v>
      </c>
      <c r="K17" s="31" t="s">
        <v>266</v>
      </c>
    </row>
    <row r="18" spans="1:13" x14ac:dyDescent="0.35">
      <c r="A18" s="44" t="s">
        <v>256</v>
      </c>
      <c r="B18" s="44">
        <f>B20-B26</f>
        <v>5.9999999989682209</v>
      </c>
      <c r="C18" s="44">
        <f>C20-C23</f>
        <v>3.0000000093526467</v>
      </c>
      <c r="D18" s="44">
        <f>D20-D23</f>
        <v>3.0000000002148255</v>
      </c>
      <c r="E18" s="44">
        <f>E20-E24</f>
        <v>4.0000000136658542</v>
      </c>
      <c r="F18" s="44">
        <f>F20-F23</f>
        <v>3.000000010164058</v>
      </c>
      <c r="G18" s="44">
        <f>G20-G22</f>
        <v>2.0000000032690082</v>
      </c>
      <c r="H18" s="44">
        <f>H20-H25</f>
        <v>5.0000000007907346</v>
      </c>
      <c r="I18" s="44">
        <f>I20-I23</f>
        <v>2.999999997601023</v>
      </c>
      <c r="J18" s="44">
        <f>J20-J24</f>
        <v>4.0000000055535736</v>
      </c>
      <c r="K18" s="44">
        <f>K20-K25</f>
        <v>4.9999999973819058</v>
      </c>
      <c r="L18" s="47" t="s">
        <v>255</v>
      </c>
      <c r="M18" s="47">
        <f>B24+C20+D20+E21+F22+G20+H21+I21+J22+K22</f>
        <v>1139.9253797014776</v>
      </c>
    </row>
    <row r="19" spans="1:13" ht="29" x14ac:dyDescent="0.35">
      <c r="A19" s="31" t="s">
        <v>194</v>
      </c>
      <c r="B19" s="31" t="str">
        <f>B2</f>
        <v>bytes (physical volume)</v>
      </c>
      <c r="C19" s="31" t="str">
        <f>C2</f>
        <v>deepness of chapters</v>
      </c>
      <c r="D19" s="31" t="str">
        <f>D2</f>
        <v>number of chapters</v>
      </c>
      <c r="E19" s="31" t="str">
        <f>E2</f>
        <v>number of characters with spaces</v>
      </c>
      <c r="F19" s="31" t="str">
        <f>F2</f>
        <v>number of characters without spaces</v>
      </c>
      <c r="G19" s="31" t="str">
        <f>G2</f>
        <v>number of figures</v>
      </c>
      <c r="H19" s="31" t="str">
        <f>H2</f>
        <v>number of pages</v>
      </c>
      <c r="I19" s="31" t="str">
        <f>I2</f>
        <v>number of paragraphs</v>
      </c>
      <c r="J19" s="31" t="str">
        <f>J2</f>
        <v>number of rows</v>
      </c>
      <c r="K19" s="31" t="str">
        <f>K2</f>
        <v>number of words</v>
      </c>
      <c r="L19" s="42" t="s">
        <v>255</v>
      </c>
      <c r="M19" s="42">
        <f>B26+C23+D23+E24+F23+G22+H25+I23+J24+K25</f>
        <v>1114.9253796749679</v>
      </c>
    </row>
    <row r="20" spans="1:13" x14ac:dyDescent="0.35">
      <c r="A20" s="48">
        <v>1</v>
      </c>
      <c r="B20" s="32">
        <v>121.03017192996498</v>
      </c>
      <c r="C20" s="50">
        <v>133.07041769869636</v>
      </c>
      <c r="D20" s="50">
        <v>115.45610547858104</v>
      </c>
      <c r="E20" s="32">
        <v>109.40711715359458</v>
      </c>
      <c r="F20" s="32">
        <v>109.40711715359458</v>
      </c>
      <c r="G20" s="50">
        <v>114.17165641153284</v>
      </c>
      <c r="H20" s="32">
        <v>111.53612283009458</v>
      </c>
      <c r="I20" s="32">
        <v>115.89100449387732</v>
      </c>
      <c r="J20" s="32">
        <v>113.54854792555572</v>
      </c>
      <c r="K20" s="32">
        <v>109.40711863643772</v>
      </c>
    </row>
    <row r="21" spans="1:13" x14ac:dyDescent="0.35">
      <c r="A21" s="48">
        <v>2</v>
      </c>
      <c r="B21" s="32">
        <v>120.03017193012985</v>
      </c>
      <c r="C21" s="32">
        <v>132.07041769562034</v>
      </c>
      <c r="D21" s="32">
        <v>114.45610547851059</v>
      </c>
      <c r="E21" s="50">
        <v>108.40711715026205</v>
      </c>
      <c r="F21" s="32">
        <v>108.40711715026205</v>
      </c>
      <c r="G21" s="32">
        <v>113.17165640991179</v>
      </c>
      <c r="H21" s="50">
        <v>110.53612282994169</v>
      </c>
      <c r="I21" s="50">
        <v>114.89100449466385</v>
      </c>
      <c r="J21" s="32">
        <v>112.54854792420157</v>
      </c>
      <c r="K21" s="32">
        <v>108.40711863694413</v>
      </c>
    </row>
    <row r="22" spans="1:13" x14ac:dyDescent="0.35">
      <c r="A22" s="49">
        <v>3</v>
      </c>
      <c r="B22" s="32">
        <v>119.03017193029746</v>
      </c>
      <c r="C22" s="32">
        <v>131.0704176925031</v>
      </c>
      <c r="D22" s="32">
        <v>113.45610547843903</v>
      </c>
      <c r="E22" s="32">
        <v>107.40711714687455</v>
      </c>
      <c r="F22" s="50">
        <v>107.40711714687453</v>
      </c>
      <c r="G22" s="43">
        <v>112.17165640826383</v>
      </c>
      <c r="H22" s="32">
        <v>109.53612282978618</v>
      </c>
      <c r="I22" s="32">
        <v>113.89100449546339</v>
      </c>
      <c r="J22" s="50">
        <v>111.54854792282497</v>
      </c>
      <c r="K22" s="50">
        <v>107.40711863745898</v>
      </c>
    </row>
    <row r="23" spans="1:13" x14ac:dyDescent="0.35">
      <c r="A23" s="49">
        <v>4</v>
      </c>
      <c r="B23" s="32">
        <v>118.03017193046793</v>
      </c>
      <c r="C23" s="43">
        <v>130.07041768934371</v>
      </c>
      <c r="D23" s="43">
        <v>112.45610547836621</v>
      </c>
      <c r="E23" s="32">
        <v>106.40711714343053</v>
      </c>
      <c r="F23" s="43">
        <v>106.40711714343053</v>
      </c>
      <c r="G23" s="32">
        <v>111.17165640658843</v>
      </c>
      <c r="H23" s="32">
        <v>108.5361228296281</v>
      </c>
      <c r="I23" s="43">
        <v>112.8910044962763</v>
      </c>
      <c r="J23" s="32">
        <v>110.54854792142532</v>
      </c>
      <c r="K23" s="32">
        <v>106.40711863798232</v>
      </c>
    </row>
    <row r="24" spans="1:13" x14ac:dyDescent="0.35">
      <c r="A24" s="49">
        <v>5</v>
      </c>
      <c r="B24" s="50">
        <v>117.03017193064125</v>
      </c>
      <c r="C24" s="32">
        <v>129.07041768614133</v>
      </c>
      <c r="D24" s="32">
        <v>111.4561054782922</v>
      </c>
      <c r="E24" s="43">
        <v>105.40711713992873</v>
      </c>
      <c r="F24" s="32">
        <v>105.40711713992873</v>
      </c>
      <c r="G24" s="32">
        <v>110.1716564048849</v>
      </c>
      <c r="H24" s="32">
        <v>107.53612282946729</v>
      </c>
      <c r="I24" s="32">
        <v>111.89100449710284</v>
      </c>
      <c r="J24" s="43">
        <v>109.54854792000215</v>
      </c>
      <c r="K24" s="32">
        <v>105.4071186385146</v>
      </c>
    </row>
    <row r="25" spans="1:13" x14ac:dyDescent="0.35">
      <c r="A25" s="42">
        <v>6</v>
      </c>
      <c r="B25" s="32">
        <v>116.03017193081746</v>
      </c>
      <c r="C25" s="32">
        <v>128.07041768289503</v>
      </c>
      <c r="D25" s="32">
        <v>110.4561054782169</v>
      </c>
      <c r="E25" s="32">
        <v>104.40711713636757</v>
      </c>
      <c r="F25" s="32">
        <v>104.40711713636757</v>
      </c>
      <c r="G25" s="32">
        <v>109.17165640315247</v>
      </c>
      <c r="H25" s="43">
        <v>106.53612282930385</v>
      </c>
      <c r="I25" s="32">
        <v>110.8910044979435</v>
      </c>
      <c r="J25" s="32">
        <v>108.54854791855487</v>
      </c>
      <c r="K25" s="43">
        <v>104.40711863905581</v>
      </c>
    </row>
    <row r="26" spans="1:13" x14ac:dyDescent="0.35">
      <c r="A26" s="42">
        <v>7</v>
      </c>
      <c r="B26" s="43">
        <v>115.03017193099676</v>
      </c>
      <c r="C26" s="32">
        <v>127.07041767960386</v>
      </c>
      <c r="D26" s="32">
        <v>109.45610547814033</v>
      </c>
      <c r="E26" s="32">
        <v>103.40711713274555</v>
      </c>
      <c r="F26" s="32">
        <v>103.40711713274555</v>
      </c>
      <c r="G26" s="32">
        <v>108.17165640139042</v>
      </c>
      <c r="H26" s="32">
        <v>105.53612282913758</v>
      </c>
      <c r="I26" s="32">
        <v>109.89100449879855</v>
      </c>
      <c r="J26" s="32">
        <v>107.54854791708267</v>
      </c>
      <c r="K26" s="32">
        <v>103.40711863960622</v>
      </c>
    </row>
    <row r="27" spans="1:13" x14ac:dyDescent="0.35">
      <c r="A27" s="31">
        <v>8</v>
      </c>
      <c r="B27" s="32">
        <v>114.03017193075422</v>
      </c>
      <c r="C27" s="32">
        <v>126.07041767626693</v>
      </c>
      <c r="D27" s="32">
        <v>108.45610547806244</v>
      </c>
      <c r="E27" s="32">
        <v>102.40711712906119</v>
      </c>
      <c r="F27" s="32">
        <v>102.40711712906119</v>
      </c>
      <c r="G27" s="32">
        <v>107.17165639959789</v>
      </c>
      <c r="H27" s="32">
        <v>104.53612282896847</v>
      </c>
      <c r="I27" s="32">
        <v>108.89100449773805</v>
      </c>
      <c r="J27" s="32">
        <v>106.54854791558517</v>
      </c>
      <c r="K27" s="32">
        <v>102.40711864016617</v>
      </c>
    </row>
    <row r="28" spans="1:13" x14ac:dyDescent="0.35">
      <c r="A28" s="31">
        <v>9</v>
      </c>
      <c r="B28" s="32">
        <v>54.491989833129949</v>
      </c>
      <c r="C28" s="32">
        <v>2.5798190565464655E-4</v>
      </c>
      <c r="D28" s="32">
        <v>55.068907914499071</v>
      </c>
      <c r="E28" s="32">
        <v>56.118909687569754</v>
      </c>
      <c r="F28" s="32">
        <v>56.137566472315768</v>
      </c>
      <c r="G28" s="32">
        <v>55.198584531703887</v>
      </c>
      <c r="H28" s="32">
        <v>55.733145636383824</v>
      </c>
      <c r="I28" s="32">
        <v>55.517301432723443</v>
      </c>
      <c r="J28" s="32">
        <v>55.439813949912278</v>
      </c>
      <c r="K28" s="32">
        <v>56.105350945337733</v>
      </c>
    </row>
    <row r="29" spans="1:13" x14ac:dyDescent="0.35">
      <c r="A29" s="31">
        <v>10</v>
      </c>
      <c r="B29" s="33">
        <f>B28</f>
        <v>54.491989833129949</v>
      </c>
      <c r="C29" s="33">
        <f t="shared" ref="C29:K31" si="0">C28</f>
        <v>2.5798190565464655E-4</v>
      </c>
      <c r="D29" s="33">
        <f t="shared" si="0"/>
        <v>55.068907914499071</v>
      </c>
      <c r="E29" s="33">
        <f t="shared" si="0"/>
        <v>56.118909687569754</v>
      </c>
      <c r="F29" s="33">
        <f t="shared" si="0"/>
        <v>56.137566472315768</v>
      </c>
      <c r="G29" s="33">
        <f t="shared" si="0"/>
        <v>55.198584531703887</v>
      </c>
      <c r="H29" s="33">
        <f t="shared" si="0"/>
        <v>55.733145636383824</v>
      </c>
      <c r="I29" s="33">
        <f t="shared" si="0"/>
        <v>55.517301432723443</v>
      </c>
      <c r="J29" s="33">
        <f t="shared" si="0"/>
        <v>55.439813949912278</v>
      </c>
      <c r="K29" s="33">
        <f t="shared" si="0"/>
        <v>56.105350945337733</v>
      </c>
    </row>
    <row r="30" spans="1:13" x14ac:dyDescent="0.35">
      <c r="A30" s="31">
        <v>11</v>
      </c>
      <c r="B30" s="33">
        <f>B29</f>
        <v>54.491989833129949</v>
      </c>
      <c r="C30" s="33">
        <f t="shared" si="0"/>
        <v>2.5798190565464655E-4</v>
      </c>
      <c r="D30" s="33">
        <f t="shared" si="0"/>
        <v>55.068907914499071</v>
      </c>
      <c r="E30" s="33">
        <f t="shared" si="0"/>
        <v>56.118909687569754</v>
      </c>
      <c r="F30" s="33">
        <f t="shared" si="0"/>
        <v>56.137566472315768</v>
      </c>
      <c r="G30" s="33">
        <f t="shared" si="0"/>
        <v>55.198584531703887</v>
      </c>
      <c r="H30" s="33">
        <f t="shared" si="0"/>
        <v>55.733145636383824</v>
      </c>
      <c r="I30" s="33">
        <f t="shared" si="0"/>
        <v>55.517301432723443</v>
      </c>
      <c r="J30" s="33">
        <f t="shared" si="0"/>
        <v>55.439813949912278</v>
      </c>
      <c r="K30" s="33">
        <f t="shared" si="0"/>
        <v>56.105350945337733</v>
      </c>
    </row>
    <row r="31" spans="1:13" x14ac:dyDescent="0.35">
      <c r="A31" s="31">
        <v>12</v>
      </c>
      <c r="B31" s="33">
        <f>B30</f>
        <v>54.491989833129949</v>
      </c>
      <c r="C31" s="33">
        <f t="shared" si="0"/>
        <v>2.5798190565464655E-4</v>
      </c>
      <c r="D31" s="33">
        <f t="shared" si="0"/>
        <v>55.068907914499071</v>
      </c>
      <c r="E31" s="33">
        <f t="shared" si="0"/>
        <v>56.118909687569754</v>
      </c>
      <c r="F31" s="33">
        <f t="shared" si="0"/>
        <v>56.137566472315768</v>
      </c>
      <c r="G31" s="33">
        <f t="shared" si="0"/>
        <v>55.198584531703887</v>
      </c>
      <c r="H31" s="33">
        <f t="shared" si="0"/>
        <v>55.733145636383824</v>
      </c>
      <c r="I31" s="33">
        <f t="shared" si="0"/>
        <v>55.517301432723443</v>
      </c>
      <c r="J31" s="33">
        <f t="shared" si="0"/>
        <v>55.439813949912278</v>
      </c>
      <c r="K31" s="33">
        <f t="shared" si="0"/>
        <v>56.105350945337733</v>
      </c>
    </row>
    <row r="32" spans="1:13" ht="29" x14ac:dyDescent="0.35">
      <c r="A32" s="31" t="s">
        <v>200</v>
      </c>
      <c r="B32" s="31">
        <v>2</v>
      </c>
      <c r="C32" s="31">
        <v>3</v>
      </c>
      <c r="D32" s="31">
        <v>4</v>
      </c>
      <c r="E32" s="31">
        <v>5</v>
      </c>
      <c r="F32" s="31">
        <v>6</v>
      </c>
      <c r="G32" s="31">
        <v>7</v>
      </c>
      <c r="H32" s="31">
        <v>8</v>
      </c>
      <c r="I32" s="31">
        <v>9</v>
      </c>
      <c r="J32" s="31">
        <v>10</v>
      </c>
      <c r="K32" s="31">
        <v>11</v>
      </c>
    </row>
    <row r="34" spans="1:18" ht="29" x14ac:dyDescent="0.35">
      <c r="A34" s="31" t="s">
        <v>195</v>
      </c>
      <c r="B34" s="31" t="str">
        <f>B19</f>
        <v>bytes (physical volume)</v>
      </c>
      <c r="C34" s="31" t="str">
        <f t="shared" ref="C34:K34" si="1">C19</f>
        <v>deepness of chapters</v>
      </c>
      <c r="D34" s="31" t="str">
        <f t="shared" si="1"/>
        <v>number of chapters</v>
      </c>
      <c r="E34" s="31" t="str">
        <f t="shared" si="1"/>
        <v>number of characters with spaces</v>
      </c>
      <c r="F34" s="31" t="str">
        <f t="shared" si="1"/>
        <v>number of characters without spaces</v>
      </c>
      <c r="G34" s="31" t="str">
        <f t="shared" si="1"/>
        <v>number of figures</v>
      </c>
      <c r="H34" s="31" t="str">
        <f t="shared" si="1"/>
        <v>number of pages</v>
      </c>
      <c r="I34" s="31" t="str">
        <f t="shared" si="1"/>
        <v>number of paragraphs</v>
      </c>
      <c r="J34" s="31" t="str">
        <f t="shared" si="1"/>
        <v>number of rows</v>
      </c>
      <c r="K34" s="31" t="str">
        <f t="shared" si="1"/>
        <v>number of words</v>
      </c>
    </row>
    <row r="35" spans="1:18" x14ac:dyDescent="0.35">
      <c r="A35" s="31" t="s">
        <v>196</v>
      </c>
      <c r="B35" s="31">
        <f>B20-B21</f>
        <v>0.99999999983512566</v>
      </c>
      <c r="C35" s="31">
        <f t="shared" ref="C35:K35" si="2">C20-C21</f>
        <v>1.0000000030760248</v>
      </c>
      <c r="D35" s="31">
        <f t="shared" si="2"/>
        <v>1.0000000000704432</v>
      </c>
      <c r="E35" s="31">
        <f t="shared" si="2"/>
        <v>1.0000000033325307</v>
      </c>
      <c r="F35" s="31">
        <f t="shared" si="2"/>
        <v>1.0000000033325307</v>
      </c>
      <c r="G35" s="31">
        <f t="shared" si="2"/>
        <v>1.0000000016210464</v>
      </c>
      <c r="H35" s="31">
        <f t="shared" si="2"/>
        <v>1.0000000001528946</v>
      </c>
      <c r="I35" s="31">
        <f t="shared" si="2"/>
        <v>0.99999999921347182</v>
      </c>
      <c r="J35" s="31">
        <f t="shared" si="2"/>
        <v>1.0000000013541523</v>
      </c>
      <c r="K35" s="31">
        <f t="shared" si="2"/>
        <v>0.99999999949358198</v>
      </c>
    </row>
    <row r="36" spans="1:18" x14ac:dyDescent="0.35">
      <c r="A36" s="31" t="s">
        <v>197</v>
      </c>
      <c r="B36" s="31">
        <f t="shared" ref="B36:K45" si="3">B21-B22</f>
        <v>0.99999999983239718</v>
      </c>
      <c r="C36" s="31">
        <f t="shared" si="3"/>
        <v>1.0000000031172362</v>
      </c>
      <c r="D36" s="31">
        <f t="shared" si="3"/>
        <v>1.0000000000715659</v>
      </c>
      <c r="E36" s="31">
        <f t="shared" si="3"/>
        <v>1.0000000033874983</v>
      </c>
      <c r="F36" s="31">
        <f t="shared" si="3"/>
        <v>1.0000000033875267</v>
      </c>
      <c r="G36" s="31">
        <f t="shared" si="3"/>
        <v>1.0000000016479618</v>
      </c>
      <c r="H36" s="31">
        <f t="shared" si="3"/>
        <v>1.0000000001555094</v>
      </c>
      <c r="I36" s="31">
        <f t="shared" si="3"/>
        <v>0.99999999920045468</v>
      </c>
      <c r="J36" s="31">
        <f t="shared" si="3"/>
        <v>1.0000000013766055</v>
      </c>
      <c r="K36" s="31">
        <f t="shared" si="3"/>
        <v>0.99999999948515494</v>
      </c>
    </row>
    <row r="37" spans="1:18" x14ac:dyDescent="0.35">
      <c r="A37" s="31" t="s">
        <v>197</v>
      </c>
      <c r="B37" s="31">
        <f t="shared" si="3"/>
        <v>0.99999999982952659</v>
      </c>
      <c r="C37" s="31">
        <f t="shared" si="3"/>
        <v>1.0000000031593856</v>
      </c>
      <c r="D37" s="31">
        <f t="shared" si="3"/>
        <v>1.0000000000728164</v>
      </c>
      <c r="E37" s="31">
        <f t="shared" si="3"/>
        <v>1.0000000034440291</v>
      </c>
      <c r="F37" s="31">
        <f t="shared" si="3"/>
        <v>1.0000000034440006</v>
      </c>
      <c r="G37" s="31">
        <f t="shared" si="3"/>
        <v>1.0000000016754029</v>
      </c>
      <c r="H37" s="31">
        <f t="shared" si="3"/>
        <v>1.0000000001580815</v>
      </c>
      <c r="I37" s="31">
        <f t="shared" si="3"/>
        <v>0.99999999918709648</v>
      </c>
      <c r="J37" s="31">
        <f t="shared" si="3"/>
        <v>1.0000000013996413</v>
      </c>
      <c r="K37" s="31">
        <f t="shared" si="3"/>
        <v>0.99999999947665685</v>
      </c>
    </row>
    <row r="38" spans="1:18" x14ac:dyDescent="0.35">
      <c r="A38" s="31" t="s">
        <v>197</v>
      </c>
      <c r="B38" s="31">
        <f t="shared" si="3"/>
        <v>0.99999999982668442</v>
      </c>
      <c r="C38" s="31">
        <f t="shared" si="3"/>
        <v>1.0000000032023877</v>
      </c>
      <c r="D38" s="31">
        <f t="shared" si="3"/>
        <v>1.0000000000740101</v>
      </c>
      <c r="E38" s="31">
        <f t="shared" si="3"/>
        <v>1.0000000035017962</v>
      </c>
      <c r="F38" s="31">
        <f t="shared" si="3"/>
        <v>1.0000000035017962</v>
      </c>
      <c r="G38" s="31">
        <f t="shared" si="3"/>
        <v>1.0000000017035262</v>
      </c>
      <c r="H38" s="31">
        <f t="shared" si="3"/>
        <v>1.00000000016081</v>
      </c>
      <c r="I38" s="31">
        <f t="shared" si="3"/>
        <v>0.99999999917345406</v>
      </c>
      <c r="J38" s="31">
        <f t="shared" si="3"/>
        <v>1.0000000014231745</v>
      </c>
      <c r="K38" s="31">
        <f t="shared" si="3"/>
        <v>0.99999999946771823</v>
      </c>
    </row>
    <row r="39" spans="1:18" x14ac:dyDescent="0.35">
      <c r="A39" s="31" t="s">
        <v>197</v>
      </c>
      <c r="B39" s="31">
        <f t="shared" si="3"/>
        <v>0.9999999998237854</v>
      </c>
      <c r="C39" s="31">
        <f t="shared" si="3"/>
        <v>1.0000000032462992</v>
      </c>
      <c r="D39" s="31">
        <f t="shared" si="3"/>
        <v>1.0000000000753033</v>
      </c>
      <c r="E39" s="31">
        <f t="shared" si="3"/>
        <v>1.0000000035611549</v>
      </c>
      <c r="F39" s="31">
        <f t="shared" si="3"/>
        <v>1.0000000035611549</v>
      </c>
      <c r="G39" s="31">
        <f t="shared" si="3"/>
        <v>1.0000000017324311</v>
      </c>
      <c r="H39" s="31">
        <f t="shared" si="3"/>
        <v>1.000000000163439</v>
      </c>
      <c r="I39" s="31">
        <f t="shared" si="3"/>
        <v>0.99999999915934268</v>
      </c>
      <c r="J39" s="31">
        <f t="shared" si="3"/>
        <v>1.0000000014472761</v>
      </c>
      <c r="K39" s="31">
        <f t="shared" si="3"/>
        <v>0.99999999945879381</v>
      </c>
    </row>
    <row r="40" spans="1:18" x14ac:dyDescent="0.35">
      <c r="A40" s="31" t="s">
        <v>197</v>
      </c>
      <c r="B40" s="31">
        <f t="shared" si="3"/>
        <v>0.99999999982070165</v>
      </c>
      <c r="C40" s="31">
        <f t="shared" si="3"/>
        <v>1.0000000032911629</v>
      </c>
      <c r="D40" s="31">
        <f t="shared" si="3"/>
        <v>1.0000000000765681</v>
      </c>
      <c r="E40" s="31">
        <f t="shared" si="3"/>
        <v>1.00000000362202</v>
      </c>
      <c r="F40" s="31">
        <f t="shared" si="3"/>
        <v>1.00000000362202</v>
      </c>
      <c r="G40" s="31">
        <f t="shared" si="3"/>
        <v>1.0000000017620465</v>
      </c>
      <c r="H40" s="31">
        <f t="shared" si="3"/>
        <v>1.000000000166267</v>
      </c>
      <c r="I40" s="31">
        <f t="shared" si="3"/>
        <v>0.99999999914494708</v>
      </c>
      <c r="J40" s="31">
        <f t="shared" si="3"/>
        <v>1.0000000014722019</v>
      </c>
      <c r="K40" s="31">
        <f t="shared" si="3"/>
        <v>0.99999999944958518</v>
      </c>
    </row>
    <row r="41" spans="1:18" x14ac:dyDescent="0.35">
      <c r="A41" s="31" t="s">
        <v>197</v>
      </c>
      <c r="B41" s="31">
        <f t="shared" si="3"/>
        <v>1.0000000002425367</v>
      </c>
      <c r="C41" s="31">
        <f t="shared" si="3"/>
        <v>1.0000000033369361</v>
      </c>
      <c r="D41" s="31">
        <f t="shared" si="3"/>
        <v>1.0000000000778897</v>
      </c>
      <c r="E41" s="31">
        <f t="shared" si="3"/>
        <v>1.000000003684363</v>
      </c>
      <c r="F41" s="31">
        <f t="shared" si="3"/>
        <v>1.000000003684363</v>
      </c>
      <c r="G41" s="31">
        <f t="shared" si="3"/>
        <v>1.0000000017925288</v>
      </c>
      <c r="H41" s="31">
        <f t="shared" si="3"/>
        <v>1.0000000001691092</v>
      </c>
      <c r="I41" s="31">
        <f t="shared" si="3"/>
        <v>1.0000000010604992</v>
      </c>
      <c r="J41" s="31">
        <f t="shared" si="3"/>
        <v>1.0000000014974972</v>
      </c>
      <c r="K41" s="31">
        <f t="shared" si="3"/>
        <v>0.99999999944004969</v>
      </c>
    </row>
    <row r="42" spans="1:18" x14ac:dyDescent="0.35">
      <c r="A42" s="31" t="s">
        <v>197</v>
      </c>
      <c r="B42" s="31">
        <f t="shared" si="3"/>
        <v>59.538182097624272</v>
      </c>
      <c r="C42" s="31">
        <f t="shared" si="3"/>
        <v>126.07015969436128</v>
      </c>
      <c r="D42" s="31">
        <f t="shared" si="3"/>
        <v>53.387197563563369</v>
      </c>
      <c r="E42" s="31">
        <f t="shared" si="3"/>
        <v>46.288207441491437</v>
      </c>
      <c r="F42" s="31">
        <f t="shared" si="3"/>
        <v>46.269550656745423</v>
      </c>
      <c r="G42" s="31">
        <f t="shared" si="3"/>
        <v>51.973071867894006</v>
      </c>
      <c r="H42" s="31">
        <f t="shared" si="3"/>
        <v>48.802977192584649</v>
      </c>
      <c r="I42" s="31">
        <f t="shared" si="3"/>
        <v>53.37370306501461</v>
      </c>
      <c r="J42" s="31">
        <f t="shared" si="3"/>
        <v>51.108733965672897</v>
      </c>
      <c r="K42" s="31">
        <f t="shared" si="3"/>
        <v>46.301767694828442</v>
      </c>
    </row>
    <row r="43" spans="1:18" x14ac:dyDescent="0.35">
      <c r="A43" s="34" t="s">
        <v>197</v>
      </c>
      <c r="B43" s="34">
        <f t="shared" si="3"/>
        <v>0</v>
      </c>
      <c r="C43" s="34">
        <f t="shared" si="3"/>
        <v>0</v>
      </c>
      <c r="D43" s="34">
        <f t="shared" si="3"/>
        <v>0</v>
      </c>
      <c r="E43" s="34">
        <f t="shared" si="3"/>
        <v>0</v>
      </c>
      <c r="F43" s="34">
        <f t="shared" si="3"/>
        <v>0</v>
      </c>
      <c r="G43" s="34">
        <f t="shared" si="3"/>
        <v>0</v>
      </c>
      <c r="H43" s="34">
        <f t="shared" si="3"/>
        <v>0</v>
      </c>
      <c r="I43" s="34">
        <f t="shared" si="3"/>
        <v>0</v>
      </c>
      <c r="J43" s="34">
        <f t="shared" si="3"/>
        <v>0</v>
      </c>
      <c r="K43" s="34">
        <f t="shared" si="3"/>
        <v>0</v>
      </c>
    </row>
    <row r="44" spans="1:18" x14ac:dyDescent="0.35">
      <c r="A44" s="34" t="s">
        <v>197</v>
      </c>
      <c r="B44" s="34">
        <f t="shared" si="3"/>
        <v>0</v>
      </c>
      <c r="C44" s="34">
        <f t="shared" si="3"/>
        <v>0</v>
      </c>
      <c r="D44" s="34">
        <f t="shared" si="3"/>
        <v>0</v>
      </c>
      <c r="E44" s="34">
        <f t="shared" si="3"/>
        <v>0</v>
      </c>
      <c r="F44" s="34">
        <f t="shared" si="3"/>
        <v>0</v>
      </c>
      <c r="G44" s="34">
        <f t="shared" si="3"/>
        <v>0</v>
      </c>
      <c r="H44" s="34">
        <f t="shared" si="3"/>
        <v>0</v>
      </c>
      <c r="I44" s="34">
        <f t="shared" si="3"/>
        <v>0</v>
      </c>
      <c r="J44" s="34">
        <f t="shared" si="3"/>
        <v>0</v>
      </c>
      <c r="K44" s="34">
        <f t="shared" si="3"/>
        <v>0</v>
      </c>
    </row>
    <row r="45" spans="1:18" x14ac:dyDescent="0.35">
      <c r="A45" s="34" t="s">
        <v>198</v>
      </c>
      <c r="B45" s="34">
        <f t="shared" si="3"/>
        <v>0</v>
      </c>
      <c r="C45" s="34">
        <f t="shared" si="3"/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  <c r="I45" s="34">
        <f t="shared" si="3"/>
        <v>0</v>
      </c>
      <c r="J45" s="34">
        <f t="shared" si="3"/>
        <v>0</v>
      </c>
      <c r="K45" s="34">
        <f t="shared" si="3"/>
        <v>0</v>
      </c>
    </row>
    <row r="46" spans="1:18" x14ac:dyDescent="0.35">
      <c r="O46" s="31" t="s">
        <v>206</v>
      </c>
    </row>
    <row r="47" spans="1:18" x14ac:dyDescent="0.35">
      <c r="O47" s="29">
        <f>CORREL(M49:M60,O49:O60)</f>
        <v>0.90541456536064302</v>
      </c>
    </row>
    <row r="48" spans="1:18" ht="43.5" x14ac:dyDescent="0.35">
      <c r="A48" s="31" t="s">
        <v>199</v>
      </c>
      <c r="B48" s="31" t="str">
        <f>B34</f>
        <v>bytes (physical volume)</v>
      </c>
      <c r="C48" s="31" t="str">
        <f t="shared" ref="C48:K48" si="4">C34</f>
        <v>deepness of chapters</v>
      </c>
      <c r="D48" s="31" t="str">
        <f t="shared" si="4"/>
        <v>number of chapters</v>
      </c>
      <c r="E48" s="31" t="str">
        <f t="shared" si="4"/>
        <v>number of characters with spaces</v>
      </c>
      <c r="F48" s="31" t="str">
        <f t="shared" si="4"/>
        <v>number of characters without spaces</v>
      </c>
      <c r="G48" s="31" t="str">
        <f t="shared" si="4"/>
        <v>number of figures</v>
      </c>
      <c r="H48" s="31" t="str">
        <f t="shared" si="4"/>
        <v>number of pages</v>
      </c>
      <c r="I48" s="31" t="str">
        <f t="shared" si="4"/>
        <v>number of paragraphs</v>
      </c>
      <c r="J48" s="31" t="str">
        <f t="shared" si="4"/>
        <v>number of rows</v>
      </c>
      <c r="K48" s="31" t="str">
        <f t="shared" si="4"/>
        <v>number of words</v>
      </c>
      <c r="L48" s="31" t="s">
        <v>202</v>
      </c>
      <c r="M48" s="31" t="s">
        <v>205</v>
      </c>
      <c r="N48" s="31" t="s">
        <v>201</v>
      </c>
      <c r="O48" s="31" t="s">
        <v>204</v>
      </c>
      <c r="P48" s="31" t="s">
        <v>207</v>
      </c>
      <c r="Q48" s="31" t="s">
        <v>208</v>
      </c>
      <c r="R48" s="31" t="s">
        <v>201</v>
      </c>
    </row>
    <row r="49" spans="1:18" x14ac:dyDescent="0.35">
      <c r="A49" s="31" t="str">
        <f>A3</f>
        <v>O1</v>
      </c>
      <c r="B49" s="31">
        <f>VLOOKUP(B3,$A$20:$K$31,B$32,0)</f>
        <v>119.03017193029746</v>
      </c>
      <c r="C49" s="31">
        <f>VLOOKUP(C3,$A$20:$K$31,C$32,0)</f>
        <v>130.07041768934371</v>
      </c>
      <c r="D49" s="31">
        <f>VLOOKUP(D3,$A$20:$K$31,D$32,0)</f>
        <v>109.45610547814033</v>
      </c>
      <c r="E49" s="31">
        <f>VLOOKUP(E3,$A$20:$K$31,E$32,0)</f>
        <v>107.40711714687455</v>
      </c>
      <c r="F49" s="31">
        <f>VLOOKUP(F3,$A$20:$K$31,F$32,0)</f>
        <v>107.40711714687453</v>
      </c>
      <c r="G49" s="31">
        <f>VLOOKUP(G3,$A$20:$K$31,G$32,0)</f>
        <v>113.17165640991179</v>
      </c>
      <c r="H49" s="31">
        <f>VLOOKUP(H3,$A$20:$K$31,H$32,0)</f>
        <v>108.5361228296281</v>
      </c>
      <c r="I49" s="31">
        <f>VLOOKUP(I3,$A$20:$K$31,I$32,0)</f>
        <v>115.89100449387732</v>
      </c>
      <c r="J49" s="31">
        <f>VLOOKUP(J3,$A$20:$K$31,J$32,0)</f>
        <v>113.54854792555572</v>
      </c>
      <c r="K49" s="31">
        <f>VLOOKUP(K3,$A$20:$K$31,K$32,0)</f>
        <v>107.40711863745898</v>
      </c>
      <c r="L49" s="31">
        <f>L3</f>
        <v>1000</v>
      </c>
      <c r="M49" s="31">
        <f>SUM(B49:K49)</f>
        <v>1131.9253796879625</v>
      </c>
      <c r="N49" s="31">
        <f>L49-M49</f>
        <v>-131.9253796879625</v>
      </c>
      <c r="O49" s="31">
        <f>online!L50</f>
        <v>1038</v>
      </c>
      <c r="P49" s="31">
        <f>RANK(M49,M$49:M$60,0)</f>
        <v>2</v>
      </c>
      <c r="Q49" s="31">
        <f>RANK(O49,O$49:O$60,0)</f>
        <v>2</v>
      </c>
      <c r="R49" s="31">
        <f>P49-Q49</f>
        <v>0</v>
      </c>
    </row>
    <row r="50" spans="1:18" x14ac:dyDescent="0.35">
      <c r="A50" s="31" t="str">
        <f>A4</f>
        <v>O2</v>
      </c>
      <c r="B50" s="31">
        <f>VLOOKUP(B4,$A$20:$K$31,B$32,0)</f>
        <v>54.491989833129949</v>
      </c>
      <c r="C50" s="31">
        <f>VLOOKUP(C4,$A$20:$K$31,C$32,0)</f>
        <v>127.07041767960386</v>
      </c>
      <c r="D50" s="31">
        <f>VLOOKUP(D4,$A$20:$K$31,D$32,0)</f>
        <v>109.45610547814033</v>
      </c>
      <c r="E50" s="31">
        <f>VLOOKUP(E4,$A$20:$K$31,E$32,0)</f>
        <v>104.40711713636757</v>
      </c>
      <c r="F50" s="31">
        <f>VLOOKUP(F4,$A$20:$K$31,F$32,0)</f>
        <v>104.40711713636757</v>
      </c>
      <c r="G50" s="31">
        <f>VLOOKUP(G4,$A$20:$K$31,G$32,0)</f>
        <v>55.198584531703887</v>
      </c>
      <c r="H50" s="31">
        <f>VLOOKUP(H4,$A$20:$K$31,H$32,0)</f>
        <v>104.53612282896847</v>
      </c>
      <c r="I50" s="31">
        <f>VLOOKUP(I4,$A$20:$K$31,I$32,0)</f>
        <v>108.89100449773805</v>
      </c>
      <c r="J50" s="31">
        <f>VLOOKUP(J4,$A$20:$K$31,J$32,0)</f>
        <v>55.439813949912278</v>
      </c>
      <c r="K50" s="31">
        <f>VLOOKUP(K4,$A$20:$K$31,K$32,0)</f>
        <v>104.40711863905581</v>
      </c>
      <c r="L50" s="31">
        <f>L4</f>
        <v>1000</v>
      </c>
      <c r="M50" s="31">
        <f t="shared" ref="M50:M60" si="5">SUM(B50:K50)</f>
        <v>928.30539171098781</v>
      </c>
      <c r="N50" s="31">
        <f t="shared" ref="N50:N60" si="6">L50-M50</f>
        <v>71.694608289012194</v>
      </c>
      <c r="O50" s="31">
        <f>online!L51</f>
        <v>963.9</v>
      </c>
      <c r="P50" s="31">
        <f t="shared" ref="P50:P60" si="7">RANK(M50,M$49:M$60,0)</f>
        <v>8</v>
      </c>
      <c r="Q50" s="31">
        <f t="shared" ref="Q50:Q60" si="8">RANK(O50,O$49:O$60,0)</f>
        <v>11</v>
      </c>
      <c r="R50" s="31">
        <f t="shared" ref="R50:R60" si="9">P50-Q50</f>
        <v>-3</v>
      </c>
    </row>
    <row r="51" spans="1:18" x14ac:dyDescent="0.35">
      <c r="A51" s="31" t="str">
        <f>A5</f>
        <v>O3</v>
      </c>
      <c r="B51" s="31">
        <f>VLOOKUP(B5,$A$20:$K$31,B$32,0)</f>
        <v>120.03017193012985</v>
      </c>
      <c r="C51" s="31">
        <f>VLOOKUP(C5,$A$20:$K$31,C$32,0)</f>
        <v>133.07041769869636</v>
      </c>
      <c r="D51" s="31">
        <f>VLOOKUP(D5,$A$20:$K$31,D$32,0)</f>
        <v>113.45610547843903</v>
      </c>
      <c r="E51" s="31">
        <f>VLOOKUP(E5,$A$20:$K$31,E$32,0)</f>
        <v>106.40711714343053</v>
      </c>
      <c r="F51" s="31">
        <f>VLOOKUP(F5,$A$20:$K$31,F$32,0)</f>
        <v>106.40711714343053</v>
      </c>
      <c r="G51" s="31">
        <f>VLOOKUP(G5,$A$20:$K$31,G$32,0)</f>
        <v>112.17165640826383</v>
      </c>
      <c r="H51" s="31">
        <f>VLOOKUP(H5,$A$20:$K$31,H$32,0)</f>
        <v>109.53612282978618</v>
      </c>
      <c r="I51" s="31">
        <f>VLOOKUP(I5,$A$20:$K$31,I$32,0)</f>
        <v>111.89100449710284</v>
      </c>
      <c r="J51" s="31">
        <f>VLOOKUP(J5,$A$20:$K$31,J$32,0)</f>
        <v>110.54854792142532</v>
      </c>
      <c r="K51" s="31">
        <f>VLOOKUP(K5,$A$20:$K$31,K$32,0)</f>
        <v>105.4071186385146</v>
      </c>
      <c r="L51" s="31">
        <f>L5</f>
        <v>1000</v>
      </c>
      <c r="M51" s="31">
        <f t="shared" si="5"/>
        <v>1128.9253796892192</v>
      </c>
      <c r="N51" s="31">
        <f t="shared" si="6"/>
        <v>-128.9253796892192</v>
      </c>
      <c r="O51" s="31">
        <f>online!L52</f>
        <v>1035.5</v>
      </c>
      <c r="P51" s="31">
        <f t="shared" si="7"/>
        <v>4</v>
      </c>
      <c r="Q51" s="31">
        <f t="shared" si="8"/>
        <v>4</v>
      </c>
      <c r="R51" s="31">
        <f t="shared" si="9"/>
        <v>0</v>
      </c>
    </row>
    <row r="52" spans="1:18" x14ac:dyDescent="0.35">
      <c r="A52" s="31" t="str">
        <f>A6</f>
        <v>O4</v>
      </c>
      <c r="B52" s="31">
        <f>VLOOKUP(B6,$A$20:$K$31,B$32,0)</f>
        <v>118.03017193046793</v>
      </c>
      <c r="C52" s="31">
        <f>VLOOKUP(C6,$A$20:$K$31,C$32,0)</f>
        <v>131.0704176925031</v>
      </c>
      <c r="D52" s="31">
        <f>VLOOKUP(D6,$A$20:$K$31,D$32,0)</f>
        <v>112.45610547836621</v>
      </c>
      <c r="E52" s="31">
        <f>VLOOKUP(E6,$A$20:$K$31,E$32,0)</f>
        <v>102.40711712906119</v>
      </c>
      <c r="F52" s="31">
        <f>VLOOKUP(F6,$A$20:$K$31,F$32,0)</f>
        <v>102.40711712906119</v>
      </c>
      <c r="G52" s="31">
        <f>VLOOKUP(G6,$A$20:$K$31,G$32,0)</f>
        <v>110.1716564048849</v>
      </c>
      <c r="H52" s="31">
        <f>VLOOKUP(H6,$A$20:$K$31,H$32,0)</f>
        <v>106.53612282930385</v>
      </c>
      <c r="I52" s="31">
        <f>VLOOKUP(I6,$A$20:$K$31,I$32,0)</f>
        <v>55.517301432723443</v>
      </c>
      <c r="J52" s="31">
        <f>VLOOKUP(J6,$A$20:$K$31,J$32,0)</f>
        <v>55.439813949912278</v>
      </c>
      <c r="K52" s="31">
        <f>VLOOKUP(K6,$A$20:$K$31,K$32,0)</f>
        <v>102.40711864016617</v>
      </c>
      <c r="L52" s="31">
        <f>L6</f>
        <v>1000</v>
      </c>
      <c r="M52" s="31">
        <f t="shared" si="5"/>
        <v>996.44294261645018</v>
      </c>
      <c r="N52" s="31">
        <f t="shared" si="6"/>
        <v>3.557057383549818</v>
      </c>
      <c r="O52" s="31">
        <f>online!L53</f>
        <v>1004.7</v>
      </c>
      <c r="P52" s="31">
        <f t="shared" si="7"/>
        <v>6</v>
      </c>
      <c r="Q52" s="31">
        <f t="shared" si="8"/>
        <v>6</v>
      </c>
      <c r="R52" s="31">
        <f t="shared" si="9"/>
        <v>0</v>
      </c>
    </row>
    <row r="53" spans="1:18" x14ac:dyDescent="0.35">
      <c r="A53" s="31" t="str">
        <f>A7</f>
        <v>O5</v>
      </c>
      <c r="B53" s="31">
        <f>VLOOKUP(B7,$A$20:$K$31,B$32,0)</f>
        <v>121.03017192996498</v>
      </c>
      <c r="C53" s="31">
        <f>VLOOKUP(C7,$A$20:$K$31,C$32,0)</f>
        <v>130.07041768934371</v>
      </c>
      <c r="D53" s="31">
        <f>VLOOKUP(D7,$A$20:$K$31,D$32,0)</f>
        <v>115.45610547858104</v>
      </c>
      <c r="E53" s="31">
        <f>VLOOKUP(E7,$A$20:$K$31,E$32,0)</f>
        <v>108.40711715026205</v>
      </c>
      <c r="F53" s="31">
        <f>VLOOKUP(F7,$A$20:$K$31,F$32,0)</f>
        <v>108.40711715026205</v>
      </c>
      <c r="G53" s="31">
        <f>VLOOKUP(G7,$A$20:$K$31,G$32,0)</f>
        <v>114.17165641153284</v>
      </c>
      <c r="H53" s="31">
        <f>VLOOKUP(H7,$A$20:$K$31,H$32,0)</f>
        <v>111.53612283009458</v>
      </c>
      <c r="I53" s="31">
        <f>VLOOKUP(I7,$A$20:$K$31,I$32,0)</f>
        <v>113.89100449546339</v>
      </c>
      <c r="J53" s="31">
        <f>VLOOKUP(J7,$A$20:$K$31,J$32,0)</f>
        <v>111.54854792282497</v>
      </c>
      <c r="K53" s="31">
        <f>VLOOKUP(K7,$A$20:$K$31,K$32,0)</f>
        <v>109.40711863643772</v>
      </c>
      <c r="L53" s="31">
        <f>L7</f>
        <v>1000</v>
      </c>
      <c r="M53" s="31">
        <f t="shared" si="5"/>
        <v>1143.9253796947671</v>
      </c>
      <c r="N53" s="31">
        <f t="shared" si="6"/>
        <v>-143.92537969476712</v>
      </c>
      <c r="O53" s="31">
        <f>online!L54</f>
        <v>1043.9000000000001</v>
      </c>
      <c r="P53" s="31">
        <f t="shared" si="7"/>
        <v>1</v>
      </c>
      <c r="Q53" s="31">
        <f t="shared" si="8"/>
        <v>1</v>
      </c>
      <c r="R53" s="31">
        <f t="shared" si="9"/>
        <v>0</v>
      </c>
    </row>
    <row r="54" spans="1:18" x14ac:dyDescent="0.35">
      <c r="A54" s="31" t="str">
        <f>A8</f>
        <v>O6</v>
      </c>
      <c r="B54" s="31">
        <f>VLOOKUP(B8,$A$20:$K$31,B$32,0)</f>
        <v>54.491989833129949</v>
      </c>
      <c r="C54" s="31">
        <f>VLOOKUP(C8,$A$20:$K$31,C$32,0)</f>
        <v>2.5798190565464655E-4</v>
      </c>
      <c r="D54" s="31">
        <f>VLOOKUP(D8,$A$20:$K$31,D$32,0)</f>
        <v>55.068907914499071</v>
      </c>
      <c r="E54" s="31">
        <f>VLOOKUP(E8,$A$20:$K$31,E$32,0)</f>
        <v>56.118909687569754</v>
      </c>
      <c r="F54" s="31">
        <f>VLOOKUP(F8,$A$20:$K$31,F$32,0)</f>
        <v>56.137566472315768</v>
      </c>
      <c r="G54" s="31">
        <f>VLOOKUP(G8,$A$20:$K$31,G$32,0)</f>
        <v>55.198584531703887</v>
      </c>
      <c r="H54" s="31">
        <f>VLOOKUP(H8,$A$20:$K$31,H$32,0)</f>
        <v>55.733145636383824</v>
      </c>
      <c r="I54" s="31">
        <f>VLOOKUP(I8,$A$20:$K$31,I$32,0)</f>
        <v>55.517301432723443</v>
      </c>
      <c r="J54" s="31">
        <f>VLOOKUP(J8,$A$20:$K$31,J$32,0)</f>
        <v>55.439813949912278</v>
      </c>
      <c r="K54" s="31">
        <f>VLOOKUP(K8,$A$20:$K$31,K$32,0)</f>
        <v>56.105350945337733</v>
      </c>
      <c r="L54" s="31">
        <f>L8</f>
        <v>1000</v>
      </c>
      <c r="M54" s="31">
        <f t="shared" si="5"/>
        <v>499.81182838548136</v>
      </c>
      <c r="N54" s="31">
        <f t="shared" si="6"/>
        <v>500.18817161451864</v>
      </c>
      <c r="O54" s="31">
        <f>online!L55</f>
        <v>944.5</v>
      </c>
      <c r="P54" s="31">
        <f t="shared" si="7"/>
        <v>12</v>
      </c>
      <c r="Q54" s="31">
        <f t="shared" si="8"/>
        <v>12</v>
      </c>
      <c r="R54" s="31">
        <f t="shared" si="9"/>
        <v>0</v>
      </c>
    </row>
    <row r="55" spans="1:18" x14ac:dyDescent="0.35">
      <c r="A55" s="31" t="str">
        <f>A9</f>
        <v>O7</v>
      </c>
      <c r="B55" s="31">
        <f>VLOOKUP(B9,$A$20:$K$31,B$32,0)</f>
        <v>117.03017193064125</v>
      </c>
      <c r="C55" s="31">
        <f>VLOOKUP(C9,$A$20:$K$31,C$32,0)</f>
        <v>127.07041767960386</v>
      </c>
      <c r="D55" s="31">
        <f>VLOOKUP(D9,$A$20:$K$31,D$32,0)</f>
        <v>55.068907914499071</v>
      </c>
      <c r="E55" s="31">
        <f>VLOOKUP(E9,$A$20:$K$31,E$32,0)</f>
        <v>56.118909687569754</v>
      </c>
      <c r="F55" s="31">
        <f>VLOOKUP(F9,$A$20:$K$31,F$32,0)</f>
        <v>56.137566472315768</v>
      </c>
      <c r="G55" s="31">
        <f>VLOOKUP(G9,$A$20:$K$31,G$32,0)</f>
        <v>108.17165640139042</v>
      </c>
      <c r="H55" s="31">
        <f>VLOOKUP(H9,$A$20:$K$31,H$32,0)</f>
        <v>105.53612282913758</v>
      </c>
      <c r="I55" s="31">
        <f>VLOOKUP(I9,$A$20:$K$31,I$32,0)</f>
        <v>55.517301432723443</v>
      </c>
      <c r="J55" s="31">
        <f>VLOOKUP(J9,$A$20:$K$31,J$32,0)</f>
        <v>55.439813949912278</v>
      </c>
      <c r="K55" s="31">
        <f>VLOOKUP(K9,$A$20:$K$31,K$32,0)</f>
        <v>56.105350945337733</v>
      </c>
      <c r="L55" s="31">
        <f>L9</f>
        <v>1000</v>
      </c>
      <c r="M55" s="31">
        <f t="shared" si="5"/>
        <v>792.19621924313105</v>
      </c>
      <c r="N55" s="31">
        <f t="shared" si="6"/>
        <v>207.80378075686895</v>
      </c>
      <c r="O55" s="31">
        <f>online!L56</f>
        <v>973.4</v>
      </c>
      <c r="P55" s="31">
        <f t="shared" si="7"/>
        <v>10</v>
      </c>
      <c r="Q55" s="31">
        <f t="shared" si="8"/>
        <v>10</v>
      </c>
      <c r="R55" s="31">
        <f t="shared" si="9"/>
        <v>0</v>
      </c>
    </row>
    <row r="56" spans="1:18" x14ac:dyDescent="0.35">
      <c r="A56" s="31" t="str">
        <f>A10</f>
        <v>O8</v>
      </c>
      <c r="B56" s="31">
        <f>VLOOKUP(B10,$A$20:$K$31,B$32,0)</f>
        <v>115.03017193099676</v>
      </c>
      <c r="C56" s="31">
        <f>VLOOKUP(C10,$A$20:$K$31,C$32,0)</f>
        <v>127.07041767960386</v>
      </c>
      <c r="D56" s="31">
        <f>VLOOKUP(D10,$A$20:$K$31,D$32,0)</f>
        <v>55.068907914499071</v>
      </c>
      <c r="E56" s="31">
        <f>VLOOKUP(E10,$A$20:$K$31,E$32,0)</f>
        <v>56.118909687569754</v>
      </c>
      <c r="F56" s="31">
        <f>VLOOKUP(F10,$A$20:$K$31,F$32,0)</f>
        <v>56.137566472315768</v>
      </c>
      <c r="G56" s="31">
        <f>VLOOKUP(G10,$A$20:$K$31,G$32,0)</f>
        <v>107.17165639959789</v>
      </c>
      <c r="H56" s="31">
        <f>VLOOKUP(H10,$A$20:$K$31,H$32,0)</f>
        <v>55.733145636383824</v>
      </c>
      <c r="I56" s="31">
        <f>VLOOKUP(I10,$A$20:$K$31,I$32,0)</f>
        <v>109.89100449879855</v>
      </c>
      <c r="J56" s="31">
        <f>VLOOKUP(J10,$A$20:$K$31,J$32,0)</f>
        <v>106.54854791558517</v>
      </c>
      <c r="K56" s="31">
        <f>VLOOKUP(K10,$A$20:$K$31,K$32,0)</f>
        <v>56.105350945337733</v>
      </c>
      <c r="L56" s="31">
        <f>L10</f>
        <v>1000</v>
      </c>
      <c r="M56" s="31">
        <f t="shared" si="5"/>
        <v>844.87567908068831</v>
      </c>
      <c r="N56" s="31">
        <f t="shared" si="6"/>
        <v>155.12432091931169</v>
      </c>
      <c r="O56" s="31">
        <f>online!L57</f>
        <v>979.3</v>
      </c>
      <c r="P56" s="31">
        <f t="shared" si="7"/>
        <v>9</v>
      </c>
      <c r="Q56" s="31">
        <f t="shared" si="8"/>
        <v>8</v>
      </c>
      <c r="R56" s="31">
        <f t="shared" si="9"/>
        <v>1</v>
      </c>
    </row>
    <row r="57" spans="1:18" x14ac:dyDescent="0.35">
      <c r="A57" s="31" t="str">
        <f>A11</f>
        <v>O9</v>
      </c>
      <c r="B57" s="31">
        <f>VLOOKUP(B11,$A$20:$K$31,B$32,0)</f>
        <v>116.03017193081746</v>
      </c>
      <c r="C57" s="31">
        <f>VLOOKUP(C11,$A$20:$K$31,C$32,0)</f>
        <v>133.07041769869636</v>
      </c>
      <c r="D57" s="31">
        <f>VLOOKUP(D11,$A$20:$K$31,D$32,0)</f>
        <v>114.45610547851059</v>
      </c>
      <c r="E57" s="31">
        <f>VLOOKUP(E11,$A$20:$K$31,E$32,0)</f>
        <v>109.40711715359458</v>
      </c>
      <c r="F57" s="31">
        <f>VLOOKUP(F11,$A$20:$K$31,F$32,0)</f>
        <v>109.40711715359458</v>
      </c>
      <c r="G57" s="31">
        <f>VLOOKUP(G11,$A$20:$K$31,G$32,0)</f>
        <v>109.17165640315247</v>
      </c>
      <c r="H57" s="31">
        <f>VLOOKUP(H11,$A$20:$K$31,H$32,0)</f>
        <v>110.53612282994169</v>
      </c>
      <c r="I57" s="31">
        <f>VLOOKUP(I11,$A$20:$K$31,I$32,0)</f>
        <v>110.8910044979435</v>
      </c>
      <c r="J57" s="31">
        <f>VLOOKUP(J11,$A$20:$K$31,J$32,0)</f>
        <v>109.54854792000215</v>
      </c>
      <c r="K57" s="31">
        <f>VLOOKUP(K11,$A$20:$K$31,K$32,0)</f>
        <v>108.40711863694413</v>
      </c>
      <c r="L57" s="31">
        <f>L11</f>
        <v>1000</v>
      </c>
      <c r="M57" s="31">
        <f t="shared" si="5"/>
        <v>1130.9253797031977</v>
      </c>
      <c r="N57" s="31">
        <f t="shared" si="6"/>
        <v>-130.92537970319768</v>
      </c>
      <c r="O57" s="31">
        <f>online!L58</f>
        <v>1037.5</v>
      </c>
      <c r="P57" s="31">
        <f t="shared" si="7"/>
        <v>3</v>
      </c>
      <c r="Q57" s="31">
        <f t="shared" si="8"/>
        <v>3</v>
      </c>
      <c r="R57" s="31">
        <f t="shared" si="9"/>
        <v>0</v>
      </c>
    </row>
    <row r="58" spans="1:18" x14ac:dyDescent="0.35">
      <c r="A58" s="31" t="str">
        <f>A12</f>
        <v>O10</v>
      </c>
      <c r="B58" s="31">
        <f>VLOOKUP(B12,$A$20:$K$31,B$32,0)</f>
        <v>54.491989833129949</v>
      </c>
      <c r="C58" s="31">
        <f>VLOOKUP(C12,$A$20:$K$31,C$32,0)</f>
        <v>127.07041767960386</v>
      </c>
      <c r="D58" s="31">
        <f>VLOOKUP(D12,$A$20:$K$31,D$32,0)</f>
        <v>55.068907914499071</v>
      </c>
      <c r="E58" s="31">
        <f>VLOOKUP(E12,$A$20:$K$31,E$32,0)</f>
        <v>105.40711713992873</v>
      </c>
      <c r="F58" s="31">
        <f>VLOOKUP(F12,$A$20:$K$31,F$32,0)</f>
        <v>105.40711713992873</v>
      </c>
      <c r="G58" s="31">
        <f>VLOOKUP(G12,$A$20:$K$31,G$32,0)</f>
        <v>111.17165640658843</v>
      </c>
      <c r="H58" s="31">
        <f>VLOOKUP(H12,$A$20:$K$31,H$32,0)</f>
        <v>107.53612282946729</v>
      </c>
      <c r="I58" s="31">
        <f>VLOOKUP(I12,$A$20:$K$31,I$32,0)</f>
        <v>114.89100449466385</v>
      </c>
      <c r="J58" s="31">
        <f>VLOOKUP(J12,$A$20:$K$31,J$32,0)</f>
        <v>112.54854792420157</v>
      </c>
      <c r="K58" s="31">
        <f>VLOOKUP(K12,$A$20:$K$31,K$32,0)</f>
        <v>106.40711863798232</v>
      </c>
      <c r="L58" s="31">
        <f>L12</f>
        <v>1000</v>
      </c>
      <c r="M58" s="31">
        <f t="shared" si="5"/>
        <v>999.99999999999386</v>
      </c>
      <c r="N58" s="31">
        <f t="shared" si="6"/>
        <v>6.1390892369672656E-12</v>
      </c>
      <c r="O58" s="31">
        <f>online!L59</f>
        <v>1014.1</v>
      </c>
      <c r="P58" s="31">
        <f t="shared" si="7"/>
        <v>5</v>
      </c>
      <c r="Q58" s="31">
        <f t="shared" si="8"/>
        <v>5</v>
      </c>
      <c r="R58" s="31">
        <f t="shared" si="9"/>
        <v>0</v>
      </c>
    </row>
    <row r="59" spans="1:18" x14ac:dyDescent="0.35">
      <c r="A59" s="31" t="str">
        <f>A13</f>
        <v>O11</v>
      </c>
      <c r="B59" s="31">
        <f>VLOOKUP(B13,$A$20:$K$31,B$32,0)</f>
        <v>54.491989833129949</v>
      </c>
      <c r="C59" s="31">
        <f>VLOOKUP(C13,$A$20:$K$31,C$32,0)</f>
        <v>2.5798190565464655E-4</v>
      </c>
      <c r="D59" s="31">
        <f>VLOOKUP(D13,$A$20:$K$31,D$32,0)</f>
        <v>110.4561054782169</v>
      </c>
      <c r="E59" s="31">
        <f>VLOOKUP(E13,$A$20:$K$31,E$32,0)</f>
        <v>56.118909687569754</v>
      </c>
      <c r="F59" s="31">
        <f>VLOOKUP(F13,$A$20:$K$31,F$32,0)</f>
        <v>56.137566472315768</v>
      </c>
      <c r="G59" s="31">
        <f>VLOOKUP(G13,$A$20:$K$31,G$32,0)</f>
        <v>55.198584531703887</v>
      </c>
      <c r="H59" s="31">
        <f>VLOOKUP(H13,$A$20:$K$31,H$32,0)</f>
        <v>55.733145636383824</v>
      </c>
      <c r="I59" s="31">
        <f>VLOOKUP(I13,$A$20:$K$31,I$32,0)</f>
        <v>112.8910044962763</v>
      </c>
      <c r="J59" s="31">
        <f>VLOOKUP(J13,$A$20:$K$31,J$32,0)</f>
        <v>108.54854791855487</v>
      </c>
      <c r="K59" s="31">
        <f>VLOOKUP(K13,$A$20:$K$31,K$32,0)</f>
        <v>56.105350945337733</v>
      </c>
      <c r="L59" s="31">
        <f>L13</f>
        <v>1000</v>
      </c>
      <c r="M59" s="31">
        <f t="shared" si="5"/>
        <v>665.68146298139459</v>
      </c>
      <c r="N59" s="31">
        <f t="shared" si="6"/>
        <v>334.31853701860541</v>
      </c>
      <c r="O59" s="31">
        <f>online!L60</f>
        <v>977.3</v>
      </c>
      <c r="P59" s="31">
        <f t="shared" si="7"/>
        <v>11</v>
      </c>
      <c r="Q59" s="31">
        <f t="shared" si="8"/>
        <v>9</v>
      </c>
      <c r="R59" s="31">
        <f t="shared" si="9"/>
        <v>2</v>
      </c>
    </row>
    <row r="60" spans="1:18" x14ac:dyDescent="0.35">
      <c r="A60" s="31" t="str">
        <f>A14</f>
        <v>O12</v>
      </c>
      <c r="B60" s="31">
        <f>VLOOKUP(B14,$A$20:$K$31,B$32,0)</f>
        <v>114.03017193075422</v>
      </c>
      <c r="C60" s="31">
        <f>VLOOKUP(C14,$A$20:$K$31,C$32,0)</f>
        <v>128.07041768289503</v>
      </c>
      <c r="D60" s="31">
        <f>VLOOKUP(D14,$A$20:$K$31,D$32,0)</f>
        <v>111.4561054782922</v>
      </c>
      <c r="E60" s="31">
        <f>VLOOKUP(E14,$A$20:$K$31,E$32,0)</f>
        <v>103.40711713274555</v>
      </c>
      <c r="F60" s="31">
        <f>VLOOKUP(F14,$A$20:$K$31,F$32,0)</f>
        <v>103.40711713274555</v>
      </c>
      <c r="G60" s="31">
        <f>VLOOKUP(G14,$A$20:$K$31,G$32,0)</f>
        <v>55.198584531703887</v>
      </c>
      <c r="H60" s="31">
        <f>VLOOKUP(H14,$A$20:$K$31,H$32,0)</f>
        <v>55.733145636383824</v>
      </c>
      <c r="I60" s="31">
        <f>VLOOKUP(I14,$A$20:$K$31,I$32,0)</f>
        <v>55.517301432723443</v>
      </c>
      <c r="J60" s="31">
        <f>VLOOKUP(J14,$A$20:$K$31,J$32,0)</f>
        <v>107.54854791708267</v>
      </c>
      <c r="K60" s="31">
        <f>VLOOKUP(K14,$A$20:$K$31,K$32,0)</f>
        <v>103.40711863960622</v>
      </c>
      <c r="L60" s="31">
        <f>L14</f>
        <v>1000</v>
      </c>
      <c r="M60" s="31">
        <f t="shared" si="5"/>
        <v>937.77562751493258</v>
      </c>
      <c r="N60" s="31">
        <f t="shared" si="6"/>
        <v>62.22437248506742</v>
      </c>
      <c r="O60" s="31">
        <f>online!L61</f>
        <v>988.3</v>
      </c>
      <c r="P60" s="31">
        <f t="shared" si="7"/>
        <v>7</v>
      </c>
      <c r="Q60" s="31">
        <f t="shared" si="8"/>
        <v>7</v>
      </c>
      <c r="R60" s="31">
        <f t="shared" si="9"/>
        <v>0</v>
      </c>
    </row>
    <row r="61" spans="1:18" x14ac:dyDescent="0.35">
      <c r="N61" s="31" t="s">
        <v>203</v>
      </c>
    </row>
    <row r="62" spans="1:18" x14ac:dyDescent="0.35">
      <c r="N62" s="31">
        <f>PRODUCT(N49:N60,N49:N60)</f>
        <v>2.8326577241500403E+22</v>
      </c>
    </row>
  </sheetData>
  <conditionalFormatting sqref="M49:M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9:O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database</vt:lpstr>
      <vt:lpstr>reports</vt:lpstr>
      <vt:lpstr>ranking</vt:lpstr>
      <vt:lpstr>online</vt:lpstr>
      <vt:lpstr>ranking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2020-02-10T15:25:05Z</dcterms:created>
  <dcterms:modified xsi:type="dcterms:W3CDTF">2020-02-11T11:20:48Z</dcterms:modified>
</cp:coreProperties>
</file>