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9A927C6-4121-40E4-9F9A-EE200FCD6C97}" xr6:coauthVersionLast="43" xr6:coauthVersionMax="43" xr10:uidLastSave="{00000000-0000-0000-0000-000000000000}"/>
  <bookViews>
    <workbookView xWindow="-120" yWindow="-120" windowWidth="19440" windowHeight="15000" xr2:uid="{378C0A14-681D-4250-9330-1BF74E27F47D}"/>
  </bookViews>
  <sheets>
    <sheet name="Munka1" sheetId="1" r:id="rId1"/>
    <sheet name="Munk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0" i="1" l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3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I78" i="2"/>
  <c r="J78" i="2"/>
  <c r="J80" i="2"/>
  <c r="I81" i="2"/>
  <c r="J81" i="2"/>
  <c r="J82" i="2"/>
  <c r="I83" i="2"/>
  <c r="J83" i="2"/>
  <c r="J84" i="2"/>
  <c r="I85" i="2"/>
  <c r="J85" i="2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M20" i="1"/>
  <c r="L20" i="1"/>
  <c r="K20" i="1"/>
  <c r="J20" i="1"/>
  <c r="I20" i="1"/>
  <c r="M19" i="1"/>
  <c r="L19" i="1"/>
  <c r="K19" i="1"/>
  <c r="J19" i="1"/>
  <c r="I19" i="1"/>
  <c r="M18" i="1"/>
  <c r="L18" i="1"/>
  <c r="K18" i="1"/>
  <c r="J18" i="1"/>
  <c r="I18" i="1"/>
  <c r="M17" i="1"/>
  <c r="L17" i="1"/>
  <c r="K17" i="1"/>
  <c r="J17" i="1"/>
  <c r="I17" i="1"/>
  <c r="M16" i="1"/>
  <c r="L16" i="1"/>
  <c r="K16" i="1"/>
  <c r="J16" i="1"/>
  <c r="I16" i="1"/>
  <c r="M15" i="1"/>
  <c r="L15" i="1"/>
  <c r="K15" i="1"/>
  <c r="J15" i="1"/>
  <c r="I15" i="1"/>
  <c r="M14" i="1"/>
  <c r="L14" i="1"/>
  <c r="K14" i="1"/>
  <c r="J14" i="1"/>
  <c r="I14" i="1"/>
  <c r="M13" i="1"/>
  <c r="L13" i="1"/>
  <c r="K13" i="1"/>
  <c r="J13" i="1"/>
  <c r="I13" i="1"/>
  <c r="M12" i="1"/>
  <c r="L12" i="1"/>
  <c r="K12" i="1"/>
  <c r="J12" i="1"/>
  <c r="I12" i="1"/>
  <c r="M11" i="1"/>
  <c r="L11" i="1"/>
  <c r="K11" i="1"/>
  <c r="J11" i="1"/>
  <c r="I11" i="1"/>
  <c r="M10" i="1"/>
  <c r="L10" i="1"/>
  <c r="K10" i="1"/>
  <c r="J10" i="1"/>
  <c r="I10" i="1"/>
  <c r="M9" i="1"/>
  <c r="L9" i="1"/>
  <c r="K9" i="1"/>
  <c r="J9" i="1"/>
  <c r="I9" i="1"/>
  <c r="M8" i="1"/>
  <c r="L8" i="1"/>
  <c r="K8" i="1"/>
  <c r="J8" i="1"/>
  <c r="I8" i="1"/>
  <c r="M7" i="1"/>
  <c r="L7" i="1"/>
  <c r="K7" i="1"/>
  <c r="J7" i="1"/>
  <c r="I7" i="1"/>
  <c r="M6" i="1"/>
  <c r="L6" i="1"/>
  <c r="K6" i="1"/>
  <c r="J6" i="1"/>
  <c r="I6" i="1"/>
  <c r="M5" i="1"/>
  <c r="L5" i="1"/>
  <c r="K5" i="1"/>
  <c r="J5" i="1"/>
  <c r="I5" i="1"/>
  <c r="M4" i="1"/>
  <c r="L4" i="1"/>
  <c r="K4" i="1"/>
  <c r="J4" i="1"/>
  <c r="I4" i="1"/>
  <c r="M3" i="1"/>
  <c r="L3" i="1"/>
  <c r="K3" i="1"/>
  <c r="J3" i="1"/>
  <c r="I3" i="1"/>
  <c r="N2" i="1"/>
  <c r="M2" i="1"/>
  <c r="L2" i="1"/>
  <c r="K2" i="1"/>
  <c r="J2" i="1"/>
  <c r="I2" i="1"/>
  <c r="E11" i="1"/>
  <c r="E10" i="1"/>
  <c r="E9" i="1"/>
  <c r="E8" i="1"/>
  <c r="E7" i="1"/>
  <c r="E6" i="1"/>
  <c r="E5" i="1"/>
  <c r="E4" i="1"/>
  <c r="E3" i="1"/>
  <c r="C11" i="1"/>
  <c r="C10" i="1"/>
  <c r="C9" i="1"/>
  <c r="C8" i="1"/>
  <c r="C7" i="1"/>
  <c r="C6" i="1"/>
  <c r="C5" i="1"/>
  <c r="C4" i="1"/>
  <c r="C3" i="1"/>
  <c r="D3" i="1"/>
  <c r="D20" i="1"/>
  <c r="F20" i="1"/>
  <c r="F6" i="1"/>
  <c r="F5" i="1"/>
  <c r="F4" i="1"/>
  <c r="F3" i="1"/>
  <c r="D6" i="1"/>
  <c r="D5" i="1"/>
  <c r="D4" i="1"/>
  <c r="F16" i="1"/>
  <c r="D16" i="1"/>
  <c r="E19" i="1"/>
  <c r="C19" i="1"/>
  <c r="E17" i="1"/>
  <c r="C17" i="1"/>
  <c r="E15" i="1"/>
  <c r="C15" i="1"/>
  <c r="E13" i="1"/>
  <c r="C13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7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</futureMetadata>
  <valueMetadata count="7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</valueMetadata>
</metadata>
</file>

<file path=xl/sharedStrings.xml><?xml version="1.0" encoding="utf-8"?>
<sst xmlns="http://schemas.openxmlformats.org/spreadsheetml/2006/main" count="257" uniqueCount="175">
  <si>
    <t xml:space="preserve">Years </t>
  </si>
  <si>
    <t xml:space="preserve">Research publications per year by Pakistani scientists in international journals </t>
  </si>
  <si>
    <t>http://www.pcst.org.pk/docs/STIIndicators2013.pdf</t>
  </si>
  <si>
    <t xml:space="preserve">source </t>
  </si>
  <si>
    <t xml:space="preserve">Total number of supporting staff (headcount and full-time equivalent) in Pakistan </t>
  </si>
  <si>
    <t xml:space="preserve">Resident patent applications and grants for Pakistan </t>
  </si>
  <si>
    <t>Headcount</t>
  </si>
  <si>
    <t>FTE</t>
  </si>
  <si>
    <t>Patent Applications</t>
  </si>
  <si>
    <t xml:space="preserve">Patents grants </t>
  </si>
  <si>
    <t>y0</t>
  </si>
  <si>
    <t>Azonos�t�:</t>
  </si>
  <si>
    <t>Objektumok:</t>
  </si>
  <si>
    <t>Attrib�tumok:</t>
  </si>
  <si>
    <t>Lepcs�k:</t>
  </si>
  <si>
    <t>Eltol�s:</t>
  </si>
  <si>
    <t>Le�r�s:</t>
  </si>
  <si>
    <t>COCO Y0: 3066922</t>
  </si>
  <si>
    <t>Rangsor</t>
  </si>
  <si>
    <t>X(A1)</t>
  </si>
  <si>
    <t>X(A2)</t>
  </si>
  <si>
    <t>X(A3)</t>
  </si>
  <si>
    <t>X(A4)</t>
  </si>
  <si>
    <t>X(A5)</t>
  </si>
  <si>
    <t>Y(A6)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</si>
  <si>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</si>
  <si>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</si>
  <si>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</si>
  <si>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</si>
  <si>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</si>
  <si>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</si>
  <si>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</si>
  <si>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</si>
  <si>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</si>
  <si>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</si>
  <si>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</si>
  <si>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</si>
  <si>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</si>
  <si>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</si>
  <si>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</si>
  <si>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</si>
  <si>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</si>
  <si>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</si>
  <si>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L�pcs�k(1)</t>
  </si>
  <si>
    <t>S1</t>
  </si>
  <si>
    <t>(31+924.9)/(2)=477.95</t>
  </si>
  <si>
    <t>(17+17)/(2)=17</t>
  </si>
  <si>
    <t>(31+17)/(2)=24</t>
  </si>
  <si>
    <t>(945.9+52.1)/(2)=499</t>
  </si>
  <si>
    <t>(19+68.1)/(2)=43.55</t>
  </si>
  <si>
    <t>S2</t>
  </si>
  <si>
    <t>(30+923.9)/(2)=476.95</t>
  </si>
  <si>
    <t>(16+16)/(2)=16</t>
  </si>
  <si>
    <t>(21+16)/(2)=18.5</t>
  </si>
  <si>
    <t>(944.9+51)/(2)=498</t>
  </si>
  <si>
    <t>(18+67.1)/(2)=42.55</t>
  </si>
  <si>
    <t>S3</t>
  </si>
  <si>
    <t>(15+922.9)/(2)=468.95</t>
  </si>
  <si>
    <t>(15+15)/(2)=15</t>
  </si>
  <si>
    <t>(943.9+50)/(2)=497</t>
  </si>
  <si>
    <t>(17+66.1)/(2)=41.55</t>
  </si>
  <si>
    <t>S4</t>
  </si>
  <si>
    <t>(14+921.9)/(2)=467.95</t>
  </si>
  <si>
    <t>(14+14)/(2)=14</t>
  </si>
  <si>
    <t>(942.9+49)/(2)=496</t>
  </si>
  <si>
    <t>(16+65.1)/(2)=40.55</t>
  </si>
  <si>
    <t>S5</t>
  </si>
  <si>
    <t>(13+920.9)/(2)=466.95</t>
  </si>
  <si>
    <t>(13+13)/(2)=13</t>
  </si>
  <si>
    <t>(941.9+48)/(2)=495</t>
  </si>
  <si>
    <t>(14+64.1)/(2)=39.05</t>
  </si>
  <si>
    <t>S6</t>
  </si>
  <si>
    <t>(12+919.9)/(2)=465.95</t>
  </si>
  <si>
    <t>(12+12)/(2)=12</t>
  </si>
  <si>
    <t>(940.9+47)/(2)=494</t>
  </si>
  <si>
    <t>(13+63.1)/(2)=38.05</t>
  </si>
  <si>
    <t>S7</t>
  </si>
  <si>
    <t>(11+918.9)/(2)=464.95</t>
  </si>
  <si>
    <t>(11+11)/(2)=11</t>
  </si>
  <si>
    <t>(939.9+46)/(2)=493</t>
  </si>
  <si>
    <t>(12+62.1)/(2)=37.05</t>
  </si>
  <si>
    <t>S8</t>
  </si>
  <si>
    <t>(10+917.9)/(2)=463.95</t>
  </si>
  <si>
    <t>(10+10)/(2)=10</t>
  </si>
  <si>
    <t>(938.9+45)/(2)=492</t>
  </si>
  <si>
    <t>(10+61.1)/(2)=35.55</t>
  </si>
  <si>
    <t>S9</t>
  </si>
  <si>
    <t>(9+916.9)/(2)=462.95</t>
  </si>
  <si>
    <t>(9+9)/(2)=9</t>
  </si>
  <si>
    <t>(937.9+44)/(2)=491</t>
  </si>
  <si>
    <t>(9+60.1)/(2)=34.55</t>
  </si>
  <si>
    <t>S10</t>
  </si>
  <si>
    <t>(8+915.9)/(2)=461.95</t>
  </si>
  <si>
    <t>(8+8)/(2)=8</t>
  </si>
  <si>
    <t>(936.9+43)/(2)=490</t>
  </si>
  <si>
    <t>(8+59.1)/(2)=33.55</t>
  </si>
  <si>
    <t>S11</t>
  </si>
  <si>
    <t>(7+914.9)/(2)=460.95</t>
  </si>
  <si>
    <t>(7+7)/(2)=7</t>
  </si>
  <si>
    <t>(935.9+42)/(2)=489</t>
  </si>
  <si>
    <t>(7+58.1)/(2)=32.55</t>
  </si>
  <si>
    <t>S12</t>
  </si>
  <si>
    <t>(6+913.9)/(2)=459.95</t>
  </si>
  <si>
    <t>(6+6)/(2)=6</t>
  </si>
  <si>
    <t>(934.9+41)/(2)=487.95</t>
  </si>
  <si>
    <t>(6+57.1)/(2)=31.55</t>
  </si>
  <si>
    <t>S13</t>
  </si>
  <si>
    <t>(5+912.9)/(2)=458.95</t>
  </si>
  <si>
    <t>(5+5)/(2)=5</t>
  </si>
  <si>
    <t>(933.9+40)/(2)=486.95</t>
  </si>
  <si>
    <t>(5+56.1)/(2)=30.55</t>
  </si>
  <si>
    <t>S14</t>
  </si>
  <si>
    <t>(4+911.9)/(2)=457.95</t>
  </si>
  <si>
    <t>(4+4)/(2)=4</t>
  </si>
  <si>
    <t>(932.9+39)/(2)=485.95</t>
  </si>
  <si>
    <t>(4+34)/(2)=19</t>
  </si>
  <si>
    <t>S15</t>
  </si>
  <si>
    <t>(3+910.9)/(2)=456.95</t>
  </si>
  <si>
    <t>(3+3)/(2)=3</t>
  </si>
  <si>
    <t>(931.9+38)/(2)=484.95</t>
  </si>
  <si>
    <t>(3+33)/(2)=18</t>
  </si>
  <si>
    <t>S16</t>
  </si>
  <si>
    <t>(2+909.9)/(2)=455.95</t>
  </si>
  <si>
    <t>(2+2)/(2)=2</t>
  </si>
  <si>
    <t>(930.9+37)/(2)=483.95</t>
  </si>
  <si>
    <t>(2+32)/(2)=17</t>
  </si>
  <si>
    <t>S17</t>
  </si>
  <si>
    <t>(1+908.9)/(2)=454.95</t>
  </si>
  <si>
    <t>(1+1)/(2)=1</t>
  </si>
  <si>
    <t>(929.9+1)/(2)=465.45</t>
  </si>
  <si>
    <t>S18</t>
  </si>
  <si>
    <t>(0+907.9)/(2)=453.95</t>
  </si>
  <si>
    <t>(0+0)/(2)=0</t>
  </si>
  <si>
    <t>(928.9+0)/(2)=464.45</t>
  </si>
  <si>
    <t>L�pcs�k(2)</t>
  </si>
  <si>
    <t>461.9</t>
  </si>
  <si>
    <t>460.9</t>
  </si>
  <si>
    <t>459.9</t>
  </si>
  <si>
    <t>458.9</t>
  </si>
  <si>
    <t>457.9</t>
  </si>
  <si>
    <t>456.9</t>
  </si>
  <si>
    <t>455.9</t>
  </si>
  <si>
    <t>454.9</t>
  </si>
  <si>
    <t>465.5</t>
  </si>
  <si>
    <t>453.9</t>
  </si>
  <si>
    <t>464.5</t>
  </si>
  <si>
    <t>COCO:Y0</t>
  </si>
  <si>
    <t>Becsl�s</t>
  </si>
  <si>
    <t>T�ny+0</t>
  </si>
  <si>
    <t>Delta</t>
  </si>
  <si>
    <t>Delta/T�ny</t>
  </si>
  <si>
    <t>2.66</t>
  </si>
  <si>
    <t>1.95</t>
  </si>
  <si>
    <t>1.45</t>
  </si>
  <si>
    <t>0.55</t>
  </si>
  <si>
    <t>0.45</t>
  </si>
  <si>
    <t>1.35</t>
  </si>
  <si>
    <t>S1 �sszeg:</t>
  </si>
  <si>
    <t>1061.5</t>
  </si>
  <si>
    <t>S18 �sszeg:</t>
  </si>
  <si>
    <t>918.4</t>
  </si>
  <si>
    <t>Becsl�s �sszeg:</t>
  </si>
  <si>
    <t>18000.3</t>
  </si>
  <si>
    <t>T�ny �sszeg:</t>
  </si>
  <si>
    <t>T�ny-becsl�s elt�r�s:</t>
  </si>
  <si>
    <t>0.3</t>
  </si>
  <si>
    <t>T�ny n�gyzet�sszeg:</t>
  </si>
  <si>
    <t>Becsl�s n�gyzet�sszeg:</t>
  </si>
  <si>
    <t>N�gyzet�sszeg hiba:</t>
  </si>
  <si>
    <t>Open url</t>
  </si>
  <si>
    <r>
      <t xml:space="preserve">Maxim�lis mem�ria haszn�lat: </t>
    </r>
    <r>
      <rPr>
        <b/>
        <sz val="11"/>
        <color theme="1"/>
        <rFont val="Calibri"/>
        <family val="2"/>
        <charset val="238"/>
        <scheme val="minor"/>
      </rPr>
      <t>1.4 Mb</t>
    </r>
  </si>
  <si>
    <r>
      <t xml:space="preserve">A futtat�s id�tartama: </t>
    </r>
    <r>
      <rPr>
        <b/>
        <sz val="11"/>
        <color theme="1"/>
        <rFont val="Calibri"/>
        <family val="2"/>
        <charset val="238"/>
        <scheme val="minor"/>
      </rPr>
      <t>0.09 mp (0 p)</t>
    </r>
  </si>
  <si>
    <t>estimation</t>
  </si>
  <si>
    <t>years</t>
  </si>
  <si>
    <t>rank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</si>
</sst>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3"/>
      <color theme="1"/>
      <name val="Arial"/>
      <family val="2"/>
      <charset val="238"/>
    </font>
    <font>
      <sz val="8.8000000000000007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wrapText="1"/>
    </xf>
    <xf numFmtId="0" fontId="0" fillId="2" borderId="0" xfId="0" applyFill="1"/>
    <xf numFmtId="0" fontId="0" fillId="0" borderId="0" xfId="0" applyAlignment="1">
      <alignment wrapText="1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" fontId="0" fillId="0" borderId="0" xfId="0" applyNumberFormat="1" applyAlignment="1">
      <alignment horizontal="center" vertical="center" wrapText="1"/>
    </xf>
    <xf numFmtId="1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1"/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theme" Target="theme/theme1.xml"/><Relationship Id="rId7" Type="http://schemas.microsoft.com/office/2017/06/relationships/rdRichValue" Target="richData/rdrichvalu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openxmlformats.org/officeDocument/2006/relationships/calcChain" Target="calcChain.xml"/><Relationship Id="rId4" Type="http://schemas.openxmlformats.org/officeDocument/2006/relationships/styles" Target="styles.xml"/><Relationship Id="rId9" Type="http://schemas.microsoft.com/office/2017/06/relationships/rdRichValueTypes" Target="richData/rdRichValueTyp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</c:trendlineLbl>
          </c:trendline>
          <c:val>
            <c:numRef>
              <c:f>Munka1!$D$7:$D$19</c:f>
              <c:numCache>
                <c:formatCode>General</c:formatCode>
                <c:ptCount val="13"/>
                <c:pt idx="0">
                  <c:v>46</c:v>
                </c:pt>
                <c:pt idx="1">
                  <c:v>58</c:v>
                </c:pt>
                <c:pt idx="2">
                  <c:v>55</c:v>
                </c:pt>
                <c:pt idx="3">
                  <c:v>57</c:v>
                </c:pt>
                <c:pt idx="4">
                  <c:v>73</c:v>
                </c:pt>
                <c:pt idx="5">
                  <c:v>143</c:v>
                </c:pt>
                <c:pt idx="6">
                  <c:v>91</c:v>
                </c:pt>
                <c:pt idx="7">
                  <c:v>109</c:v>
                </c:pt>
                <c:pt idx="8">
                  <c:v>170</c:v>
                </c:pt>
                <c:pt idx="9">
                  <c:v>142</c:v>
                </c:pt>
                <c:pt idx="10">
                  <c:v>114</c:v>
                </c:pt>
                <c:pt idx="11">
                  <c:v>92</c:v>
                </c:pt>
                <c:pt idx="12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C4-4318-9C16-40221B2B9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6874440"/>
        <c:axId val="436875752"/>
      </c:barChart>
      <c:catAx>
        <c:axId val="4368744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36875752"/>
        <c:crosses val="autoZero"/>
        <c:auto val="1"/>
        <c:lblAlgn val="ctr"/>
        <c:lblOffset val="100"/>
        <c:noMultiLvlLbl val="0"/>
      </c:catAx>
      <c:valAx>
        <c:axId val="436875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36874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1019175</xdr:colOff>
      <xdr:row>22</xdr:row>
      <xdr:rowOff>14287</xdr:rowOff>
    </xdr:from>
    <xdr:to>
      <xdr:col>5</xdr:col>
      <xdr:colOff>180975</xdr:colOff>
      <xdr:row>36</xdr:row>
      <xdr:rowOff>90487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FACE534-6DEE-4F2E-821B-3440EAE7E3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47625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F35C984F-7FF3-4D25-A5DC-62DD8BD90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richData/rdRichValueTypes.xml><?xml version="1.0" encoding="utf-8"?>
<rvTypesInfo xmlns="http://schemas.microsoft.com/office/spreadsheetml/2017/richdata2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7">
  <rv s="0">
    <v>12</v>
    <v>5</v>
  </rv>
  <rv s="0">
    <v>12</v>
    <v>35</v>
  </rv>
  <rv s="0">
    <v>12</v>
    <v>1</v>
  </rv>
  <rv s="0">
    <v>12</v>
    <v>3</v>
  </rv>
  <rv s="0">
    <v>12</v>
    <v>25</v>
  </rv>
  <rv s="0">
    <v>12</v>
    <v>9</v>
  </rv>
  <rv s="0">
    <v>12</v>
    <v>85</v>
  </rv>
</rvData>
</file>

<file path=xl/richData/rdrichvaluestructure.xml><?xml version="1.0" encoding="utf-8"?>
<rvStructures xmlns="http://schemas.microsoft.com/office/spreadsheetml/2017/richdata" count="1">
  <s t="_error">
    <k n="errorType" t="i"/>
    <k n="field" t="s"/>
  </s>
</rvStructure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30669222019042415432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09FC2-3933-4064-8AB8-443D6F8D310B}">
  <dimension ref="A1:Q21"/>
  <sheetViews>
    <sheetView tabSelected="1" topLeftCell="K1" workbookViewId="0">
      <selection activeCell="N26" sqref="N26"/>
    </sheetView>
  </sheetViews>
  <sheetFormatPr defaultColWidth="20.28515625" defaultRowHeight="15" x14ac:dyDescent="0.25"/>
  <sheetData>
    <row r="1" spans="1:17" x14ac:dyDescent="0.25">
      <c r="C1" t="s">
        <v>6</v>
      </c>
      <c r="D1" t="s">
        <v>8</v>
      </c>
      <c r="E1" t="s">
        <v>7</v>
      </c>
      <c r="F1" t="s">
        <v>9</v>
      </c>
    </row>
    <row r="2" spans="1:17" ht="99" x14ac:dyDescent="0.25">
      <c r="A2" t="s">
        <v>0</v>
      </c>
      <c r="B2" s="1" t="s">
        <v>1</v>
      </c>
      <c r="C2" s="1" t="s">
        <v>4</v>
      </c>
      <c r="D2" s="1" t="s">
        <v>5</v>
      </c>
      <c r="E2" s="1" t="s">
        <v>4</v>
      </c>
      <c r="F2" s="1" t="s">
        <v>5</v>
      </c>
      <c r="G2" s="1" t="s">
        <v>10</v>
      </c>
      <c r="I2" s="3" t="str">
        <f>B2</f>
        <v xml:space="preserve">Research publications per year by Pakistani scientists in international journals </v>
      </c>
      <c r="J2" s="3" t="str">
        <f t="shared" ref="J2:N17" si="0">C2</f>
        <v xml:space="preserve">Total number of supporting staff (headcount and full-time equivalent) in Pakistan </v>
      </c>
      <c r="K2" s="3" t="str">
        <f t="shared" si="0"/>
        <v xml:space="preserve">Resident patent applications and grants for Pakistan </v>
      </c>
      <c r="L2" s="3" t="str">
        <f t="shared" si="0"/>
        <v xml:space="preserve">Total number of supporting staff (headcount and full-time equivalent) in Pakistan </v>
      </c>
      <c r="M2" s="3" t="str">
        <f t="shared" si="0"/>
        <v xml:space="preserve">Resident patent applications and grants for Pakistan </v>
      </c>
      <c r="N2" s="3" t="str">
        <f t="shared" si="0"/>
        <v>y0</v>
      </c>
      <c r="O2" t="s">
        <v>172</v>
      </c>
      <c r="P2" t="s">
        <v>173</v>
      </c>
      <c r="Q2" t="s">
        <v>174</v>
      </c>
    </row>
    <row r="3" spans="1:17" x14ac:dyDescent="0.25">
      <c r="A3">
        <v>1996</v>
      </c>
      <c r="B3">
        <v>886</v>
      </c>
      <c r="C3">
        <f>TREND(C$12:C$19,$A$12:$A$19,$A3)</f>
        <v>56397.601190476213</v>
      </c>
      <c r="D3">
        <f>TREND(D$7:D$19,$A$7:$A$19,$A3)</f>
        <v>34.252747252749032</v>
      </c>
      <c r="E3">
        <f>TREND(E$12:E$19,$A$12:$A$19,$A3)</f>
        <v>32749.809523809527</v>
      </c>
      <c r="F3">
        <f>TREND($F$7:$F$19,$A$7:$A$19,$A3)</f>
        <v>13.329670329670307</v>
      </c>
      <c r="G3">
        <v>1000</v>
      </c>
      <c r="I3">
        <f>RANK(B3,B$3:B$20,0)</f>
        <v>18</v>
      </c>
      <c r="J3">
        <f t="shared" ref="J3:J20" si="1">RANK(C3,C$3:C$20,0)</f>
        <v>18</v>
      </c>
      <c r="K3">
        <f t="shared" ref="K3:K20" si="2">RANK(D3,D$3:D$20,0)</f>
        <v>18</v>
      </c>
      <c r="L3">
        <f t="shared" ref="L3:L20" si="3">RANK(E3,E$3:E$20,0)</f>
        <v>16</v>
      </c>
      <c r="M3">
        <f t="shared" ref="M3:M20" si="4">RANK(F3,F$3:F$20,0)</f>
        <v>13</v>
      </c>
      <c r="N3" s="3">
        <f t="shared" si="0"/>
        <v>1000</v>
      </c>
      <c r="O3">
        <f>Munka2!G68</f>
        <v>968.4</v>
      </c>
      <c r="P3">
        <f>A3</f>
        <v>1996</v>
      </c>
      <c r="Q3">
        <f>RANK(O3,O$3:O$20,0)</f>
        <v>18</v>
      </c>
    </row>
    <row r="4" spans="1:17" x14ac:dyDescent="0.25">
      <c r="A4">
        <v>1997</v>
      </c>
      <c r="B4">
        <v>989</v>
      </c>
      <c r="C4">
        <f t="shared" ref="C4:E11" si="5">TREND(C$12:C$19,$A$12:$A$19,$A4)</f>
        <v>57048.988095238106</v>
      </c>
      <c r="D4">
        <f t="shared" ref="D4:F6" si="6">TREND($D$7:$D$19,$A$7:$A$19,$A4)</f>
        <v>40.412087912089191</v>
      </c>
      <c r="E4">
        <f t="shared" si="5"/>
        <v>32843.904761904763</v>
      </c>
      <c r="F4">
        <f t="shared" ref="F4:F6" si="7">TREND($F$7:$F$19,$A$7:$A$19,$A4)</f>
        <v>13.681318681318658</v>
      </c>
      <c r="G4">
        <v>1000</v>
      </c>
      <c r="I4">
        <f t="shared" ref="I4:I20" si="8">RANK(B4,B$3:B$20,0)</f>
        <v>17</v>
      </c>
      <c r="J4">
        <f t="shared" si="1"/>
        <v>17</v>
      </c>
      <c r="K4">
        <f t="shared" si="2"/>
        <v>17</v>
      </c>
      <c r="L4">
        <f t="shared" si="3"/>
        <v>15</v>
      </c>
      <c r="M4">
        <f t="shared" si="4"/>
        <v>12</v>
      </c>
      <c r="N4" s="3">
        <f t="shared" si="0"/>
        <v>1000</v>
      </c>
      <c r="O4">
        <f>Munka2!G69</f>
        <v>973.4</v>
      </c>
      <c r="P4">
        <f t="shared" ref="P4:P20" si="9">A4</f>
        <v>1997</v>
      </c>
      <c r="Q4">
        <f t="shared" ref="Q4:Q20" si="10">RANK(O4,O$3:O$20,0)</f>
        <v>17</v>
      </c>
    </row>
    <row r="5" spans="1:17" x14ac:dyDescent="0.25">
      <c r="A5">
        <v>1998</v>
      </c>
      <c r="B5">
        <v>1136</v>
      </c>
      <c r="C5">
        <f t="shared" si="5"/>
        <v>57700.375</v>
      </c>
      <c r="D5">
        <f t="shared" si="6"/>
        <v>46.571428571429351</v>
      </c>
      <c r="E5">
        <f t="shared" si="5"/>
        <v>32938</v>
      </c>
      <c r="F5">
        <f t="shared" si="7"/>
        <v>14.032967032967008</v>
      </c>
      <c r="G5">
        <v>1000</v>
      </c>
      <c r="I5">
        <f t="shared" si="8"/>
        <v>16</v>
      </c>
      <c r="J5">
        <f t="shared" si="1"/>
        <v>16</v>
      </c>
      <c r="K5">
        <f t="shared" si="2"/>
        <v>15</v>
      </c>
      <c r="L5">
        <f t="shared" si="3"/>
        <v>14</v>
      </c>
      <c r="M5">
        <f t="shared" si="4"/>
        <v>10</v>
      </c>
      <c r="N5" s="3">
        <f t="shared" si="0"/>
        <v>1000</v>
      </c>
      <c r="O5">
        <f>Munka2!G70</f>
        <v>980.5</v>
      </c>
      <c r="P5">
        <f t="shared" si="9"/>
        <v>1998</v>
      </c>
      <c r="Q5">
        <f t="shared" si="10"/>
        <v>15</v>
      </c>
    </row>
    <row r="6" spans="1:17" x14ac:dyDescent="0.25">
      <c r="A6">
        <v>1999</v>
      </c>
      <c r="B6">
        <v>1169</v>
      </c>
      <c r="C6">
        <f t="shared" si="5"/>
        <v>58351.761904761894</v>
      </c>
      <c r="D6">
        <f t="shared" si="6"/>
        <v>52.73076923077133</v>
      </c>
      <c r="E6">
        <f t="shared" si="5"/>
        <v>33032.095238095237</v>
      </c>
      <c r="F6">
        <f t="shared" si="7"/>
        <v>14.384615384615358</v>
      </c>
      <c r="G6">
        <v>1000</v>
      </c>
      <c r="I6">
        <f t="shared" si="8"/>
        <v>15</v>
      </c>
      <c r="J6">
        <f t="shared" si="1"/>
        <v>15</v>
      </c>
      <c r="K6">
        <f t="shared" si="2"/>
        <v>14</v>
      </c>
      <c r="L6">
        <f t="shared" si="3"/>
        <v>13</v>
      </c>
      <c r="M6">
        <f t="shared" si="4"/>
        <v>9</v>
      </c>
      <c r="N6" s="3">
        <f t="shared" si="0"/>
        <v>1000</v>
      </c>
      <c r="O6">
        <f>Munka2!G71</f>
        <v>985.5</v>
      </c>
      <c r="P6">
        <f t="shared" si="9"/>
        <v>1999</v>
      </c>
      <c r="Q6">
        <f t="shared" si="10"/>
        <v>14</v>
      </c>
    </row>
    <row r="7" spans="1:17" x14ac:dyDescent="0.25">
      <c r="A7">
        <v>2000</v>
      </c>
      <c r="B7">
        <v>1196</v>
      </c>
      <c r="C7">
        <f t="shared" si="5"/>
        <v>59003.148809523787</v>
      </c>
      <c r="D7">
        <v>46</v>
      </c>
      <c r="E7">
        <f t="shared" si="5"/>
        <v>33126.190476190473</v>
      </c>
      <c r="F7">
        <v>20</v>
      </c>
      <c r="G7">
        <v>1000</v>
      </c>
      <c r="I7">
        <f t="shared" si="8"/>
        <v>14</v>
      </c>
      <c r="J7">
        <f t="shared" si="1"/>
        <v>14</v>
      </c>
      <c r="K7">
        <f t="shared" si="2"/>
        <v>16</v>
      </c>
      <c r="L7">
        <f t="shared" si="3"/>
        <v>10</v>
      </c>
      <c r="M7">
        <f t="shared" si="4"/>
        <v>4</v>
      </c>
      <c r="N7" s="3">
        <f t="shared" si="0"/>
        <v>1000</v>
      </c>
      <c r="O7">
        <f>Munka2!G72</f>
        <v>994.5</v>
      </c>
      <c r="P7">
        <f t="shared" si="9"/>
        <v>2000</v>
      </c>
      <c r="Q7">
        <f t="shared" si="10"/>
        <v>10</v>
      </c>
    </row>
    <row r="8" spans="1:17" x14ac:dyDescent="0.25">
      <c r="A8">
        <v>2001</v>
      </c>
      <c r="B8">
        <v>1331</v>
      </c>
      <c r="C8">
        <f t="shared" si="5"/>
        <v>59654.535714285681</v>
      </c>
      <c r="D8">
        <v>58</v>
      </c>
      <c r="E8">
        <f t="shared" si="5"/>
        <v>33220.28571428571</v>
      </c>
      <c r="F8">
        <v>12</v>
      </c>
      <c r="G8">
        <v>1000</v>
      </c>
      <c r="I8">
        <f t="shared" si="8"/>
        <v>13</v>
      </c>
      <c r="J8">
        <f t="shared" si="1"/>
        <v>13</v>
      </c>
      <c r="K8">
        <f t="shared" si="2"/>
        <v>11</v>
      </c>
      <c r="L8">
        <f t="shared" si="3"/>
        <v>9</v>
      </c>
      <c r="M8">
        <f t="shared" si="4"/>
        <v>16</v>
      </c>
      <c r="N8" s="3">
        <f t="shared" si="0"/>
        <v>1000</v>
      </c>
      <c r="O8">
        <f>Munka2!G73</f>
        <v>979</v>
      </c>
      <c r="P8">
        <f t="shared" si="9"/>
        <v>2001</v>
      </c>
      <c r="Q8">
        <f t="shared" si="10"/>
        <v>16</v>
      </c>
    </row>
    <row r="9" spans="1:17" x14ac:dyDescent="0.25">
      <c r="A9">
        <v>2002</v>
      </c>
      <c r="B9">
        <v>1437</v>
      </c>
      <c r="C9">
        <f t="shared" si="5"/>
        <v>60305.922619047575</v>
      </c>
      <c r="D9">
        <v>55</v>
      </c>
      <c r="E9">
        <f t="shared" si="5"/>
        <v>33314.380952380947</v>
      </c>
      <c r="F9">
        <v>14</v>
      </c>
      <c r="G9">
        <v>1000</v>
      </c>
      <c r="I9">
        <f t="shared" si="8"/>
        <v>12</v>
      </c>
      <c r="J9">
        <f t="shared" si="1"/>
        <v>12</v>
      </c>
      <c r="K9">
        <f t="shared" si="2"/>
        <v>13</v>
      </c>
      <c r="L9">
        <f t="shared" si="3"/>
        <v>8</v>
      </c>
      <c r="M9">
        <f t="shared" si="4"/>
        <v>11</v>
      </c>
      <c r="N9" s="3">
        <f t="shared" si="0"/>
        <v>1000</v>
      </c>
      <c r="O9">
        <f>Munka2!G74</f>
        <v>995.5</v>
      </c>
      <c r="P9">
        <f t="shared" si="9"/>
        <v>2002</v>
      </c>
      <c r="Q9">
        <f t="shared" si="10"/>
        <v>9</v>
      </c>
    </row>
    <row r="10" spans="1:17" x14ac:dyDescent="0.25">
      <c r="A10">
        <v>2003</v>
      </c>
      <c r="B10">
        <v>1636</v>
      </c>
      <c r="C10">
        <f t="shared" si="5"/>
        <v>60957.309523809468</v>
      </c>
      <c r="D10">
        <v>57</v>
      </c>
      <c r="E10">
        <f t="shared" si="5"/>
        <v>33408.476190476184</v>
      </c>
      <c r="F10">
        <v>13</v>
      </c>
      <c r="G10">
        <v>1000</v>
      </c>
      <c r="I10">
        <f t="shared" si="8"/>
        <v>11</v>
      </c>
      <c r="J10">
        <f t="shared" si="1"/>
        <v>11</v>
      </c>
      <c r="K10">
        <f t="shared" si="2"/>
        <v>12</v>
      </c>
      <c r="L10">
        <f t="shared" si="3"/>
        <v>7</v>
      </c>
      <c r="M10">
        <f t="shared" si="4"/>
        <v>14</v>
      </c>
      <c r="N10" s="3">
        <f t="shared" si="0"/>
        <v>1000</v>
      </c>
      <c r="O10">
        <f>Munka2!G75</f>
        <v>986</v>
      </c>
      <c r="P10">
        <f t="shared" si="9"/>
        <v>2003</v>
      </c>
      <c r="Q10">
        <f t="shared" si="10"/>
        <v>13</v>
      </c>
    </row>
    <row r="11" spans="1:17" x14ac:dyDescent="0.25">
      <c r="A11">
        <v>2004</v>
      </c>
      <c r="B11">
        <v>1967</v>
      </c>
      <c r="C11">
        <f t="shared" si="5"/>
        <v>61608.696428571362</v>
      </c>
      <c r="D11">
        <v>73</v>
      </c>
      <c r="E11">
        <f t="shared" si="5"/>
        <v>33502.57142857142</v>
      </c>
      <c r="F11">
        <v>12</v>
      </c>
      <c r="G11">
        <v>1000</v>
      </c>
      <c r="I11">
        <f t="shared" si="8"/>
        <v>10</v>
      </c>
      <c r="J11">
        <f t="shared" si="1"/>
        <v>9</v>
      </c>
      <c r="K11">
        <f t="shared" si="2"/>
        <v>10</v>
      </c>
      <c r="L11">
        <f t="shared" si="3"/>
        <v>6</v>
      </c>
      <c r="M11">
        <f t="shared" si="4"/>
        <v>16</v>
      </c>
      <c r="N11" s="3">
        <f t="shared" si="0"/>
        <v>1000</v>
      </c>
      <c r="O11">
        <f>Munka2!G76</f>
        <v>990</v>
      </c>
      <c r="P11">
        <f t="shared" si="9"/>
        <v>2004</v>
      </c>
      <c r="Q11">
        <f t="shared" si="10"/>
        <v>11</v>
      </c>
    </row>
    <row r="12" spans="1:17" x14ac:dyDescent="0.25">
      <c r="A12">
        <v>2005</v>
      </c>
      <c r="B12">
        <v>2517</v>
      </c>
      <c r="C12">
        <v>62148</v>
      </c>
      <c r="D12">
        <v>143</v>
      </c>
      <c r="E12">
        <v>33999</v>
      </c>
      <c r="F12">
        <v>21</v>
      </c>
      <c r="G12">
        <v>1000</v>
      </c>
      <c r="I12">
        <f t="shared" si="8"/>
        <v>9</v>
      </c>
      <c r="J12">
        <f t="shared" si="1"/>
        <v>7</v>
      </c>
      <c r="K12">
        <f t="shared" si="2"/>
        <v>2</v>
      </c>
      <c r="L12">
        <f t="shared" si="3"/>
        <v>4</v>
      </c>
      <c r="M12">
        <f t="shared" si="4"/>
        <v>3</v>
      </c>
      <c r="N12" s="3">
        <f t="shared" si="0"/>
        <v>1000</v>
      </c>
      <c r="O12">
        <f>Munka2!G77</f>
        <v>1030</v>
      </c>
      <c r="P12">
        <f t="shared" si="9"/>
        <v>2005</v>
      </c>
      <c r="Q12">
        <f t="shared" si="10"/>
        <v>4</v>
      </c>
    </row>
    <row r="13" spans="1:17" x14ac:dyDescent="0.25">
      <c r="A13">
        <v>2006</v>
      </c>
      <c r="B13">
        <v>3423</v>
      </c>
      <c r="C13">
        <f>AVERAGE(C12,C14)</f>
        <v>61817</v>
      </c>
      <c r="D13">
        <v>91</v>
      </c>
      <c r="E13">
        <f>AVERAGE(E12,E14)</f>
        <v>33083.5</v>
      </c>
      <c r="F13">
        <v>22</v>
      </c>
      <c r="G13">
        <v>1000</v>
      </c>
      <c r="I13">
        <f t="shared" si="8"/>
        <v>8</v>
      </c>
      <c r="J13">
        <f t="shared" si="1"/>
        <v>8</v>
      </c>
      <c r="K13">
        <f t="shared" si="2"/>
        <v>9</v>
      </c>
      <c r="L13">
        <f t="shared" si="3"/>
        <v>12</v>
      </c>
      <c r="M13">
        <f t="shared" si="4"/>
        <v>2</v>
      </c>
      <c r="N13" s="3">
        <f t="shared" si="0"/>
        <v>1000</v>
      </c>
      <c r="O13">
        <f>Munka2!G78</f>
        <v>1013.5</v>
      </c>
      <c r="P13">
        <f t="shared" si="9"/>
        <v>2006</v>
      </c>
      <c r="Q13">
        <f t="shared" si="10"/>
        <v>5</v>
      </c>
    </row>
    <row r="14" spans="1:17" x14ac:dyDescent="0.25">
      <c r="A14">
        <v>2007</v>
      </c>
      <c r="B14">
        <v>4156</v>
      </c>
      <c r="C14">
        <v>61486</v>
      </c>
      <c r="D14">
        <v>109</v>
      </c>
      <c r="E14">
        <v>32168</v>
      </c>
      <c r="F14">
        <v>18</v>
      </c>
      <c r="G14">
        <v>1000</v>
      </c>
      <c r="I14">
        <f t="shared" si="8"/>
        <v>7</v>
      </c>
      <c r="J14">
        <f t="shared" si="1"/>
        <v>10</v>
      </c>
      <c r="K14">
        <f t="shared" si="2"/>
        <v>6</v>
      </c>
      <c r="L14">
        <f t="shared" si="3"/>
        <v>18</v>
      </c>
      <c r="M14">
        <f t="shared" si="4"/>
        <v>7</v>
      </c>
      <c r="N14" s="3">
        <f t="shared" si="0"/>
        <v>1000</v>
      </c>
      <c r="O14">
        <f>Munka2!G79</f>
        <v>986.5</v>
      </c>
      <c r="P14">
        <f t="shared" si="9"/>
        <v>2007</v>
      </c>
      <c r="Q14">
        <f t="shared" si="10"/>
        <v>12</v>
      </c>
    </row>
    <row r="15" spans="1:17" x14ac:dyDescent="0.25">
      <c r="A15">
        <v>2008</v>
      </c>
      <c r="B15">
        <v>5032</v>
      </c>
      <c r="C15">
        <f>AVERAGE(C14,C16)</f>
        <v>65136.5</v>
      </c>
      <c r="D15">
        <v>170</v>
      </c>
      <c r="E15">
        <f>AVERAGE(E14,E16)</f>
        <v>34134</v>
      </c>
      <c r="F15">
        <v>11</v>
      </c>
      <c r="G15">
        <v>1000</v>
      </c>
      <c r="I15">
        <f t="shared" si="8"/>
        <v>6</v>
      </c>
      <c r="J15">
        <f t="shared" si="1"/>
        <v>4</v>
      </c>
      <c r="K15">
        <f t="shared" si="2"/>
        <v>1</v>
      </c>
      <c r="L15">
        <f t="shared" si="3"/>
        <v>3</v>
      </c>
      <c r="M15">
        <f t="shared" si="4"/>
        <v>18</v>
      </c>
      <c r="N15" s="3">
        <f t="shared" si="0"/>
        <v>1000</v>
      </c>
      <c r="O15">
        <f>Munka2!G80</f>
        <v>1001</v>
      </c>
      <c r="P15">
        <f t="shared" si="9"/>
        <v>2008</v>
      </c>
      <c r="Q15">
        <f t="shared" si="10"/>
        <v>8</v>
      </c>
    </row>
    <row r="16" spans="1:17" s="2" customFormat="1" x14ac:dyDescent="0.25">
      <c r="A16" s="2">
        <v>2009</v>
      </c>
      <c r="B16" s="2">
        <v>6285</v>
      </c>
      <c r="C16" s="2">
        <v>68787</v>
      </c>
      <c r="D16">
        <f>AVERAGE(D15,D17)</f>
        <v>142</v>
      </c>
      <c r="E16" s="2">
        <v>36100</v>
      </c>
      <c r="F16">
        <f>AVERAGE(F15,F17)</f>
        <v>15</v>
      </c>
      <c r="G16">
        <v>1000</v>
      </c>
      <c r="I16">
        <f t="shared" si="8"/>
        <v>5</v>
      </c>
      <c r="J16">
        <f t="shared" si="1"/>
        <v>1</v>
      </c>
      <c r="K16">
        <f t="shared" si="2"/>
        <v>3</v>
      </c>
      <c r="L16">
        <f t="shared" si="3"/>
        <v>1</v>
      </c>
      <c r="M16">
        <f t="shared" si="4"/>
        <v>8</v>
      </c>
      <c r="N16" s="3">
        <f t="shared" si="0"/>
        <v>1000</v>
      </c>
      <c r="O16">
        <f>Munka2!G81</f>
        <v>1033.5</v>
      </c>
      <c r="P16">
        <f t="shared" si="9"/>
        <v>2009</v>
      </c>
      <c r="Q16">
        <f t="shared" si="10"/>
        <v>1</v>
      </c>
    </row>
    <row r="17" spans="1:17" x14ac:dyDescent="0.25">
      <c r="A17">
        <v>2010</v>
      </c>
      <c r="B17">
        <v>7437</v>
      </c>
      <c r="C17">
        <f>AVERAGE(C16,C18)</f>
        <v>67068</v>
      </c>
      <c r="D17" s="2">
        <v>114</v>
      </c>
      <c r="E17">
        <f>AVERAGE(E16,E18)</f>
        <v>34976.5</v>
      </c>
      <c r="F17" s="2">
        <v>19</v>
      </c>
      <c r="G17">
        <v>1000</v>
      </c>
      <c r="I17">
        <f t="shared" si="8"/>
        <v>4</v>
      </c>
      <c r="J17">
        <f t="shared" si="1"/>
        <v>2</v>
      </c>
      <c r="K17">
        <f t="shared" si="2"/>
        <v>5</v>
      </c>
      <c r="L17">
        <f t="shared" si="3"/>
        <v>2</v>
      </c>
      <c r="M17">
        <f t="shared" si="4"/>
        <v>6</v>
      </c>
      <c r="N17" s="3">
        <f t="shared" si="0"/>
        <v>1000</v>
      </c>
      <c r="O17">
        <f>Munka2!G82</f>
        <v>1033</v>
      </c>
      <c r="P17">
        <f t="shared" si="9"/>
        <v>2010</v>
      </c>
      <c r="Q17">
        <f t="shared" si="10"/>
        <v>2</v>
      </c>
    </row>
    <row r="18" spans="1:17" x14ac:dyDescent="0.25">
      <c r="A18">
        <v>2011</v>
      </c>
      <c r="B18">
        <v>9021</v>
      </c>
      <c r="C18">
        <v>65349</v>
      </c>
      <c r="D18">
        <v>92</v>
      </c>
      <c r="E18">
        <v>33853</v>
      </c>
      <c r="F18">
        <v>29</v>
      </c>
      <c r="G18">
        <v>1000</v>
      </c>
      <c r="I18">
        <f t="shared" si="8"/>
        <v>3</v>
      </c>
      <c r="J18">
        <f t="shared" si="1"/>
        <v>3</v>
      </c>
      <c r="K18">
        <f t="shared" si="2"/>
        <v>8</v>
      </c>
      <c r="L18">
        <f t="shared" si="3"/>
        <v>5</v>
      </c>
      <c r="M18">
        <f t="shared" si="4"/>
        <v>1</v>
      </c>
      <c r="N18" s="3">
        <f t="shared" ref="N18:N20" si="11">G18</f>
        <v>1000</v>
      </c>
      <c r="O18">
        <f>Munka2!G83</f>
        <v>1032.5</v>
      </c>
      <c r="P18">
        <f t="shared" si="9"/>
        <v>2011</v>
      </c>
      <c r="Q18">
        <f t="shared" si="10"/>
        <v>3</v>
      </c>
    </row>
    <row r="19" spans="1:17" x14ac:dyDescent="0.25">
      <c r="A19">
        <v>2012</v>
      </c>
      <c r="B19">
        <v>9675</v>
      </c>
      <c r="C19">
        <f>AVERAGE(C18,C20)</f>
        <v>64528</v>
      </c>
      <c r="D19">
        <v>96</v>
      </c>
      <c r="E19">
        <f>AVERAGE(E18,E20)</f>
        <v>33094</v>
      </c>
      <c r="F19">
        <v>13</v>
      </c>
      <c r="G19">
        <v>1000</v>
      </c>
      <c r="I19">
        <f t="shared" si="8"/>
        <v>2</v>
      </c>
      <c r="J19">
        <f t="shared" si="1"/>
        <v>5</v>
      </c>
      <c r="K19">
        <f t="shared" si="2"/>
        <v>7</v>
      </c>
      <c r="L19">
        <f t="shared" si="3"/>
        <v>11</v>
      </c>
      <c r="M19">
        <f t="shared" si="4"/>
        <v>14</v>
      </c>
      <c r="N19" s="3">
        <f t="shared" si="11"/>
        <v>1000</v>
      </c>
      <c r="O19">
        <f>Munka2!G84</f>
        <v>1009</v>
      </c>
      <c r="P19">
        <f t="shared" si="9"/>
        <v>2012</v>
      </c>
      <c r="Q19">
        <f t="shared" si="10"/>
        <v>6</v>
      </c>
    </row>
    <row r="20" spans="1:17" x14ac:dyDescent="0.25">
      <c r="A20">
        <v>2013</v>
      </c>
      <c r="B20">
        <v>10915</v>
      </c>
      <c r="C20">
        <v>63707</v>
      </c>
      <c r="D20">
        <f>TREND(D7:D19,$A7:$A$19,$A$20)</f>
        <v>138.96153846153902</v>
      </c>
      <c r="E20">
        <v>32335</v>
      </c>
      <c r="F20">
        <f>TREND(F7:F19,$A7:$A$19,$A$20)</f>
        <v>19.307692307692378</v>
      </c>
      <c r="G20">
        <v>1000</v>
      </c>
      <c r="I20">
        <f t="shared" si="8"/>
        <v>1</v>
      </c>
      <c r="J20">
        <f t="shared" si="1"/>
        <v>6</v>
      </c>
      <c r="K20">
        <f t="shared" si="2"/>
        <v>4</v>
      </c>
      <c r="L20">
        <f t="shared" si="3"/>
        <v>17</v>
      </c>
      <c r="M20">
        <f t="shared" si="4"/>
        <v>5</v>
      </c>
      <c r="N20" s="3">
        <f t="shared" si="11"/>
        <v>1000</v>
      </c>
      <c r="O20">
        <f>Munka2!G85</f>
        <v>1008.5</v>
      </c>
      <c r="P20">
        <f t="shared" si="9"/>
        <v>2013</v>
      </c>
      <c r="Q20">
        <f t="shared" si="10"/>
        <v>7</v>
      </c>
    </row>
    <row r="21" spans="1:17" x14ac:dyDescent="0.25">
      <c r="A21" t="s">
        <v>3</v>
      </c>
      <c r="B21" t="s">
        <v>2</v>
      </c>
    </row>
  </sheetData>
  <conditionalFormatting sqref="I3:M2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3:O2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3:Q2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368B9-BE26-4049-BDCD-30454EB12E91}">
  <dimension ref="A5:L99"/>
  <sheetViews>
    <sheetView topLeftCell="A58" workbookViewId="0">
      <selection activeCell="G68" sqref="G68:G85"/>
    </sheetView>
  </sheetViews>
  <sheetFormatPr defaultRowHeight="15" x14ac:dyDescent="0.25"/>
  <sheetData>
    <row r="5" spans="1:12" ht="30" x14ac:dyDescent="0.25">
      <c r="A5" s="4" t="s">
        <v>11</v>
      </c>
      <c r="B5" s="5">
        <v>3066922</v>
      </c>
      <c r="C5" s="4" t="s">
        <v>12</v>
      </c>
      <c r="D5" s="5">
        <v>18</v>
      </c>
      <c r="E5" s="4" t="s">
        <v>13</v>
      </c>
      <c r="F5" s="5">
        <v>5</v>
      </c>
      <c r="G5" s="4" t="s">
        <v>14</v>
      </c>
      <c r="H5" s="5">
        <v>18</v>
      </c>
      <c r="I5" s="4" t="s">
        <v>15</v>
      </c>
      <c r="J5" s="5">
        <v>0</v>
      </c>
      <c r="K5" s="4" t="s">
        <v>16</v>
      </c>
      <c r="L5" s="5" t="s">
        <v>17</v>
      </c>
    </row>
    <row r="7" spans="1:12" x14ac:dyDescent="0.25">
      <c r="A7" s="6" t="s">
        <v>18</v>
      </c>
      <c r="B7" s="7" t="s">
        <v>19</v>
      </c>
      <c r="C7" s="7" t="s">
        <v>20</v>
      </c>
      <c r="D7" s="7" t="s">
        <v>21</v>
      </c>
      <c r="E7" s="7" t="s">
        <v>22</v>
      </c>
      <c r="F7" s="7" t="s">
        <v>23</v>
      </c>
      <c r="G7" s="7" t="s">
        <v>24</v>
      </c>
    </row>
    <row r="8" spans="1:12" x14ac:dyDescent="0.25">
      <c r="A8" s="7" t="s">
        <v>25</v>
      </c>
      <c r="B8" s="6">
        <v>18</v>
      </c>
      <c r="C8" s="6">
        <v>18</v>
      </c>
      <c r="D8" s="6">
        <v>18</v>
      </c>
      <c r="E8" s="6">
        <v>16</v>
      </c>
      <c r="F8" s="6">
        <v>13</v>
      </c>
      <c r="G8" s="6">
        <v>1000</v>
      </c>
    </row>
    <row r="9" spans="1:12" x14ac:dyDescent="0.25">
      <c r="A9" s="7" t="s">
        <v>26</v>
      </c>
      <c r="B9" s="6">
        <v>17</v>
      </c>
      <c r="C9" s="6">
        <v>17</v>
      </c>
      <c r="D9" s="6">
        <v>17</v>
      </c>
      <c r="E9" s="6">
        <v>15</v>
      </c>
      <c r="F9" s="6">
        <v>12</v>
      </c>
      <c r="G9" s="6">
        <v>1000</v>
      </c>
    </row>
    <row r="10" spans="1:12" x14ac:dyDescent="0.25">
      <c r="A10" s="7" t="s">
        <v>27</v>
      </c>
      <c r="B10" s="6">
        <v>16</v>
      </c>
      <c r="C10" s="6">
        <v>16</v>
      </c>
      <c r="D10" s="6">
        <v>15</v>
      </c>
      <c r="E10" s="6">
        <v>14</v>
      </c>
      <c r="F10" s="6">
        <v>10</v>
      </c>
      <c r="G10" s="6">
        <v>1000</v>
      </c>
    </row>
    <row r="11" spans="1:12" x14ac:dyDescent="0.25">
      <c r="A11" s="7" t="s">
        <v>28</v>
      </c>
      <c r="B11" s="6">
        <v>15</v>
      </c>
      <c r="C11" s="6">
        <v>15</v>
      </c>
      <c r="D11" s="6">
        <v>14</v>
      </c>
      <c r="E11" s="6">
        <v>13</v>
      </c>
      <c r="F11" s="6">
        <v>9</v>
      </c>
      <c r="G11" s="6">
        <v>1000</v>
      </c>
    </row>
    <row r="12" spans="1:12" x14ac:dyDescent="0.25">
      <c r="A12" s="7" t="s">
        <v>29</v>
      </c>
      <c r="B12" s="6">
        <v>14</v>
      </c>
      <c r="C12" s="6">
        <v>14</v>
      </c>
      <c r="D12" s="6">
        <v>16</v>
      </c>
      <c r="E12" s="6">
        <v>10</v>
      </c>
      <c r="F12" s="6">
        <v>4</v>
      </c>
      <c r="G12" s="6">
        <v>1000</v>
      </c>
    </row>
    <row r="13" spans="1:12" x14ac:dyDescent="0.25">
      <c r="A13" s="7" t="s">
        <v>30</v>
      </c>
      <c r="B13" s="6">
        <v>13</v>
      </c>
      <c r="C13" s="6">
        <v>13</v>
      </c>
      <c r="D13" s="6">
        <v>11</v>
      </c>
      <c r="E13" s="6">
        <v>9</v>
      </c>
      <c r="F13" s="6">
        <v>16</v>
      </c>
      <c r="G13" s="6">
        <v>1000</v>
      </c>
    </row>
    <row r="14" spans="1:12" x14ac:dyDescent="0.25">
      <c r="A14" s="7" t="s">
        <v>31</v>
      </c>
      <c r="B14" s="6">
        <v>12</v>
      </c>
      <c r="C14" s="6">
        <v>12</v>
      </c>
      <c r="D14" s="6">
        <v>13</v>
      </c>
      <c r="E14" s="6">
        <v>8</v>
      </c>
      <c r="F14" s="6">
        <v>11</v>
      </c>
      <c r="G14" s="6">
        <v>1000</v>
      </c>
    </row>
    <row r="15" spans="1:12" x14ac:dyDescent="0.25">
      <c r="A15" s="7" t="s">
        <v>32</v>
      </c>
      <c r="B15" s="6">
        <v>11</v>
      </c>
      <c r="C15" s="6">
        <v>11</v>
      </c>
      <c r="D15" s="6">
        <v>12</v>
      </c>
      <c r="E15" s="6">
        <v>7</v>
      </c>
      <c r="F15" s="6">
        <v>14</v>
      </c>
      <c r="G15" s="6">
        <v>1000</v>
      </c>
    </row>
    <row r="16" spans="1:12" x14ac:dyDescent="0.25">
      <c r="A16" s="7" t="s">
        <v>33</v>
      </c>
      <c r="B16" s="6">
        <v>10</v>
      </c>
      <c r="C16" s="6">
        <v>9</v>
      </c>
      <c r="D16" s="6">
        <v>10</v>
      </c>
      <c r="E16" s="6">
        <v>6</v>
      </c>
      <c r="F16" s="6">
        <v>16</v>
      </c>
      <c r="G16" s="6">
        <v>1000</v>
      </c>
    </row>
    <row r="17" spans="1:7" x14ac:dyDescent="0.25">
      <c r="A17" s="7" t="s">
        <v>34</v>
      </c>
      <c r="B17" s="6">
        <v>9</v>
      </c>
      <c r="C17" s="6">
        <v>7</v>
      </c>
      <c r="D17" s="6">
        <v>2</v>
      </c>
      <c r="E17" s="6">
        <v>4</v>
      </c>
      <c r="F17" s="6">
        <v>3</v>
      </c>
      <c r="G17" s="6">
        <v>1000</v>
      </c>
    </row>
    <row r="18" spans="1:7" x14ac:dyDescent="0.25">
      <c r="A18" s="7" t="s">
        <v>35</v>
      </c>
      <c r="B18" s="6">
        <v>8</v>
      </c>
      <c r="C18" s="6">
        <v>8</v>
      </c>
      <c r="D18" s="6">
        <v>9</v>
      </c>
      <c r="E18" s="6">
        <v>12</v>
      </c>
      <c r="F18" s="6">
        <v>2</v>
      </c>
      <c r="G18" s="6">
        <v>1000</v>
      </c>
    </row>
    <row r="19" spans="1:7" x14ac:dyDescent="0.25">
      <c r="A19" s="7" t="s">
        <v>36</v>
      </c>
      <c r="B19" s="6">
        <v>7</v>
      </c>
      <c r="C19" s="6">
        <v>10</v>
      </c>
      <c r="D19" s="6">
        <v>6</v>
      </c>
      <c r="E19" s="6">
        <v>18</v>
      </c>
      <c r="F19" s="6">
        <v>7</v>
      </c>
      <c r="G19" s="6">
        <v>1000</v>
      </c>
    </row>
    <row r="20" spans="1:7" x14ac:dyDescent="0.25">
      <c r="A20" s="7" t="s">
        <v>37</v>
      </c>
      <c r="B20" s="6">
        <v>6</v>
      </c>
      <c r="C20" s="6">
        <v>4</v>
      </c>
      <c r="D20" s="6">
        <v>1</v>
      </c>
      <c r="E20" s="6">
        <v>3</v>
      </c>
      <c r="F20" s="6">
        <v>18</v>
      </c>
      <c r="G20" s="6">
        <v>1000</v>
      </c>
    </row>
    <row r="21" spans="1:7" x14ac:dyDescent="0.25">
      <c r="A21" s="7" t="s">
        <v>38</v>
      </c>
      <c r="B21" s="6">
        <v>5</v>
      </c>
      <c r="C21" s="6">
        <v>1</v>
      </c>
      <c r="D21" s="6">
        <v>3</v>
      </c>
      <c r="E21" s="6">
        <v>1</v>
      </c>
      <c r="F21" s="6">
        <v>8</v>
      </c>
      <c r="G21" s="6">
        <v>1000</v>
      </c>
    </row>
    <row r="22" spans="1:7" x14ac:dyDescent="0.25">
      <c r="A22" s="7" t="s">
        <v>39</v>
      </c>
      <c r="B22" s="6">
        <v>4</v>
      </c>
      <c r="C22" s="6">
        <v>2</v>
      </c>
      <c r="D22" s="6">
        <v>5</v>
      </c>
      <c r="E22" s="6">
        <v>2</v>
      </c>
      <c r="F22" s="6">
        <v>6</v>
      </c>
      <c r="G22" s="6">
        <v>1000</v>
      </c>
    </row>
    <row r="23" spans="1:7" x14ac:dyDescent="0.25">
      <c r="A23" s="7" t="s">
        <v>40</v>
      </c>
      <c r="B23" s="6">
        <v>3</v>
      </c>
      <c r="C23" s="6">
        <v>3</v>
      </c>
      <c r="D23" s="6">
        <v>8</v>
      </c>
      <c r="E23" s="6">
        <v>5</v>
      </c>
      <c r="F23" s="6">
        <v>1</v>
      </c>
      <c r="G23" s="6">
        <v>1000</v>
      </c>
    </row>
    <row r="24" spans="1:7" x14ac:dyDescent="0.25">
      <c r="A24" s="7" t="s">
        <v>41</v>
      </c>
      <c r="B24" s="6">
        <v>2</v>
      </c>
      <c r="C24" s="6">
        <v>5</v>
      </c>
      <c r="D24" s="6">
        <v>7</v>
      </c>
      <c r="E24" s="6">
        <v>11</v>
      </c>
      <c r="F24" s="6">
        <v>14</v>
      </c>
      <c r="G24" s="6">
        <v>1000</v>
      </c>
    </row>
    <row r="25" spans="1:7" x14ac:dyDescent="0.25">
      <c r="A25" s="7" t="s">
        <v>42</v>
      </c>
      <c r="B25" s="6">
        <v>1</v>
      </c>
      <c r="C25" s="6">
        <v>6</v>
      </c>
      <c r="D25" s="6">
        <v>4</v>
      </c>
      <c r="E25" s="6">
        <v>17</v>
      </c>
      <c r="F25" s="6">
        <v>5</v>
      </c>
      <c r="G25" s="6">
        <v>1000</v>
      </c>
    </row>
    <row r="27" spans="1:7" ht="30" x14ac:dyDescent="0.25">
      <c r="A27" s="6" t="s">
        <v>43</v>
      </c>
      <c r="B27" s="7" t="s">
        <v>19</v>
      </c>
      <c r="C27" s="7" t="s">
        <v>20</v>
      </c>
      <c r="D27" s="7" t="s">
        <v>21</v>
      </c>
      <c r="E27" s="7" t="s">
        <v>22</v>
      </c>
      <c r="F27" s="7" t="s">
        <v>23</v>
      </c>
    </row>
    <row r="28" spans="1:7" ht="45" x14ac:dyDescent="0.25">
      <c r="A28" s="7" t="s">
        <v>44</v>
      </c>
      <c r="B28" s="6" t="s">
        <v>45</v>
      </c>
      <c r="C28" s="6" t="s">
        <v>46</v>
      </c>
      <c r="D28" s="6" t="s">
        <v>47</v>
      </c>
      <c r="E28" s="6" t="s">
        <v>48</v>
      </c>
      <c r="F28" s="6" t="s">
        <v>49</v>
      </c>
    </row>
    <row r="29" spans="1:7" ht="45" x14ac:dyDescent="0.25">
      <c r="A29" s="7" t="s">
        <v>50</v>
      </c>
      <c r="B29" s="6" t="s">
        <v>51</v>
      </c>
      <c r="C29" s="6" t="s">
        <v>52</v>
      </c>
      <c r="D29" s="6" t="s">
        <v>53</v>
      </c>
      <c r="E29" s="6" t="s">
        <v>54</v>
      </c>
      <c r="F29" s="6" t="s">
        <v>55</v>
      </c>
    </row>
    <row r="30" spans="1:7" ht="45" x14ac:dyDescent="0.25">
      <c r="A30" s="7" t="s">
        <v>56</v>
      </c>
      <c r="B30" s="6" t="s">
        <v>57</v>
      </c>
      <c r="C30" s="6" t="s">
        <v>58</v>
      </c>
      <c r="D30" s="6" t="s">
        <v>58</v>
      </c>
      <c r="E30" s="6" t="s">
        <v>59</v>
      </c>
      <c r="F30" s="6" t="s">
        <v>60</v>
      </c>
    </row>
    <row r="31" spans="1:7" ht="45" x14ac:dyDescent="0.25">
      <c r="A31" s="7" t="s">
        <v>61</v>
      </c>
      <c r="B31" s="6" t="s">
        <v>62</v>
      </c>
      <c r="C31" s="6" t="s">
        <v>63</v>
      </c>
      <c r="D31" s="6" t="s">
        <v>63</v>
      </c>
      <c r="E31" s="6" t="s">
        <v>64</v>
      </c>
      <c r="F31" s="6" t="s">
        <v>65</v>
      </c>
    </row>
    <row r="32" spans="1:7" ht="45" x14ac:dyDescent="0.25">
      <c r="A32" s="7" t="s">
        <v>66</v>
      </c>
      <c r="B32" s="6" t="s">
        <v>67</v>
      </c>
      <c r="C32" s="6" t="s">
        <v>68</v>
      </c>
      <c r="D32" s="6" t="s">
        <v>68</v>
      </c>
      <c r="E32" s="6" t="s">
        <v>69</v>
      </c>
      <c r="F32" s="6" t="s">
        <v>70</v>
      </c>
    </row>
    <row r="33" spans="1:6" ht="45" x14ac:dyDescent="0.25">
      <c r="A33" s="7" t="s">
        <v>71</v>
      </c>
      <c r="B33" s="6" t="s">
        <v>72</v>
      </c>
      <c r="C33" s="6" t="s">
        <v>73</v>
      </c>
      <c r="D33" s="6" t="s">
        <v>73</v>
      </c>
      <c r="E33" s="6" t="s">
        <v>74</v>
      </c>
      <c r="F33" s="6" t="s">
        <v>75</v>
      </c>
    </row>
    <row r="34" spans="1:6" ht="45" x14ac:dyDescent="0.25">
      <c r="A34" s="7" t="s">
        <v>76</v>
      </c>
      <c r="B34" s="6" t="s">
        <v>77</v>
      </c>
      <c r="C34" s="6" t="s">
        <v>78</v>
      </c>
      <c r="D34" s="6" t="s">
        <v>78</v>
      </c>
      <c r="E34" s="6" t="s">
        <v>79</v>
      </c>
      <c r="F34" s="6" t="s">
        <v>80</v>
      </c>
    </row>
    <row r="35" spans="1:6" ht="45" x14ac:dyDescent="0.25">
      <c r="A35" s="7" t="s">
        <v>81</v>
      </c>
      <c r="B35" s="6" t="s">
        <v>82</v>
      </c>
      <c r="C35" s="6" t="s">
        <v>83</v>
      </c>
      <c r="D35" s="6" t="s">
        <v>83</v>
      </c>
      <c r="E35" s="6" t="s">
        <v>84</v>
      </c>
      <c r="F35" s="6" t="s">
        <v>85</v>
      </c>
    </row>
    <row r="36" spans="1:6" ht="45" x14ac:dyDescent="0.25">
      <c r="A36" s="7" t="s">
        <v>86</v>
      </c>
      <c r="B36" s="6" t="s">
        <v>87</v>
      </c>
      <c r="C36" s="6" t="s">
        <v>88</v>
      </c>
      <c r="D36" s="6" t="s">
        <v>88</v>
      </c>
      <c r="E36" s="6" t="s">
        <v>89</v>
      </c>
      <c r="F36" s="6" t="s">
        <v>90</v>
      </c>
    </row>
    <row r="37" spans="1:6" ht="45" x14ac:dyDescent="0.25">
      <c r="A37" s="7" t="s">
        <v>91</v>
      </c>
      <c r="B37" s="6" t="s">
        <v>92</v>
      </c>
      <c r="C37" s="6" t="s">
        <v>93</v>
      </c>
      <c r="D37" s="6" t="s">
        <v>93</v>
      </c>
      <c r="E37" s="6" t="s">
        <v>94</v>
      </c>
      <c r="F37" s="6" t="s">
        <v>95</v>
      </c>
    </row>
    <row r="38" spans="1:6" ht="45" x14ac:dyDescent="0.25">
      <c r="A38" s="7" t="s">
        <v>96</v>
      </c>
      <c r="B38" s="6" t="s">
        <v>97</v>
      </c>
      <c r="C38" s="6" t="s">
        <v>98</v>
      </c>
      <c r="D38" s="6" t="s">
        <v>98</v>
      </c>
      <c r="E38" s="6" t="s">
        <v>99</v>
      </c>
      <c r="F38" s="6" t="s">
        <v>100</v>
      </c>
    </row>
    <row r="39" spans="1:6" ht="45" x14ac:dyDescent="0.25">
      <c r="A39" s="7" t="s">
        <v>101</v>
      </c>
      <c r="B39" s="6" t="s">
        <v>102</v>
      </c>
      <c r="C39" s="6" t="s">
        <v>103</v>
      </c>
      <c r="D39" s="6" t="s">
        <v>103</v>
      </c>
      <c r="E39" s="6" t="s">
        <v>104</v>
      </c>
      <c r="F39" s="6" t="s">
        <v>105</v>
      </c>
    </row>
    <row r="40" spans="1:6" ht="45" x14ac:dyDescent="0.25">
      <c r="A40" s="7" t="s">
        <v>106</v>
      </c>
      <c r="B40" s="6" t="s">
        <v>107</v>
      </c>
      <c r="C40" s="6" t="s">
        <v>108</v>
      </c>
      <c r="D40" s="6" t="s">
        <v>108</v>
      </c>
      <c r="E40" s="6" t="s">
        <v>109</v>
      </c>
      <c r="F40" s="6" t="s">
        <v>110</v>
      </c>
    </row>
    <row r="41" spans="1:6" ht="45" x14ac:dyDescent="0.25">
      <c r="A41" s="7" t="s">
        <v>111</v>
      </c>
      <c r="B41" s="6" t="s">
        <v>112</v>
      </c>
      <c r="C41" s="6" t="s">
        <v>113</v>
      </c>
      <c r="D41" s="6" t="s">
        <v>113</v>
      </c>
      <c r="E41" s="6" t="s">
        <v>114</v>
      </c>
      <c r="F41" s="6" t="s">
        <v>115</v>
      </c>
    </row>
    <row r="42" spans="1:6" ht="45" x14ac:dyDescent="0.25">
      <c r="A42" s="7" t="s">
        <v>116</v>
      </c>
      <c r="B42" s="6" t="s">
        <v>117</v>
      </c>
      <c r="C42" s="6" t="s">
        <v>118</v>
      </c>
      <c r="D42" s="6" t="s">
        <v>118</v>
      </c>
      <c r="E42" s="6" t="s">
        <v>119</v>
      </c>
      <c r="F42" s="6" t="s">
        <v>120</v>
      </c>
    </row>
    <row r="43" spans="1:6" ht="45" x14ac:dyDescent="0.25">
      <c r="A43" s="7" t="s">
        <v>121</v>
      </c>
      <c r="B43" s="6" t="s">
        <v>122</v>
      </c>
      <c r="C43" s="6" t="s">
        <v>123</v>
      </c>
      <c r="D43" s="6" t="s">
        <v>123</v>
      </c>
      <c r="E43" s="6" t="s">
        <v>124</v>
      </c>
      <c r="F43" s="6" t="s">
        <v>125</v>
      </c>
    </row>
    <row r="44" spans="1:6" ht="45" x14ac:dyDescent="0.25">
      <c r="A44" s="7" t="s">
        <v>126</v>
      </c>
      <c r="B44" s="6" t="s">
        <v>127</v>
      </c>
      <c r="C44" s="6" t="s">
        <v>128</v>
      </c>
      <c r="D44" s="6" t="s">
        <v>128</v>
      </c>
      <c r="E44" s="6" t="s">
        <v>129</v>
      </c>
      <c r="F44" s="6" t="s">
        <v>128</v>
      </c>
    </row>
    <row r="45" spans="1:6" ht="45" x14ac:dyDescent="0.25">
      <c r="A45" s="7" t="s">
        <v>130</v>
      </c>
      <c r="B45" s="6" t="s">
        <v>131</v>
      </c>
      <c r="C45" s="6" t="s">
        <v>132</v>
      </c>
      <c r="D45" s="6" t="s">
        <v>132</v>
      </c>
      <c r="E45" s="6" t="s">
        <v>133</v>
      </c>
      <c r="F45" s="6" t="s">
        <v>132</v>
      </c>
    </row>
    <row r="47" spans="1:6" ht="30" x14ac:dyDescent="0.25">
      <c r="A47" s="6" t="s">
        <v>134</v>
      </c>
      <c r="B47" s="7" t="s">
        <v>19</v>
      </c>
      <c r="C47" s="7" t="s">
        <v>20</v>
      </c>
      <c r="D47" s="7" t="s">
        <v>21</v>
      </c>
      <c r="E47" s="7" t="s">
        <v>22</v>
      </c>
      <c r="F47" s="7" t="s">
        <v>23</v>
      </c>
    </row>
    <row r="48" spans="1:6" x14ac:dyDescent="0.25">
      <c r="A48" s="7" t="s">
        <v>44</v>
      </c>
      <c r="B48" s="6">
        <v>478</v>
      </c>
      <c r="C48" s="6">
        <v>17</v>
      </c>
      <c r="D48" s="6">
        <v>24</v>
      </c>
      <c r="E48" s="6">
        <v>499</v>
      </c>
      <c r="F48" s="8">
        <v>15827</v>
      </c>
    </row>
    <row r="49" spans="1:6" x14ac:dyDescent="0.25">
      <c r="A49" s="7" t="s">
        <v>50</v>
      </c>
      <c r="B49" s="6">
        <v>477</v>
      </c>
      <c r="C49" s="6">
        <v>16</v>
      </c>
      <c r="D49" s="9">
        <v>43603</v>
      </c>
      <c r="E49" s="6">
        <v>498</v>
      </c>
      <c r="F49" s="8">
        <v>15462</v>
      </c>
    </row>
    <row r="50" spans="1:6" x14ac:dyDescent="0.25">
      <c r="A50" s="7" t="s">
        <v>56</v>
      </c>
      <c r="B50" s="6">
        <v>469</v>
      </c>
      <c r="C50" s="6">
        <v>15</v>
      </c>
      <c r="D50" s="6">
        <v>15</v>
      </c>
      <c r="E50" s="6">
        <v>497</v>
      </c>
      <c r="F50" s="8">
        <v>15097</v>
      </c>
    </row>
    <row r="51" spans="1:6" x14ac:dyDescent="0.25">
      <c r="A51" s="7" t="s">
        <v>61</v>
      </c>
      <c r="B51" s="6">
        <v>468</v>
      </c>
      <c r="C51" s="6">
        <v>14</v>
      </c>
      <c r="D51" s="6">
        <v>14</v>
      </c>
      <c r="E51" s="6">
        <v>496</v>
      </c>
      <c r="F51" s="8">
        <v>14732</v>
      </c>
    </row>
    <row r="52" spans="1:6" x14ac:dyDescent="0.25">
      <c r="A52" s="7" t="s">
        <v>66</v>
      </c>
      <c r="B52" s="6">
        <v>467</v>
      </c>
      <c r="C52" s="6">
        <v>13</v>
      </c>
      <c r="D52" s="6">
        <v>13</v>
      </c>
      <c r="E52" s="6">
        <v>495</v>
      </c>
      <c r="F52" s="6">
        <v>39</v>
      </c>
    </row>
    <row r="53" spans="1:6" x14ac:dyDescent="0.25">
      <c r="A53" s="7" t="s">
        <v>71</v>
      </c>
      <c r="B53" s="6">
        <v>466</v>
      </c>
      <c r="C53" s="6">
        <v>12</v>
      </c>
      <c r="D53" s="6">
        <v>12</v>
      </c>
      <c r="E53" s="6">
        <v>494</v>
      </c>
      <c r="F53" s="6">
        <v>38</v>
      </c>
    </row>
    <row r="54" spans="1:6" x14ac:dyDescent="0.25">
      <c r="A54" s="7" t="s">
        <v>76</v>
      </c>
      <c r="B54" s="6">
        <v>465</v>
      </c>
      <c r="C54" s="6">
        <v>11</v>
      </c>
      <c r="D54" s="6">
        <v>11</v>
      </c>
      <c r="E54" s="6">
        <v>493</v>
      </c>
      <c r="F54" s="6">
        <v>37</v>
      </c>
    </row>
    <row r="55" spans="1:6" x14ac:dyDescent="0.25">
      <c r="A55" s="7" t="s">
        <v>81</v>
      </c>
      <c r="B55" s="6">
        <v>464</v>
      </c>
      <c r="C55" s="6">
        <v>10</v>
      </c>
      <c r="D55" s="6">
        <v>10</v>
      </c>
      <c r="E55" s="6">
        <v>492</v>
      </c>
      <c r="F55" s="8">
        <v>12905</v>
      </c>
    </row>
    <row r="56" spans="1:6" x14ac:dyDescent="0.25">
      <c r="A56" s="7" t="s">
        <v>86</v>
      </c>
      <c r="B56" s="6">
        <v>463</v>
      </c>
      <c r="C56" s="6">
        <v>9</v>
      </c>
      <c r="D56" s="6">
        <v>9</v>
      </c>
      <c r="E56" s="6">
        <v>491</v>
      </c>
      <c r="F56" s="8">
        <v>12540</v>
      </c>
    </row>
    <row r="57" spans="1:6" x14ac:dyDescent="0.25">
      <c r="A57" s="7" t="s">
        <v>91</v>
      </c>
      <c r="B57" s="6" t="s">
        <v>135</v>
      </c>
      <c r="C57" s="6">
        <v>8</v>
      </c>
      <c r="D57" s="6">
        <v>8</v>
      </c>
      <c r="E57" s="6">
        <v>490</v>
      </c>
      <c r="F57" s="8">
        <v>12175</v>
      </c>
    </row>
    <row r="58" spans="1:6" x14ac:dyDescent="0.25">
      <c r="A58" s="7" t="s">
        <v>96</v>
      </c>
      <c r="B58" s="6" t="s">
        <v>136</v>
      </c>
      <c r="C58" s="6">
        <v>7</v>
      </c>
      <c r="D58" s="6">
        <v>7</v>
      </c>
      <c r="E58" s="6">
        <v>489</v>
      </c>
      <c r="F58" s="8">
        <v>11810</v>
      </c>
    </row>
    <row r="59" spans="1:6" x14ac:dyDescent="0.25">
      <c r="A59" s="7" t="s">
        <v>101</v>
      </c>
      <c r="B59" s="6" t="s">
        <v>137</v>
      </c>
      <c r="C59" s="6">
        <v>6</v>
      </c>
      <c r="D59" s="6">
        <v>6</v>
      </c>
      <c r="E59" s="6">
        <v>488</v>
      </c>
      <c r="F59" s="9">
        <v>43616</v>
      </c>
    </row>
    <row r="60" spans="1:6" x14ac:dyDescent="0.25">
      <c r="A60" s="7" t="s">
        <v>106</v>
      </c>
      <c r="B60" s="6" t="s">
        <v>138</v>
      </c>
      <c r="C60" s="6">
        <v>5</v>
      </c>
      <c r="D60" s="6">
        <v>5</v>
      </c>
      <c r="E60" s="6">
        <v>487</v>
      </c>
      <c r="F60" s="9">
        <v>43615</v>
      </c>
    </row>
    <row r="61" spans="1:6" x14ac:dyDescent="0.25">
      <c r="A61" s="7" t="s">
        <v>111</v>
      </c>
      <c r="B61" s="6" t="s">
        <v>139</v>
      </c>
      <c r="C61" s="6">
        <v>4</v>
      </c>
      <c r="D61" s="6">
        <v>4</v>
      </c>
      <c r="E61" s="6">
        <v>486</v>
      </c>
      <c r="F61" s="6">
        <v>19</v>
      </c>
    </row>
    <row r="62" spans="1:6" x14ac:dyDescent="0.25">
      <c r="A62" s="7" t="s">
        <v>116</v>
      </c>
      <c r="B62" s="6" t="s">
        <v>140</v>
      </c>
      <c r="C62" s="6">
        <v>3</v>
      </c>
      <c r="D62" s="6">
        <v>3</v>
      </c>
      <c r="E62" s="6">
        <v>485</v>
      </c>
      <c r="F62" s="6">
        <v>18</v>
      </c>
    </row>
    <row r="63" spans="1:6" x14ac:dyDescent="0.25">
      <c r="A63" s="7" t="s">
        <v>121</v>
      </c>
      <c r="B63" s="6" t="s">
        <v>141</v>
      </c>
      <c r="C63" s="6">
        <v>2</v>
      </c>
      <c r="D63" s="6">
        <v>2</v>
      </c>
      <c r="E63" s="6">
        <v>484</v>
      </c>
      <c r="F63" s="6">
        <v>17</v>
      </c>
    </row>
    <row r="64" spans="1:6" x14ac:dyDescent="0.25">
      <c r="A64" s="7" t="s">
        <v>126</v>
      </c>
      <c r="B64" s="6" t="s">
        <v>142</v>
      </c>
      <c r="C64" s="6">
        <v>1</v>
      </c>
      <c r="D64" s="6">
        <v>1</v>
      </c>
      <c r="E64" s="6" t="s">
        <v>143</v>
      </c>
      <c r="F64" s="6">
        <v>1</v>
      </c>
    </row>
    <row r="65" spans="1:10" x14ac:dyDescent="0.25">
      <c r="A65" s="7" t="s">
        <v>130</v>
      </c>
      <c r="B65" s="6" t="s">
        <v>144</v>
      </c>
      <c r="C65" s="6">
        <v>0</v>
      </c>
      <c r="D65" s="6">
        <v>0</v>
      </c>
      <c r="E65" s="6" t="s">
        <v>145</v>
      </c>
      <c r="F65" s="6">
        <v>0</v>
      </c>
    </row>
    <row r="67" spans="1:10" ht="30" x14ac:dyDescent="0.25">
      <c r="A67" s="6" t="s">
        <v>146</v>
      </c>
      <c r="B67" s="7" t="s">
        <v>19</v>
      </c>
      <c r="C67" s="7" t="s">
        <v>20</v>
      </c>
      <c r="D67" s="7" t="s">
        <v>21</v>
      </c>
      <c r="E67" s="7" t="s">
        <v>22</v>
      </c>
      <c r="F67" s="7" t="s">
        <v>23</v>
      </c>
      <c r="G67" s="13" t="s">
        <v>147</v>
      </c>
      <c r="H67" s="13" t="s">
        <v>148</v>
      </c>
      <c r="I67" s="7" t="s">
        <v>149</v>
      </c>
      <c r="J67" s="7" t="s">
        <v>150</v>
      </c>
    </row>
    <row r="68" spans="1:10" x14ac:dyDescent="0.25">
      <c r="A68" s="7" t="s">
        <v>25</v>
      </c>
      <c r="B68" s="6" t="s">
        <v>144</v>
      </c>
      <c r="C68" s="6">
        <v>0</v>
      </c>
      <c r="D68" s="6">
        <v>0</v>
      </c>
      <c r="E68" s="6">
        <v>484</v>
      </c>
      <c r="F68" s="9">
        <v>43615</v>
      </c>
      <c r="G68" s="14">
        <v>968.4</v>
      </c>
      <c r="H68" s="14">
        <v>1000</v>
      </c>
      <c r="I68" s="8">
        <v>11475</v>
      </c>
      <c r="J68" s="9">
        <v>43540</v>
      </c>
    </row>
    <row r="69" spans="1:10" x14ac:dyDescent="0.25">
      <c r="A69" s="7" t="s">
        <v>26</v>
      </c>
      <c r="B69" s="6" t="s">
        <v>142</v>
      </c>
      <c r="C69" s="6">
        <v>1</v>
      </c>
      <c r="D69" s="6">
        <v>1</v>
      </c>
      <c r="E69" s="6">
        <v>485</v>
      </c>
      <c r="F69" s="9">
        <v>43616</v>
      </c>
      <c r="G69" s="14">
        <v>973.4</v>
      </c>
      <c r="H69" s="14">
        <v>1000</v>
      </c>
      <c r="I69" s="9">
        <v>43642</v>
      </c>
      <c r="J69" s="6" t="s">
        <v>151</v>
      </c>
    </row>
    <row r="70" spans="1:10" x14ac:dyDescent="0.25">
      <c r="A70" s="7" t="s">
        <v>27</v>
      </c>
      <c r="B70" s="6" t="s">
        <v>141</v>
      </c>
      <c r="C70" s="6">
        <v>2</v>
      </c>
      <c r="D70" s="6">
        <v>3</v>
      </c>
      <c r="E70" s="6">
        <v>486</v>
      </c>
      <c r="F70" s="8">
        <v>12175</v>
      </c>
      <c r="G70" s="14">
        <v>980.5</v>
      </c>
      <c r="H70" s="14">
        <v>1000</v>
      </c>
      <c r="I70" s="9">
        <v>43604</v>
      </c>
      <c r="J70" s="6" t="s">
        <v>152</v>
      </c>
    </row>
    <row r="71" spans="1:10" x14ac:dyDescent="0.25">
      <c r="A71" s="7" t="s">
        <v>28</v>
      </c>
      <c r="B71" s="6" t="s">
        <v>140</v>
      </c>
      <c r="C71" s="6">
        <v>3</v>
      </c>
      <c r="D71" s="6">
        <v>4</v>
      </c>
      <c r="E71" s="6">
        <v>487</v>
      </c>
      <c r="F71" s="8">
        <v>12540</v>
      </c>
      <c r="G71" s="14">
        <v>985.5</v>
      </c>
      <c r="H71" s="14">
        <v>1000</v>
      </c>
      <c r="I71" s="9">
        <v>43599</v>
      </c>
      <c r="J71" s="6" t="s">
        <v>153</v>
      </c>
    </row>
    <row r="72" spans="1:10" x14ac:dyDescent="0.25">
      <c r="A72" s="7" t="s">
        <v>29</v>
      </c>
      <c r="B72" s="6" t="s">
        <v>139</v>
      </c>
      <c r="C72" s="6">
        <v>4</v>
      </c>
      <c r="D72" s="6">
        <v>2</v>
      </c>
      <c r="E72" s="6">
        <v>490</v>
      </c>
      <c r="F72" s="8">
        <v>14732</v>
      </c>
      <c r="G72" s="14">
        <v>994.5</v>
      </c>
      <c r="H72" s="14">
        <v>1000</v>
      </c>
      <c r="I72" s="9">
        <v>43590</v>
      </c>
      <c r="J72" s="6" t="s">
        <v>154</v>
      </c>
    </row>
    <row r="73" spans="1:10" x14ac:dyDescent="0.25">
      <c r="A73" s="7" t="s">
        <v>30</v>
      </c>
      <c r="B73" s="6" t="s">
        <v>138</v>
      </c>
      <c r="C73" s="6">
        <v>5</v>
      </c>
      <c r="D73" s="6">
        <v>7</v>
      </c>
      <c r="E73" s="6">
        <v>491</v>
      </c>
      <c r="F73" s="6">
        <v>17</v>
      </c>
      <c r="G73" s="14">
        <v>979</v>
      </c>
      <c r="H73" s="14">
        <v>1000</v>
      </c>
      <c r="I73" s="6">
        <v>21</v>
      </c>
      <c r="J73" s="9">
        <v>43497</v>
      </c>
    </row>
    <row r="74" spans="1:10" x14ac:dyDescent="0.25">
      <c r="A74" s="7" t="s">
        <v>31</v>
      </c>
      <c r="B74" s="6" t="s">
        <v>137</v>
      </c>
      <c r="C74" s="6">
        <v>6</v>
      </c>
      <c r="D74" s="6">
        <v>5</v>
      </c>
      <c r="E74" s="6">
        <v>492</v>
      </c>
      <c r="F74" s="8">
        <v>11810</v>
      </c>
      <c r="G74" s="14">
        <v>995.5</v>
      </c>
      <c r="H74" s="14">
        <v>1000</v>
      </c>
      <c r="I74" s="9">
        <v>43560</v>
      </c>
      <c r="J74" s="6" t="s">
        <v>155</v>
      </c>
    </row>
    <row r="75" spans="1:10" x14ac:dyDescent="0.25">
      <c r="A75" s="7" t="s">
        <v>32</v>
      </c>
      <c r="B75" s="6" t="s">
        <v>136</v>
      </c>
      <c r="C75" s="6">
        <v>7</v>
      </c>
      <c r="D75" s="6">
        <v>6</v>
      </c>
      <c r="E75" s="6">
        <v>493</v>
      </c>
      <c r="F75" s="6">
        <v>19</v>
      </c>
      <c r="G75" s="14">
        <v>986</v>
      </c>
      <c r="H75" s="14">
        <v>1000</v>
      </c>
      <c r="I75" s="6">
        <v>14</v>
      </c>
      <c r="J75" s="9">
        <v>43469</v>
      </c>
    </row>
    <row r="76" spans="1:10" x14ac:dyDescent="0.25">
      <c r="A76" s="7" t="s">
        <v>33</v>
      </c>
      <c r="B76" s="6" t="s">
        <v>135</v>
      </c>
      <c r="C76" s="6">
        <v>9</v>
      </c>
      <c r="D76" s="6">
        <v>8</v>
      </c>
      <c r="E76" s="6">
        <v>494</v>
      </c>
      <c r="F76" s="6">
        <v>17</v>
      </c>
      <c r="G76" s="14">
        <v>990</v>
      </c>
      <c r="H76" s="14">
        <v>1000</v>
      </c>
      <c r="I76" s="6">
        <v>10</v>
      </c>
      <c r="J76" s="6">
        <v>1</v>
      </c>
    </row>
    <row r="77" spans="1:10" x14ac:dyDescent="0.25">
      <c r="A77" s="7" t="s">
        <v>34</v>
      </c>
      <c r="B77" s="6">
        <v>463</v>
      </c>
      <c r="C77" s="6">
        <v>11</v>
      </c>
      <c r="D77" s="9">
        <v>43603</v>
      </c>
      <c r="E77" s="6">
        <v>496</v>
      </c>
      <c r="F77" s="8">
        <v>15097</v>
      </c>
      <c r="G77" s="14">
        <v>1030</v>
      </c>
      <c r="H77" s="14">
        <v>1000</v>
      </c>
      <c r="I77" s="6">
        <v>-30</v>
      </c>
      <c r="J77" s="6">
        <v>-3</v>
      </c>
    </row>
    <row r="78" spans="1:10" x14ac:dyDescent="0.25">
      <c r="A78" s="7" t="s">
        <v>35</v>
      </c>
      <c r="B78" s="6">
        <v>464</v>
      </c>
      <c r="C78" s="6">
        <v>10</v>
      </c>
      <c r="D78" s="6">
        <v>9</v>
      </c>
      <c r="E78" s="6">
        <v>488</v>
      </c>
      <c r="F78" s="8">
        <v>15462</v>
      </c>
      <c r="G78" s="14">
        <v>1013.5</v>
      </c>
      <c r="H78" s="14">
        <v>1000</v>
      </c>
      <c r="I78" s="6" t="e" vm="1">
        <f>_FV(-13,"5")</f>
        <v>#VALUE!</v>
      </c>
      <c r="J78" s="6" t="e" vm="2">
        <f>_FV(-1,"35")</f>
        <v>#VALUE!</v>
      </c>
    </row>
    <row r="79" spans="1:10" x14ac:dyDescent="0.25">
      <c r="A79" s="7" t="s">
        <v>36</v>
      </c>
      <c r="B79" s="6">
        <v>465</v>
      </c>
      <c r="C79" s="6">
        <v>8</v>
      </c>
      <c r="D79" s="6">
        <v>12</v>
      </c>
      <c r="E79" s="6" t="s">
        <v>145</v>
      </c>
      <c r="F79" s="6">
        <v>37</v>
      </c>
      <c r="G79" s="14">
        <v>986.5</v>
      </c>
      <c r="H79" s="14">
        <v>1000</v>
      </c>
      <c r="I79" s="9">
        <v>43598</v>
      </c>
      <c r="J79" s="6" t="s">
        <v>156</v>
      </c>
    </row>
    <row r="80" spans="1:10" x14ac:dyDescent="0.25">
      <c r="A80" s="7" t="s">
        <v>37</v>
      </c>
      <c r="B80" s="6">
        <v>466</v>
      </c>
      <c r="C80" s="6">
        <v>14</v>
      </c>
      <c r="D80" s="6">
        <v>24</v>
      </c>
      <c r="E80" s="6">
        <v>497</v>
      </c>
      <c r="F80" s="6">
        <v>0</v>
      </c>
      <c r="G80" s="14">
        <v>1001</v>
      </c>
      <c r="H80" s="14">
        <v>1000</v>
      </c>
      <c r="I80" s="6">
        <v>-1</v>
      </c>
      <c r="J80" s="6" t="e" vm="3">
        <f>_FV(0,"1")</f>
        <v>#VALUE!</v>
      </c>
    </row>
    <row r="81" spans="1:10" x14ac:dyDescent="0.25">
      <c r="A81" s="7" t="s">
        <v>38</v>
      </c>
      <c r="B81" s="6">
        <v>467</v>
      </c>
      <c r="C81" s="6">
        <v>17</v>
      </c>
      <c r="D81" s="6">
        <v>15</v>
      </c>
      <c r="E81" s="6">
        <v>499</v>
      </c>
      <c r="F81" s="8">
        <v>12905</v>
      </c>
      <c r="G81" s="14">
        <v>1033.5</v>
      </c>
      <c r="H81" s="14">
        <v>1000</v>
      </c>
      <c r="I81" s="6" t="e" vm="1">
        <f>_FV(-33,"5")</f>
        <v>#VALUE!</v>
      </c>
      <c r="J81" s="6" t="e" vm="2">
        <f>_FV(-3,"35")</f>
        <v>#VALUE!</v>
      </c>
    </row>
    <row r="82" spans="1:10" x14ac:dyDescent="0.25">
      <c r="A82" s="7" t="s">
        <v>39</v>
      </c>
      <c r="B82" s="6">
        <v>468</v>
      </c>
      <c r="C82" s="6">
        <v>16</v>
      </c>
      <c r="D82" s="6">
        <v>13</v>
      </c>
      <c r="E82" s="6">
        <v>498</v>
      </c>
      <c r="F82" s="6">
        <v>38</v>
      </c>
      <c r="G82" s="14">
        <v>1033</v>
      </c>
      <c r="H82" s="14">
        <v>1000</v>
      </c>
      <c r="I82" s="6">
        <v>-33</v>
      </c>
      <c r="J82" s="6" t="e" vm="4">
        <f>_FV(-3,"3")</f>
        <v>#VALUE!</v>
      </c>
    </row>
    <row r="83" spans="1:10" x14ac:dyDescent="0.25">
      <c r="A83" s="7" t="s">
        <v>40</v>
      </c>
      <c r="B83" s="6">
        <v>469</v>
      </c>
      <c r="C83" s="6">
        <v>15</v>
      </c>
      <c r="D83" s="6">
        <v>10</v>
      </c>
      <c r="E83" s="6">
        <v>495</v>
      </c>
      <c r="F83" s="8">
        <v>15827</v>
      </c>
      <c r="G83" s="14">
        <v>1032.5</v>
      </c>
      <c r="H83" s="14">
        <v>1000</v>
      </c>
      <c r="I83" s="6" t="e" vm="1">
        <f>_FV(-32,"5")</f>
        <v>#VALUE!</v>
      </c>
      <c r="J83" s="6" t="e" vm="5">
        <f>_FV(-3,"25")</f>
        <v>#VALUE!</v>
      </c>
    </row>
    <row r="84" spans="1:10" x14ac:dyDescent="0.25">
      <c r="A84" s="7" t="s">
        <v>41</v>
      </c>
      <c r="B84" s="6">
        <v>477</v>
      </c>
      <c r="C84" s="6">
        <v>13</v>
      </c>
      <c r="D84" s="6">
        <v>11</v>
      </c>
      <c r="E84" s="6">
        <v>489</v>
      </c>
      <c r="F84" s="6">
        <v>19</v>
      </c>
      <c r="G84" s="14">
        <v>1009</v>
      </c>
      <c r="H84" s="14">
        <v>1000</v>
      </c>
      <c r="I84" s="6">
        <v>-9</v>
      </c>
      <c r="J84" s="6" t="e" vm="6">
        <f>_FV(0,"9")</f>
        <v>#VALUE!</v>
      </c>
    </row>
    <row r="85" spans="1:10" x14ac:dyDescent="0.25">
      <c r="A85" s="7" t="s">
        <v>42</v>
      </c>
      <c r="B85" s="6">
        <v>478</v>
      </c>
      <c r="C85" s="6">
        <v>12</v>
      </c>
      <c r="D85" s="6">
        <v>14</v>
      </c>
      <c r="E85" s="6" t="s">
        <v>143</v>
      </c>
      <c r="F85" s="6">
        <v>39</v>
      </c>
      <c r="G85" s="14">
        <v>1008.5</v>
      </c>
      <c r="H85" s="14">
        <v>1000</v>
      </c>
      <c r="I85" s="6" t="e" vm="1">
        <f>_FV(-8,"5")</f>
        <v>#VALUE!</v>
      </c>
      <c r="J85" s="6" t="e" vm="7">
        <f>_FV(0,"85")</f>
        <v>#VALUE!</v>
      </c>
    </row>
    <row r="87" spans="1:10" ht="30" x14ac:dyDescent="0.25">
      <c r="A87" s="10" t="s">
        <v>157</v>
      </c>
      <c r="B87" s="11" t="s">
        <v>158</v>
      </c>
    </row>
    <row r="88" spans="1:10" ht="30" x14ac:dyDescent="0.25">
      <c r="A88" s="10" t="s">
        <v>159</v>
      </c>
      <c r="B88" s="11" t="s">
        <v>160</v>
      </c>
    </row>
    <row r="89" spans="1:10" ht="30" x14ac:dyDescent="0.25">
      <c r="A89" s="10" t="s">
        <v>161</v>
      </c>
      <c r="B89" s="11" t="s">
        <v>162</v>
      </c>
    </row>
    <row r="90" spans="1:10" ht="30" x14ac:dyDescent="0.25">
      <c r="A90" s="10" t="s">
        <v>163</v>
      </c>
      <c r="B90" s="11">
        <v>18000</v>
      </c>
    </row>
    <row r="91" spans="1:10" ht="60" x14ac:dyDescent="0.25">
      <c r="A91" s="10" t="s">
        <v>164</v>
      </c>
      <c r="B91" s="11" t="s">
        <v>165</v>
      </c>
    </row>
    <row r="92" spans="1:10" ht="45" x14ac:dyDescent="0.25">
      <c r="A92" s="10" t="s">
        <v>166</v>
      </c>
      <c r="B92" s="11"/>
    </row>
    <row r="93" spans="1:10" ht="45" x14ac:dyDescent="0.25">
      <c r="A93" s="10" t="s">
        <v>167</v>
      </c>
      <c r="B93" s="11"/>
    </row>
    <row r="94" spans="1:10" ht="45" x14ac:dyDescent="0.25">
      <c r="A94" s="10" t="s">
        <v>168</v>
      </c>
      <c r="B94" s="11">
        <v>0</v>
      </c>
    </row>
    <row r="96" spans="1:10" x14ac:dyDescent="0.25">
      <c r="A96" s="12" t="s">
        <v>169</v>
      </c>
    </row>
    <row r="98" spans="1:1" x14ac:dyDescent="0.25">
      <c r="A98" t="s">
        <v>170</v>
      </c>
    </row>
    <row r="99" spans="1:1" x14ac:dyDescent="0.25">
      <c r="A99" t="s">
        <v>171</v>
      </c>
    </row>
  </sheetData>
  <hyperlinks>
    <hyperlink ref="A96" r:id="rId1" display="https://miau.my-x.hu/myx-free/coco/test/306692220190424154320.html" xr:uid="{AB11A1EC-FA93-4194-AF2F-9E840A778118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2019-04-24T13:06:32Z</dcterms:created>
  <dcterms:modified xsi:type="dcterms:W3CDTF">2019-04-24T13:47:41Z</dcterms:modified>
</cp:coreProperties>
</file>