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E4D426-76B8-4E98-84BF-153354E5F209}" xr6:coauthVersionLast="43" xr6:coauthVersionMax="43" xr10:uidLastSave="{00000000-0000-0000-0000-000000000000}"/>
  <bookViews>
    <workbookView xWindow="-120" yWindow="-120" windowWidth="21840" windowHeight="13140" activeTab="2" xr2:uid="{672A65B7-128A-4001-928E-5EA43D52B11E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7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3" l="1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40" i="3"/>
  <c r="L54" i="3"/>
  <c r="K54" i="3"/>
  <c r="J54" i="3"/>
  <c r="I54" i="3"/>
  <c r="H54" i="3"/>
  <c r="G54" i="3"/>
  <c r="F54" i="3"/>
  <c r="E54" i="3"/>
  <c r="D54" i="3"/>
  <c r="C54" i="3"/>
  <c r="B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B52" i="3"/>
  <c r="L51" i="3"/>
  <c r="K51" i="3"/>
  <c r="J51" i="3"/>
  <c r="I51" i="3"/>
  <c r="H51" i="3"/>
  <c r="G51" i="3"/>
  <c r="F51" i="3"/>
  <c r="E51" i="3"/>
  <c r="D51" i="3"/>
  <c r="C51" i="3"/>
  <c r="B51" i="3"/>
  <c r="L50" i="3"/>
  <c r="K50" i="3"/>
  <c r="J50" i="3"/>
  <c r="I50" i="3"/>
  <c r="H50" i="3"/>
  <c r="G50" i="3"/>
  <c r="F50" i="3"/>
  <c r="E50" i="3"/>
  <c r="D50" i="3"/>
  <c r="C50" i="3"/>
  <c r="B50" i="3"/>
  <c r="L49" i="3"/>
  <c r="K49" i="3"/>
  <c r="J49" i="3"/>
  <c r="I49" i="3"/>
  <c r="H49" i="3"/>
  <c r="G49" i="3"/>
  <c r="F49" i="3"/>
  <c r="E49" i="3"/>
  <c r="D49" i="3"/>
  <c r="C49" i="3"/>
  <c r="B49" i="3"/>
  <c r="L48" i="3"/>
  <c r="K48" i="3"/>
  <c r="J48" i="3"/>
  <c r="I48" i="3"/>
  <c r="H48" i="3"/>
  <c r="G48" i="3"/>
  <c r="F48" i="3"/>
  <c r="E48" i="3"/>
  <c r="D48" i="3"/>
  <c r="C48" i="3"/>
  <c r="B48" i="3"/>
  <c r="L47" i="3"/>
  <c r="K47" i="3"/>
  <c r="J47" i="3"/>
  <c r="I47" i="3"/>
  <c r="H47" i="3"/>
  <c r="G47" i="3"/>
  <c r="F47" i="3"/>
  <c r="E47" i="3"/>
  <c r="D47" i="3"/>
  <c r="C47" i="3"/>
  <c r="B47" i="3"/>
  <c r="L46" i="3"/>
  <c r="K46" i="3"/>
  <c r="J46" i="3"/>
  <c r="I46" i="3"/>
  <c r="H46" i="3"/>
  <c r="G46" i="3"/>
  <c r="F46" i="3"/>
  <c r="E46" i="3"/>
  <c r="D46" i="3"/>
  <c r="C46" i="3"/>
  <c r="B46" i="3"/>
  <c r="L45" i="3"/>
  <c r="K45" i="3"/>
  <c r="J45" i="3"/>
  <c r="I45" i="3"/>
  <c r="H45" i="3"/>
  <c r="G45" i="3"/>
  <c r="F45" i="3"/>
  <c r="E45" i="3"/>
  <c r="D45" i="3"/>
  <c r="C45" i="3"/>
  <c r="B45" i="3"/>
  <c r="L44" i="3"/>
  <c r="K44" i="3"/>
  <c r="J44" i="3"/>
  <c r="I44" i="3"/>
  <c r="H44" i="3"/>
  <c r="G44" i="3"/>
  <c r="F44" i="3"/>
  <c r="E44" i="3"/>
  <c r="D44" i="3"/>
  <c r="C44" i="3"/>
  <c r="B44" i="3"/>
  <c r="L43" i="3"/>
  <c r="K43" i="3"/>
  <c r="J43" i="3"/>
  <c r="I43" i="3"/>
  <c r="H43" i="3"/>
  <c r="G43" i="3"/>
  <c r="F43" i="3"/>
  <c r="E43" i="3"/>
  <c r="D43" i="3"/>
  <c r="C43" i="3"/>
  <c r="B43" i="3"/>
  <c r="L42" i="3"/>
  <c r="K42" i="3"/>
  <c r="J42" i="3"/>
  <c r="I42" i="3"/>
  <c r="H42" i="3"/>
  <c r="G42" i="3"/>
  <c r="F42" i="3"/>
  <c r="E42" i="3"/>
  <c r="D42" i="3"/>
  <c r="C42" i="3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M36" i="3"/>
  <c r="L36" i="3"/>
  <c r="K36" i="3"/>
  <c r="J36" i="3"/>
  <c r="I36" i="3"/>
  <c r="H36" i="3"/>
  <c r="G36" i="3"/>
  <c r="F36" i="3"/>
  <c r="E36" i="3"/>
  <c r="D36" i="3"/>
  <c r="C36" i="3"/>
  <c r="M35" i="3"/>
  <c r="L35" i="3"/>
  <c r="K35" i="3"/>
  <c r="J35" i="3"/>
  <c r="I35" i="3"/>
  <c r="H35" i="3"/>
  <c r="G35" i="3"/>
  <c r="F35" i="3"/>
  <c r="E35" i="3"/>
  <c r="D35" i="3"/>
  <c r="C35" i="3"/>
  <c r="M34" i="3"/>
  <c r="L34" i="3"/>
  <c r="K34" i="3"/>
  <c r="J34" i="3"/>
  <c r="I34" i="3"/>
  <c r="H34" i="3"/>
  <c r="G34" i="3"/>
  <c r="F34" i="3"/>
  <c r="E34" i="3"/>
  <c r="D34" i="3"/>
  <c r="C34" i="3"/>
  <c r="M33" i="3"/>
  <c r="L33" i="3"/>
  <c r="K33" i="3"/>
  <c r="J33" i="3"/>
  <c r="I33" i="3"/>
  <c r="H33" i="3"/>
  <c r="G33" i="3"/>
  <c r="F33" i="3"/>
  <c r="E33" i="3"/>
  <c r="D33" i="3"/>
  <c r="C33" i="3"/>
  <c r="M32" i="3"/>
  <c r="L32" i="3"/>
  <c r="K32" i="3"/>
  <c r="J32" i="3"/>
  <c r="I32" i="3"/>
  <c r="H32" i="3"/>
  <c r="G32" i="3"/>
  <c r="F32" i="3"/>
  <c r="E32" i="3"/>
  <c r="D32" i="3"/>
  <c r="C32" i="3"/>
  <c r="M31" i="3"/>
  <c r="L31" i="3"/>
  <c r="K31" i="3"/>
  <c r="J31" i="3"/>
  <c r="I31" i="3"/>
  <c r="H31" i="3"/>
  <c r="G31" i="3"/>
  <c r="F31" i="3"/>
  <c r="E31" i="3"/>
  <c r="D31" i="3"/>
  <c r="C31" i="3"/>
  <c r="M30" i="3"/>
  <c r="L30" i="3"/>
  <c r="K30" i="3"/>
  <c r="J30" i="3"/>
  <c r="I30" i="3"/>
  <c r="H30" i="3"/>
  <c r="G30" i="3"/>
  <c r="F30" i="3"/>
  <c r="E30" i="3"/>
  <c r="D30" i="3"/>
  <c r="C30" i="3"/>
  <c r="M29" i="3"/>
  <c r="L29" i="3"/>
  <c r="K29" i="3"/>
  <c r="J29" i="3"/>
  <c r="I29" i="3"/>
  <c r="H29" i="3"/>
  <c r="G29" i="3"/>
  <c r="F29" i="3"/>
  <c r="E29" i="3"/>
  <c r="D29" i="3"/>
  <c r="C29" i="3"/>
  <c r="M28" i="3"/>
  <c r="L28" i="3"/>
  <c r="K28" i="3"/>
  <c r="J28" i="3"/>
  <c r="I28" i="3"/>
  <c r="H28" i="3"/>
  <c r="G28" i="3"/>
  <c r="F28" i="3"/>
  <c r="E28" i="3"/>
  <c r="D28" i="3"/>
  <c r="C28" i="3"/>
  <c r="M27" i="3"/>
  <c r="L27" i="3"/>
  <c r="K27" i="3"/>
  <c r="J27" i="3"/>
  <c r="I27" i="3"/>
  <c r="H27" i="3"/>
  <c r="G27" i="3"/>
  <c r="F27" i="3"/>
  <c r="E27" i="3"/>
  <c r="D27" i="3"/>
  <c r="C27" i="3"/>
  <c r="M26" i="3"/>
  <c r="L26" i="3"/>
  <c r="K26" i="3"/>
  <c r="J26" i="3"/>
  <c r="I26" i="3"/>
  <c r="H26" i="3"/>
  <c r="G26" i="3"/>
  <c r="F26" i="3"/>
  <c r="E26" i="3"/>
  <c r="D26" i="3"/>
  <c r="C26" i="3"/>
  <c r="M25" i="3"/>
  <c r="L25" i="3"/>
  <c r="K25" i="3"/>
  <c r="J25" i="3"/>
  <c r="I25" i="3"/>
  <c r="H25" i="3"/>
  <c r="G25" i="3"/>
  <c r="F25" i="3"/>
  <c r="E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M23" i="3"/>
  <c r="L23" i="3"/>
  <c r="K23" i="3"/>
  <c r="J23" i="3"/>
  <c r="I23" i="3"/>
  <c r="H23" i="3"/>
  <c r="G23" i="3"/>
  <c r="F23" i="3"/>
  <c r="E23" i="3"/>
  <c r="D23" i="3"/>
  <c r="C23" i="3"/>
  <c r="D18" i="3"/>
  <c r="D22" i="3"/>
  <c r="C22" i="3"/>
  <c r="B18" i="3"/>
  <c r="C18" i="3"/>
  <c r="E18" i="3"/>
  <c r="E22" i="3" s="1"/>
  <c r="M19" i="3"/>
  <c r="L19" i="3"/>
  <c r="K19" i="3"/>
  <c r="J19" i="3"/>
  <c r="I19" i="3"/>
  <c r="H19" i="3"/>
  <c r="G19" i="3"/>
  <c r="F19" i="3"/>
  <c r="E19" i="3"/>
  <c r="D19" i="3"/>
  <c r="M20" i="3"/>
  <c r="L20" i="3"/>
  <c r="K20" i="3"/>
  <c r="J20" i="3"/>
  <c r="I20" i="3"/>
  <c r="H20" i="3"/>
  <c r="G20" i="3"/>
  <c r="F20" i="3"/>
  <c r="E20" i="3"/>
  <c r="D20" i="3"/>
  <c r="C20" i="3"/>
  <c r="C19" i="3" s="1"/>
  <c r="C24" i="5"/>
  <c r="C30" i="5"/>
  <c r="C55" i="5"/>
  <c r="C52" i="5"/>
  <c r="C47" i="5"/>
  <c r="C39" i="5"/>
  <c r="C34" i="5"/>
  <c r="C20" i="5"/>
  <c r="C11" i="5"/>
  <c r="C6" i="5"/>
  <c r="C1" i="5"/>
  <c r="B55" i="2"/>
  <c r="F55" i="2"/>
  <c r="G55" i="2"/>
  <c r="H55" i="2"/>
  <c r="I1" i="3" s="1"/>
  <c r="I21" i="3" s="1"/>
  <c r="I55" i="2"/>
  <c r="J55" i="2"/>
  <c r="K55" i="2"/>
  <c r="L55" i="2"/>
  <c r="M1" i="3" s="1"/>
  <c r="M21" i="3" s="1"/>
  <c r="E55" i="2"/>
  <c r="F1" i="3" s="1"/>
  <c r="F21" i="3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15" i="4"/>
  <c r="M16" i="3"/>
  <c r="L16" i="3"/>
  <c r="K16" i="3"/>
  <c r="J16" i="3"/>
  <c r="I16" i="3"/>
  <c r="H16" i="3"/>
  <c r="G16" i="3"/>
  <c r="F16" i="3"/>
  <c r="E16" i="3"/>
  <c r="D16" i="3"/>
  <c r="C16" i="3"/>
  <c r="B16" i="3"/>
  <c r="B36" i="3" s="1"/>
  <c r="M15" i="3"/>
  <c r="L15" i="3"/>
  <c r="K15" i="3"/>
  <c r="J15" i="3"/>
  <c r="I15" i="3"/>
  <c r="H15" i="3"/>
  <c r="G15" i="3"/>
  <c r="F15" i="3"/>
  <c r="E15" i="3"/>
  <c r="D15" i="3"/>
  <c r="C15" i="3"/>
  <c r="B15" i="3"/>
  <c r="B35" i="3" s="1"/>
  <c r="M14" i="3"/>
  <c r="L14" i="3"/>
  <c r="K14" i="3"/>
  <c r="J14" i="3"/>
  <c r="I14" i="3"/>
  <c r="H14" i="3"/>
  <c r="G14" i="3"/>
  <c r="F14" i="3"/>
  <c r="E14" i="3"/>
  <c r="D14" i="3"/>
  <c r="C14" i="3"/>
  <c r="B14" i="3"/>
  <c r="B34" i="3" s="1"/>
  <c r="M13" i="3"/>
  <c r="L13" i="3"/>
  <c r="K13" i="3"/>
  <c r="J13" i="3"/>
  <c r="I13" i="3"/>
  <c r="H13" i="3"/>
  <c r="G13" i="3"/>
  <c r="F13" i="3"/>
  <c r="E13" i="3"/>
  <c r="D13" i="3"/>
  <c r="C13" i="3"/>
  <c r="B13" i="3"/>
  <c r="B33" i="3" s="1"/>
  <c r="M12" i="3"/>
  <c r="L12" i="3"/>
  <c r="K12" i="3"/>
  <c r="J12" i="3"/>
  <c r="I12" i="3"/>
  <c r="H12" i="3"/>
  <c r="G12" i="3"/>
  <c r="F12" i="3"/>
  <c r="E12" i="3"/>
  <c r="D12" i="3"/>
  <c r="C12" i="3"/>
  <c r="B12" i="3"/>
  <c r="B32" i="3" s="1"/>
  <c r="M11" i="3"/>
  <c r="L11" i="3"/>
  <c r="K11" i="3"/>
  <c r="J11" i="3"/>
  <c r="I11" i="3"/>
  <c r="H11" i="3"/>
  <c r="G11" i="3"/>
  <c r="F11" i="3"/>
  <c r="E11" i="3"/>
  <c r="D11" i="3"/>
  <c r="C11" i="3"/>
  <c r="B11" i="3"/>
  <c r="B31" i="3" s="1"/>
  <c r="M10" i="3"/>
  <c r="L10" i="3"/>
  <c r="K10" i="3"/>
  <c r="J10" i="3"/>
  <c r="I10" i="3"/>
  <c r="H10" i="3"/>
  <c r="G10" i="3"/>
  <c r="F10" i="3"/>
  <c r="E10" i="3"/>
  <c r="D10" i="3"/>
  <c r="C10" i="3"/>
  <c r="B10" i="3"/>
  <c r="B30" i="3" s="1"/>
  <c r="M9" i="3"/>
  <c r="L9" i="3"/>
  <c r="K9" i="3"/>
  <c r="J9" i="3"/>
  <c r="I9" i="3"/>
  <c r="H9" i="3"/>
  <c r="G9" i="3"/>
  <c r="F9" i="3"/>
  <c r="E9" i="3"/>
  <c r="D9" i="3"/>
  <c r="C9" i="3"/>
  <c r="B9" i="3"/>
  <c r="B29" i="3" s="1"/>
  <c r="M8" i="3"/>
  <c r="L8" i="3"/>
  <c r="K8" i="3"/>
  <c r="J8" i="3"/>
  <c r="I8" i="3"/>
  <c r="H8" i="3"/>
  <c r="G8" i="3"/>
  <c r="F8" i="3"/>
  <c r="E8" i="3"/>
  <c r="D8" i="3"/>
  <c r="C8" i="3"/>
  <c r="B8" i="3"/>
  <c r="B28" i="3" s="1"/>
  <c r="M7" i="3"/>
  <c r="L7" i="3"/>
  <c r="K7" i="3"/>
  <c r="J7" i="3"/>
  <c r="I7" i="3"/>
  <c r="H7" i="3"/>
  <c r="G7" i="3"/>
  <c r="F7" i="3"/>
  <c r="E7" i="3"/>
  <c r="D7" i="3"/>
  <c r="C7" i="3"/>
  <c r="B7" i="3"/>
  <c r="B27" i="3" s="1"/>
  <c r="M6" i="3"/>
  <c r="L6" i="3"/>
  <c r="K6" i="3"/>
  <c r="J6" i="3"/>
  <c r="I6" i="3"/>
  <c r="H6" i="3"/>
  <c r="G6" i="3"/>
  <c r="F6" i="3"/>
  <c r="E6" i="3"/>
  <c r="D6" i="3"/>
  <c r="C6" i="3"/>
  <c r="B6" i="3"/>
  <c r="B26" i="3" s="1"/>
  <c r="M5" i="3"/>
  <c r="L5" i="3"/>
  <c r="K5" i="3"/>
  <c r="J5" i="3"/>
  <c r="I5" i="3"/>
  <c r="H5" i="3"/>
  <c r="G5" i="3"/>
  <c r="F5" i="3"/>
  <c r="E5" i="3"/>
  <c r="D5" i="3"/>
  <c r="C5" i="3"/>
  <c r="B5" i="3"/>
  <c r="B25" i="3" s="1"/>
  <c r="M4" i="3"/>
  <c r="L4" i="3"/>
  <c r="K4" i="3"/>
  <c r="J4" i="3"/>
  <c r="I4" i="3"/>
  <c r="H4" i="3"/>
  <c r="G4" i="3"/>
  <c r="F4" i="3"/>
  <c r="E4" i="3"/>
  <c r="D4" i="3"/>
  <c r="C4" i="3"/>
  <c r="B4" i="3"/>
  <c r="B24" i="3" s="1"/>
  <c r="M3" i="3"/>
  <c r="L3" i="3"/>
  <c r="K3" i="3"/>
  <c r="J3" i="3"/>
  <c r="I3" i="3"/>
  <c r="H3" i="3"/>
  <c r="G3" i="3"/>
  <c r="F3" i="3"/>
  <c r="E3" i="3"/>
  <c r="D3" i="3"/>
  <c r="C3" i="3"/>
  <c r="B3" i="3"/>
  <c r="B23" i="3" s="1"/>
  <c r="M2" i="3"/>
  <c r="L2" i="3"/>
  <c r="K2" i="3"/>
  <c r="J2" i="3"/>
  <c r="I2" i="3"/>
  <c r="H2" i="3"/>
  <c r="G2" i="3"/>
  <c r="F2" i="3"/>
  <c r="E2" i="3"/>
  <c r="D2" i="3"/>
  <c r="C2" i="3"/>
  <c r="B2" i="3"/>
  <c r="B22" i="3" s="1"/>
  <c r="L1" i="3"/>
  <c r="L21" i="3" s="1"/>
  <c r="K1" i="3"/>
  <c r="K21" i="3" s="1"/>
  <c r="J1" i="3"/>
  <c r="J21" i="3" s="1"/>
  <c r="H1" i="3"/>
  <c r="H21" i="3" s="1"/>
  <c r="G1" i="3"/>
  <c r="G21" i="3" s="1"/>
  <c r="E1" i="3"/>
  <c r="E21" i="3" s="1"/>
  <c r="D1" i="3"/>
  <c r="D21" i="3" s="1"/>
  <c r="C1" i="3"/>
  <c r="C21" i="3" s="1"/>
  <c r="B1" i="3"/>
  <c r="B21" i="3" s="1"/>
  <c r="A16" i="3"/>
  <c r="A36" i="3" s="1"/>
  <c r="A15" i="3"/>
  <c r="A35" i="3" s="1"/>
  <c r="A14" i="3"/>
  <c r="A34" i="3" s="1"/>
  <c r="A13" i="3"/>
  <c r="A33" i="3" s="1"/>
  <c r="A12" i="3"/>
  <c r="A32" i="3" s="1"/>
  <c r="A11" i="3"/>
  <c r="A31" i="3" s="1"/>
  <c r="A10" i="3"/>
  <c r="A30" i="3" s="1"/>
  <c r="A9" i="3"/>
  <c r="A29" i="3" s="1"/>
  <c r="A8" i="3"/>
  <c r="A28" i="3" s="1"/>
  <c r="A7" i="3"/>
  <c r="A27" i="3" s="1"/>
  <c r="A6" i="3"/>
  <c r="A26" i="3" s="1"/>
  <c r="A5" i="3"/>
  <c r="A25" i="3" s="1"/>
  <c r="A4" i="3"/>
  <c r="A24" i="3" s="1"/>
  <c r="A3" i="3"/>
  <c r="A23" i="3" s="1"/>
  <c r="A2" i="3"/>
  <c r="A22" i="3" s="1"/>
  <c r="D55" i="2"/>
  <c r="C55" i="2"/>
  <c r="A55" i="2"/>
  <c r="M70" i="2"/>
  <c r="M69" i="2"/>
  <c r="M68" i="2"/>
  <c r="M67" i="2"/>
  <c r="M66" i="2"/>
  <c r="M65" i="2"/>
  <c r="M64" i="2"/>
  <c r="M61" i="2"/>
  <c r="M60" i="2"/>
  <c r="M58" i="2"/>
  <c r="M57" i="2"/>
  <c r="M56" i="2"/>
  <c r="M60" i="1"/>
  <c r="M59" i="1"/>
  <c r="M58" i="1"/>
  <c r="M56" i="1"/>
  <c r="M55" i="1"/>
  <c r="M54" i="1"/>
  <c r="F18" i="3" l="1"/>
  <c r="G18" i="3" l="1"/>
  <c r="F22" i="3"/>
  <c r="H18" i="3" l="1"/>
  <c r="G22" i="3"/>
  <c r="I18" i="3" l="1"/>
  <c r="H22" i="3"/>
  <c r="J18" i="3" l="1"/>
  <c r="I22" i="3"/>
  <c r="K18" i="3" l="1"/>
  <c r="J22" i="3"/>
  <c r="L18" i="3" l="1"/>
  <c r="K22" i="3"/>
  <c r="M18" i="3" l="1"/>
  <c r="M22" i="3" s="1"/>
  <c r="L22" i="3"/>
</calcChain>
</file>

<file path=xl/sharedStrings.xml><?xml version="1.0" encoding="utf-8"?>
<sst xmlns="http://schemas.openxmlformats.org/spreadsheetml/2006/main" count="658" uniqueCount="331">
  <si>
    <t>5.2 (a) Public Sector Expenditure</t>
  </si>
  <si>
    <t>(Billion Rs.)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</si>
  <si>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</si>
  <si>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</si>
  <si>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</si>
  <si>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</si>
  <si>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</si>
  <si>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</si>
  <si>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</si>
  <si>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</si>
  <si>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Non-</t>
  </si>
  <si>
    <t>MTDF</t>
  </si>
  <si>
    <t>Eleventh</t>
  </si>
  <si>
    <t>Plan</t>
  </si>
  <si>
    <t>Sectors</t>
  </si>
  <si>
    <t>(1955-</t>
  </si>
  <si>
    <t>(1965-</t>
  </si>
  <si>
    <t>(1970-</t>
  </si>
  <si>
    <t>1960-65)</t>
  </si>
  <si>
    <t>(1978-83)</t>
  </si>
  <si>
    <t>(1983-88)</t>
  </si>
  <si>
    <t>(1988-93)</t>
  </si>
  <si>
    <t>(1993-98)</t>
  </si>
  <si>
    <t>(1998-05)</t>
  </si>
  <si>
    <t>(2005-10)</t>
  </si>
  <si>
    <t>(2010-13)</t>
  </si>
  <si>
    <t>(2013-18)</t>
  </si>
  <si>
    <t>60)</t>
  </si>
  <si>
    <t>70)</t>
  </si>
  <si>
    <t>78)</t>
  </si>
  <si>
    <t>Agriculture</t>
  </si>
  <si>
    <r>
      <t>a)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6.5"/>
        <color theme="1"/>
        <rFont val="Arial"/>
        <family val="2"/>
        <charset val="238"/>
      </rPr>
      <t>Agriculture</t>
    </r>
  </si>
  <si>
    <r>
      <t>b)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6.5"/>
        <color theme="1"/>
        <rFont val="Arial"/>
        <family val="2"/>
        <charset val="238"/>
      </rPr>
      <t>Fertilizer Subsidy Water</t>
    </r>
  </si>
  <si>
    <t>Energy</t>
  </si>
  <si>
    <r>
      <t>a)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6.5"/>
        <color theme="1"/>
        <rFont val="Arial"/>
        <family val="2"/>
        <charset val="238"/>
      </rPr>
      <t>Power</t>
    </r>
  </si>
  <si>
    <r>
      <t>b)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6.5"/>
        <color theme="1"/>
        <rFont val="Arial"/>
        <family val="2"/>
        <charset val="238"/>
      </rPr>
      <t>Fuels Industry</t>
    </r>
  </si>
  <si>
    <t>Minerals</t>
  </si>
  <si>
    <t>Transport &amp;</t>
  </si>
  <si>
    <t>Communication</t>
  </si>
  <si>
    <t>Physical Planning &amp; Housing</t>
  </si>
  <si>
    <t>Education &amp;</t>
  </si>
  <si>
    <t>Manpower</t>
  </si>
  <si>
    <t>Health &amp; Nutrition</t>
  </si>
  <si>
    <t>Population Welfare</t>
  </si>
  <si>
    <r>
      <t>&amp;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6"/>
        <color theme="1"/>
        <rFont val="Arial"/>
        <family val="2"/>
        <charset val="238"/>
      </rPr>
      <t>Women Development Programme</t>
    </r>
  </si>
  <si>
    <t>Other/Misc. sectors/ Programmes</t>
  </si>
  <si>
    <t>Sub Total</t>
  </si>
  <si>
    <t>Plus: Special</t>
  </si>
  <si>
    <t>Development</t>
  </si>
  <si>
    <t>Programmes</t>
  </si>
  <si>
    <t>0.46</t>
  </si>
  <si>
    <t>0.91</t>
  </si>
  <si>
    <t>1.38</t>
  </si>
  <si>
    <t>6.49</t>
  </si>
  <si>
    <t>14.86</t>
  </si>
  <si>
    <t>17.30</t>
  </si>
  <si>
    <t>15.60</t>
  </si>
  <si>
    <t>5.70</t>
  </si>
  <si>
    <t>24.40</t>
  </si>
  <si>
    <t>8.45</t>
  </si>
  <si>
    <t>8.93</t>
  </si>
  <si>
    <t>0.70</t>
  </si>
  <si>
    <t>0.82</t>
  </si>
  <si>
    <t>8.931</t>
  </si>
  <si>
    <t>-</t>
  </si>
  <si>
    <t>0.21</t>
  </si>
  <si>
    <t>0.56</t>
  </si>
  <si>
    <t>2.35</t>
  </si>
  <si>
    <t>8.80</t>
  </si>
  <si>
    <t>0.50</t>
  </si>
  <si>
    <t>0.00</t>
  </si>
  <si>
    <t>0.97</t>
  </si>
  <si>
    <t>4.60</t>
  </si>
  <si>
    <t>4.51</t>
  </si>
  <si>
    <t>12.81</t>
  </si>
  <si>
    <t>15.77</t>
  </si>
  <si>
    <t>28.40</t>
  </si>
  <si>
    <t>55.60</t>
  </si>
  <si>
    <t>91.31</t>
  </si>
  <si>
    <t>198.50</t>
  </si>
  <si>
    <t>124.39</t>
  </si>
  <si>
    <t>208.07</t>
  </si>
  <si>
    <t>0.60</t>
  </si>
  <si>
    <t>1.76</t>
  </si>
  <si>
    <t>13.84</t>
  </si>
  <si>
    <t>38.83</t>
  </si>
  <si>
    <t>84.22</t>
  </si>
  <si>
    <t>124.30</t>
  </si>
  <si>
    <t>302.00</t>
  </si>
  <si>
    <t>26.51</t>
  </si>
  <si>
    <t>120.70</t>
  </si>
  <si>
    <t>154.44</t>
  </si>
  <si>
    <t>847.32</t>
  </si>
  <si>
    <t>0.57</t>
  </si>
  <si>
    <t>1.57</t>
  </si>
  <si>
    <t>10.88</t>
  </si>
  <si>
    <t>60.62</t>
  </si>
  <si>
    <t>90.20</t>
  </si>
  <si>
    <t>212.60</t>
  </si>
  <si>
    <t>114.20</t>
  </si>
  <si>
    <t>152.00</t>
  </si>
  <si>
    <t>838.96</t>
  </si>
  <si>
    <t>0.03</t>
  </si>
  <si>
    <t>0.13</t>
  </si>
  <si>
    <t>0.19</t>
  </si>
  <si>
    <t>2.96</t>
  </si>
  <si>
    <t>10.71</t>
  </si>
  <si>
    <t>23.60</t>
  </si>
  <si>
    <t>89.40</t>
  </si>
  <si>
    <t>12.49</t>
  </si>
  <si>
    <t>6.50</t>
  </si>
  <si>
    <t>2.44</t>
  </si>
  <si>
    <t>8.36</t>
  </si>
  <si>
    <t>0.74</t>
  </si>
  <si>
    <t>0.48</t>
  </si>
  <si>
    <t>0.79</t>
  </si>
  <si>
    <t>25.40</t>
  </si>
  <si>
    <t>12.92</t>
  </si>
  <si>
    <t>9.00</t>
  </si>
  <si>
    <t>1.80</t>
  </si>
  <si>
    <t>8.71</t>
  </si>
  <si>
    <t>0.12</t>
  </si>
  <si>
    <t>0.09</t>
  </si>
  <si>
    <t>0.27</t>
  </si>
  <si>
    <t>0.49</t>
  </si>
  <si>
    <t>0.40</t>
  </si>
  <si>
    <t>7.00</t>
  </si>
  <si>
    <t>6.60</t>
  </si>
  <si>
    <t>0.81</t>
  </si>
  <si>
    <t>1.40</t>
  </si>
  <si>
    <t>0.67</t>
  </si>
  <si>
    <t>1.60</t>
  </si>
  <si>
    <t>2.52</t>
  </si>
  <si>
    <t>15.66</t>
  </si>
  <si>
    <t>35.21</t>
  </si>
  <si>
    <t>41.75</t>
  </si>
  <si>
    <t>61.50</t>
  </si>
  <si>
    <t>130.60</t>
  </si>
  <si>
    <t>61.20</t>
  </si>
  <si>
    <t>234.10</t>
  </si>
  <si>
    <t>207.00</t>
  </si>
  <si>
    <t>996.33</t>
  </si>
  <si>
    <t>0.51</t>
  </si>
  <si>
    <t>0.96</t>
  </si>
  <si>
    <t>5.69</t>
  </si>
  <si>
    <t>22.72</t>
  </si>
  <si>
    <t>20.00</t>
  </si>
  <si>
    <t>6.80</t>
  </si>
  <si>
    <t>30.15</t>
  </si>
  <si>
    <t>56.80</t>
  </si>
  <si>
    <t>32.00</t>
  </si>
  <si>
    <t>64.51</t>
  </si>
  <si>
    <t>0.23</t>
  </si>
  <si>
    <t>3.44</t>
  </si>
  <si>
    <t>5.64</t>
  </si>
  <si>
    <t>14.27</t>
  </si>
  <si>
    <t>25.70</t>
  </si>
  <si>
    <t>9.80</t>
  </si>
  <si>
    <t>31.62</t>
  </si>
  <si>
    <t>23.40</t>
  </si>
  <si>
    <t>60.20</t>
  </si>
  <si>
    <t>142.29</t>
  </si>
  <si>
    <t>0.08</t>
  </si>
  <si>
    <t>0.17</t>
  </si>
  <si>
    <t>0.28</t>
  </si>
  <si>
    <t>2.38</t>
  </si>
  <si>
    <t>4.58</t>
  </si>
  <si>
    <t>10.37</t>
  </si>
  <si>
    <t>13.40</t>
  </si>
  <si>
    <t>25.69</t>
  </si>
  <si>
    <t>66.60</t>
  </si>
  <si>
    <t>55.50</t>
  </si>
  <si>
    <t>90.49</t>
  </si>
  <si>
    <t>0.01</t>
  </si>
  <si>
    <t>0.14</t>
  </si>
  <si>
    <t>2.36</t>
  </si>
  <si>
    <t>3.50</t>
  </si>
  <si>
    <t>18.43</t>
  </si>
  <si>
    <t>16.80</t>
  </si>
  <si>
    <t>28.32</t>
  </si>
  <si>
    <t>0.07</t>
  </si>
  <si>
    <t>0.04</t>
  </si>
  <si>
    <t>0.29</t>
  </si>
  <si>
    <t>2.63</t>
  </si>
  <si>
    <t>2.32</t>
  </si>
  <si>
    <t>10.65</t>
  </si>
  <si>
    <t>16.30</t>
  </si>
  <si>
    <t>250.50</t>
  </si>
  <si>
    <t>103.00</t>
  </si>
  <si>
    <t>424.40</t>
  </si>
  <si>
    <t>4.86</t>
  </si>
  <si>
    <t>10.61</t>
  </si>
  <si>
    <t>13.20</t>
  </si>
  <si>
    <t>75.54</t>
  </si>
  <si>
    <t>152.61</t>
  </si>
  <si>
    <t>239.67</t>
  </si>
  <si>
    <t>324.70</t>
  </si>
  <si>
    <t>589.30</t>
  </si>
  <si>
    <t>349.07</t>
  </si>
  <si>
    <t>1,009.30</t>
  </si>
  <si>
    <t>767.07</t>
  </si>
  <si>
    <t>2,824.40</t>
  </si>
  <si>
    <t>2.74</t>
  </si>
  <si>
    <t>25.30</t>
  </si>
  <si>
    <t>114.38</t>
  </si>
  <si>
    <t>139.10</t>
  </si>
  <si>
    <t>126.93</t>
  </si>
  <si>
    <t>215.60</t>
  </si>
  <si>
    <t>Provincial (BDP) *</t>
  </si>
  <si>
    <t>162.80</t>
  </si>
  <si>
    <t>261.60</t>
  </si>
  <si>
    <t>829.00</t>
  </si>
  <si>
    <t>993.00</t>
  </si>
  <si>
    <t>3,979.00</t>
  </si>
  <si>
    <t>Corporations</t>
  </si>
  <si>
    <t>210.71</t>
  </si>
  <si>
    <t>Less: Operational</t>
  </si>
  <si>
    <t>Shortfall</t>
  </si>
  <si>
    <t>Total (Net)</t>
  </si>
  <si>
    <t>10.6113.2075.54</t>
  </si>
  <si>
    <t>153.21</t>
  </si>
  <si>
    <t>242.41</t>
  </si>
  <si>
    <t>350.00</t>
  </si>
  <si>
    <t>742.00</t>
  </si>
  <si>
    <t>935.76</t>
  </si>
  <si>
    <t>1977.40</t>
  </si>
  <si>
    <t>1887.00</t>
  </si>
  <si>
    <t>7019.00</t>
  </si>
  <si>
    <t>* = BDP (Budget Development Programme)</t>
  </si>
  <si>
    <t>Source: Ministry of Planning, Development &amp; Reform</t>
  </si>
  <si>
    <t>Water</t>
  </si>
  <si>
    <t>5,2 (a) Public Sector Expenditure</t>
  </si>
  <si>
    <t>(Billion Rs,)</t>
  </si>
  <si>
    <t>Other/Misc, sectors/ Programmes</t>
  </si>
  <si>
    <t>1,009,30</t>
  </si>
  <si>
    <t>2,824,40</t>
  </si>
  <si>
    <t>3,979,00</t>
  </si>
  <si>
    <t>10,6113,2075,54</t>
  </si>
  <si>
    <t>industry</t>
  </si>
  <si>
    <t>fuels</t>
  </si>
  <si>
    <t>http://www.pbs.gov.pk/sites/default/files//PAKISTAN%20STATISTICAL%20YEAR%20BOOK%2C%202016.pdf</t>
  </si>
  <si>
    <t>https://knoema.com/atlas/Pakistan/Inflation-rate</t>
  </si>
  <si>
    <t>Date</t>
  </si>
  <si>
    <t>Value</t>
  </si>
  <si>
    <t>Change, %</t>
  </si>
  <si>
    <t>https://www.indexmundi.com/facts/pakistan/inflation</t>
  </si>
  <si>
    <t>inlation</t>
  </si>
  <si>
    <t>CUMMULATION</t>
  </si>
  <si>
    <t>Azonos�t�:</t>
  </si>
  <si>
    <t>Objektumok:</t>
  </si>
  <si>
    <t>Attrib�tumok:</t>
  </si>
  <si>
    <t>Lepcs�k:</t>
  </si>
  <si>
    <t>Eltol�s:</t>
  </si>
  <si>
    <t>Le�r�s:</t>
  </si>
  <si>
    <t>COCO STD: 9691894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</si>
  <si>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</si>
  <si>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</si>
  <si>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</si>
  <si>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</si>
  <si>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</si>
  <si>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</si>
  <si>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</si>
  <si>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</si>
  <si>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</si>
  <si>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</si>
  <si>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</si>
  <si>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</si>
  <si>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Y(A12)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</si>
  <si>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</si>
  <si>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</si>
  <si>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</si>
  <si>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</si>
  <si>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</si>
  <si>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</si>
  <si>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</si>
  <si>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</si>
  <si>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</si>
  <si>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</si>
  <si>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</si>
  <si>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</si>
  <si>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</si>
  <si>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</si>
  <si>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</si>
  <si>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L�pcs�k(1)</t>
  </si>
  <si>
    <t>S1</t>
  </si>
  <si>
    <t>(0+333989)/(1)=333989</t>
  </si>
  <si>
    <t>(0+0)/(1)=0</t>
  </si>
  <si>
    <t>(0+3862)/(1)=3862</t>
  </si>
  <si>
    <t>(0+4625)/(1)=4625</t>
  </si>
  <si>
    <t>(0+318544)/(1)=318544</t>
  </si>
  <si>
    <t>(0+289)/(1)=289</t>
  </si>
  <si>
    <t>(0+61249)/(1)=61249</t>
  </si>
  <si>
    <t>(0+122009)/(1)=122009</t>
  </si>
  <si>
    <t>S2</t>
  </si>
  <si>
    <t>(0+1027)/(1)=1027</t>
  </si>
  <si>
    <t>(0+23560)/(1)=23560</t>
  </si>
  <si>
    <t>S3</t>
  </si>
  <si>
    <t>(0+3326)/(1)=3326</t>
  </si>
  <si>
    <t>S4</t>
  </si>
  <si>
    <t>S5</t>
  </si>
  <si>
    <t>(0+24284)/(1)=24284</t>
  </si>
  <si>
    <t>S6</t>
  </si>
  <si>
    <t>(0+15575)/(1)=15575</t>
  </si>
  <si>
    <t>S7</t>
  </si>
  <si>
    <t>S8</t>
  </si>
  <si>
    <t>(0+11959)/(1)=11959</t>
  </si>
  <si>
    <t>S9</t>
  </si>
  <si>
    <t>S10</t>
  </si>
  <si>
    <t>S11</t>
  </si>
  <si>
    <t>S12</t>
  </si>
  <si>
    <t>S13</t>
  </si>
  <si>
    <t>S14</t>
  </si>
  <si>
    <t>S15</t>
  </si>
  <si>
    <t>L�pcs�k(2)</t>
  </si>
  <si>
    <t>COCO:STD</t>
  </si>
  <si>
    <t>Becsl�s</t>
  </si>
  <si>
    <t>T�ny+0</t>
  </si>
  <si>
    <t>Delta</t>
  </si>
  <si>
    <t>Delta/T�ny</t>
  </si>
  <si>
    <t>S1 �sszeg:</t>
  </si>
  <si>
    <t>S15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</si>
  <si>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</si>
  <si>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</si>
  <si>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</si>
  <si>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</si>
  <si>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</si>
  <si>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</si>
  <si>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</si>
  <si>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 xml:space="preserve">Maxim�lis mem�ria haszn�lat: </t>
    </r>
    <r>
      <rPr>
        <b/>
        <sz val="11"/>
        <color theme="1"/>
        <rFont val="Calibri"/>
        <family val="2"/>
        <charset val="238"/>
        <scheme val="minor"/>
      </rPr>
      <t>1.42 Mb</t>
    </r>
  </si>
  <si>
    <r>
      <t xml:space="preserve">A futtat�s id�tartama: </t>
    </r>
    <r>
      <rPr>
        <b/>
        <sz val="11"/>
        <color theme="1"/>
        <rFont val="Calibri"/>
        <family val="2"/>
        <charset val="238"/>
        <scheme val="minor"/>
      </rPr>
      <t>0.03 mp (0 p)</t>
    </r>
  </si>
  <si>
    <t>robot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</si>
</sst>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6.5"/>
      <name val="Times New Roman"/>
      <family val="1"/>
      <charset val="238"/>
    </font>
    <font>
      <b/>
      <sz val="6.5"/>
      <name val="Arial"/>
      <family val="2"/>
      <charset val="238"/>
    </font>
    <font>
      <sz val="10.5"/>
      <name val="Times New Roman"/>
      <family val="1"/>
      <charset val="238"/>
    </font>
    <font>
      <sz val="3.5"/>
      <name val="Times New Roman"/>
      <family val="1"/>
      <charset val="238"/>
    </font>
    <font>
      <sz val="6"/>
      <name val="Times New Roman"/>
      <family val="1"/>
      <charset val="238"/>
    </font>
    <font>
      <sz val="2.5"/>
      <name val="Times New Roman"/>
      <family val="1"/>
      <charset val="238"/>
    </font>
    <font>
      <b/>
      <sz val="6.5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8.5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.800000000000000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indent="4"/>
    </xf>
    <xf numFmtId="0" fontId="16" fillId="0" borderId="0" xfId="0" applyFont="1" applyAlignment="1">
      <alignment vertical="center"/>
    </xf>
    <xf numFmtId="16" fontId="6" fillId="0" borderId="0" xfId="0" applyNumberFormat="1" applyFont="1" applyAlignment="1">
      <alignment horizontal="right" vertical="center" wrapText="1"/>
    </xf>
    <xf numFmtId="17" fontId="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0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930C10C4-CA57-4079-8F8A-64C9286A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C8EB299A-C02F-449A-B6B3-F8498B40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9691894201905221515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905C-EC9A-4DB1-8AC6-6FB6BB8AF59D}">
  <dimension ref="A1:M80"/>
  <sheetViews>
    <sheetView topLeftCell="A31" zoomScale="130" zoomScaleNormal="130" workbookViewId="0">
      <selection activeCell="H1" sqref="H1"/>
    </sheetView>
  </sheetViews>
  <sheetFormatPr defaultRowHeight="15" x14ac:dyDescent="0.25"/>
  <sheetData>
    <row r="1" spans="1:13" x14ac:dyDescent="0.25">
      <c r="A1" s="1" t="s">
        <v>0</v>
      </c>
      <c r="H1" t="s">
        <v>240</v>
      </c>
    </row>
    <row r="2" spans="1:13" x14ac:dyDescent="0.25">
      <c r="A2" s="3"/>
    </row>
    <row r="3" spans="1:13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1</v>
      </c>
    </row>
    <row r="4" spans="1:13" x14ac:dyDescent="0.25">
      <c r="A4" s="6"/>
      <c r="B4" s="7" t="s">
        <v>2</v>
      </c>
      <c r="C4" s="18" t="s">
        <v>3</v>
      </c>
      <c r="D4" s="9" t="s">
        <v>4</v>
      </c>
      <c r="E4" s="9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10</v>
      </c>
      <c r="M4" s="18" t="s">
        <v>12</v>
      </c>
    </row>
    <row r="5" spans="1:13" x14ac:dyDescent="0.25">
      <c r="A5" s="10"/>
      <c r="B5" s="20" t="s">
        <v>13</v>
      </c>
      <c r="C5" s="19"/>
      <c r="D5" s="19" t="s">
        <v>13</v>
      </c>
      <c r="E5" s="19" t="s">
        <v>13</v>
      </c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21" t="s">
        <v>14</v>
      </c>
      <c r="B6" s="20"/>
      <c r="C6" s="19" t="s">
        <v>13</v>
      </c>
      <c r="D6" s="19"/>
      <c r="E6" s="19"/>
      <c r="F6" s="19" t="s">
        <v>13</v>
      </c>
      <c r="G6" s="19" t="s">
        <v>13</v>
      </c>
      <c r="H6" s="19" t="s">
        <v>13</v>
      </c>
      <c r="I6" s="19" t="s">
        <v>13</v>
      </c>
      <c r="J6" s="19" t="s">
        <v>13</v>
      </c>
      <c r="K6" s="11"/>
      <c r="L6" s="19" t="s">
        <v>13</v>
      </c>
      <c r="M6" s="19" t="s">
        <v>13</v>
      </c>
    </row>
    <row r="7" spans="1:13" x14ac:dyDescent="0.25">
      <c r="A7" s="21"/>
      <c r="B7" s="22" t="s">
        <v>15</v>
      </c>
      <c r="C7" s="19"/>
      <c r="D7" s="22" t="s">
        <v>16</v>
      </c>
      <c r="E7" s="22" t="s">
        <v>17</v>
      </c>
      <c r="F7" s="19"/>
      <c r="G7" s="19"/>
      <c r="H7" s="19"/>
      <c r="I7" s="19"/>
      <c r="J7" s="19"/>
      <c r="K7" s="11"/>
      <c r="L7" s="19"/>
      <c r="M7" s="19"/>
    </row>
    <row r="8" spans="1:13" x14ac:dyDescent="0.25">
      <c r="A8" s="14"/>
      <c r="B8" s="22"/>
      <c r="C8" s="9" t="s">
        <v>18</v>
      </c>
      <c r="D8" s="22"/>
      <c r="E8" s="22"/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13" t="s">
        <v>24</v>
      </c>
      <c r="L8" s="9" t="s">
        <v>25</v>
      </c>
      <c r="M8" s="9" t="s">
        <v>26</v>
      </c>
    </row>
    <row r="9" spans="1:13" x14ac:dyDescent="0.25">
      <c r="A9" s="14"/>
      <c r="B9" s="13" t="s">
        <v>27</v>
      </c>
      <c r="C9" s="15"/>
      <c r="D9" s="13" t="s">
        <v>28</v>
      </c>
      <c r="E9" s="13" t="s">
        <v>29</v>
      </c>
      <c r="F9" s="15"/>
      <c r="G9" s="15"/>
      <c r="H9" s="15"/>
      <c r="I9" s="15"/>
      <c r="J9" s="15"/>
      <c r="K9" s="15"/>
      <c r="L9" s="15"/>
      <c r="M9" s="15"/>
    </row>
    <row r="10" spans="1:13" ht="15.75" thickBo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2" spans="1:13" x14ac:dyDescent="0.25">
      <c r="A12" s="3"/>
    </row>
    <row r="13" spans="1:13" x14ac:dyDescent="0.25">
      <c r="A13" s="23" t="s">
        <v>30</v>
      </c>
    </row>
    <row r="14" spans="1:13" x14ac:dyDescent="0.25">
      <c r="A14" s="3"/>
    </row>
    <row r="15" spans="1:13" x14ac:dyDescent="0.25">
      <c r="A15" s="24" t="s">
        <v>31</v>
      </c>
    </row>
    <row r="16" spans="1:13" x14ac:dyDescent="0.25">
      <c r="A16" s="25"/>
    </row>
    <row r="17" spans="1:1" x14ac:dyDescent="0.25">
      <c r="A17" s="23" t="s">
        <v>32</v>
      </c>
    </row>
    <row r="18" spans="1:1" x14ac:dyDescent="0.25">
      <c r="A18" s="25"/>
    </row>
    <row r="19" spans="1:1" x14ac:dyDescent="0.25">
      <c r="A19" s="23" t="s">
        <v>33</v>
      </c>
    </row>
    <row r="20" spans="1:1" x14ac:dyDescent="0.25">
      <c r="A20" s="25"/>
    </row>
    <row r="21" spans="1:1" x14ac:dyDescent="0.25">
      <c r="A21" s="24" t="s">
        <v>34</v>
      </c>
    </row>
    <row r="22" spans="1:1" x14ac:dyDescent="0.25">
      <c r="A22" s="25"/>
    </row>
    <row r="23" spans="1:1" ht="19.5" x14ac:dyDescent="0.25">
      <c r="A23" s="26" t="s">
        <v>35</v>
      </c>
    </row>
    <row r="24" spans="1:1" x14ac:dyDescent="0.25">
      <c r="A24" s="3"/>
    </row>
    <row r="25" spans="1:1" x14ac:dyDescent="0.25">
      <c r="A25" s="23" t="s">
        <v>36</v>
      </c>
    </row>
    <row r="26" spans="1:1" x14ac:dyDescent="0.25">
      <c r="A26" s="3"/>
    </row>
    <row r="27" spans="1:1" x14ac:dyDescent="0.25">
      <c r="A27" s="23" t="s">
        <v>37</v>
      </c>
    </row>
    <row r="28" spans="1:1" x14ac:dyDescent="0.25">
      <c r="A28" s="3"/>
    </row>
    <row r="29" spans="1:1" x14ac:dyDescent="0.25">
      <c r="A29" s="23" t="s">
        <v>38</v>
      </c>
    </row>
    <row r="30" spans="1:1" x14ac:dyDescent="0.25">
      <c r="A30" s="3"/>
    </row>
    <row r="31" spans="1:1" x14ac:dyDescent="0.25">
      <c r="A31" s="23" t="s">
        <v>39</v>
      </c>
    </row>
    <row r="32" spans="1:1" x14ac:dyDescent="0.25">
      <c r="A32" s="3"/>
    </row>
    <row r="33" spans="1:1" x14ac:dyDescent="0.25">
      <c r="A33" s="23" t="s">
        <v>40</v>
      </c>
    </row>
    <row r="34" spans="1:1" x14ac:dyDescent="0.25">
      <c r="A34" s="3"/>
    </row>
    <row r="35" spans="1:1" x14ac:dyDescent="0.25">
      <c r="A35" s="23" t="s">
        <v>41</v>
      </c>
    </row>
    <row r="36" spans="1:1" x14ac:dyDescent="0.25">
      <c r="A36" s="3"/>
    </row>
    <row r="37" spans="1:1" x14ac:dyDescent="0.25">
      <c r="A37" s="27" t="s">
        <v>42</v>
      </c>
    </row>
    <row r="38" spans="1:1" x14ac:dyDescent="0.25">
      <c r="A38" s="3"/>
    </row>
    <row r="39" spans="1:1" x14ac:dyDescent="0.25">
      <c r="A39" s="28" t="s">
        <v>43</v>
      </c>
    </row>
    <row r="40" spans="1:1" x14ac:dyDescent="0.25">
      <c r="A40" s="3"/>
    </row>
    <row r="41" spans="1:1" x14ac:dyDescent="0.25">
      <c r="A41" s="29" t="s">
        <v>44</v>
      </c>
    </row>
    <row r="42" spans="1:1" x14ac:dyDescent="0.25">
      <c r="A42" s="3"/>
    </row>
    <row r="43" spans="1:1" x14ac:dyDescent="0.25">
      <c r="A43" s="30" t="s">
        <v>45</v>
      </c>
    </row>
    <row r="44" spans="1:1" x14ac:dyDescent="0.25">
      <c r="A44" s="3"/>
    </row>
    <row r="45" spans="1:1" x14ac:dyDescent="0.25">
      <c r="A45" s="23" t="s">
        <v>46</v>
      </c>
    </row>
    <row r="46" spans="1:1" x14ac:dyDescent="0.25">
      <c r="A46" s="3"/>
    </row>
    <row r="47" spans="1:1" x14ac:dyDescent="0.25">
      <c r="A47" s="23" t="s">
        <v>47</v>
      </c>
    </row>
    <row r="48" spans="1:1" x14ac:dyDescent="0.25">
      <c r="A48" s="3"/>
    </row>
    <row r="49" spans="1:13" x14ac:dyDescent="0.25">
      <c r="A49" s="23" t="s">
        <v>48</v>
      </c>
    </row>
    <row r="50" spans="1:13" x14ac:dyDescent="0.25">
      <c r="A50" s="3"/>
    </row>
    <row r="51" spans="1:13" x14ac:dyDescent="0.25">
      <c r="A51" s="23" t="s">
        <v>49</v>
      </c>
    </row>
    <row r="53" spans="1:13" x14ac:dyDescent="0.25">
      <c r="A53" s="31"/>
    </row>
    <row r="54" spans="1:13" x14ac:dyDescent="0.25">
      <c r="A54" s="12" t="s">
        <v>50</v>
      </c>
      <c r="B54" s="12" t="s">
        <v>51</v>
      </c>
      <c r="C54" s="12" t="s">
        <v>52</v>
      </c>
      <c r="D54" s="12" t="s">
        <v>53</v>
      </c>
      <c r="E54" s="12" t="s">
        <v>54</v>
      </c>
      <c r="F54" s="12" t="s">
        <v>55</v>
      </c>
      <c r="G54" s="12" t="s">
        <v>56</v>
      </c>
      <c r="H54" s="12" t="s">
        <v>57</v>
      </c>
      <c r="I54" s="32">
        <v>43677</v>
      </c>
      <c r="J54" s="12" t="s">
        <v>58</v>
      </c>
      <c r="K54" s="12" t="s">
        <v>59</v>
      </c>
      <c r="L54" s="12" t="s">
        <v>60</v>
      </c>
      <c r="M54" t="str">
        <f>A13</f>
        <v>Agriculture</v>
      </c>
    </row>
    <row r="55" spans="1:13" x14ac:dyDescent="0.25">
      <c r="A55" s="12" t="s">
        <v>50</v>
      </c>
      <c r="B55" s="12" t="s">
        <v>61</v>
      </c>
      <c r="C55" s="12" t="s">
        <v>62</v>
      </c>
      <c r="D55" s="32">
        <v>43569</v>
      </c>
      <c r="E55" s="32">
        <v>43622</v>
      </c>
      <c r="F55" s="32">
        <v>43689</v>
      </c>
      <c r="G55" s="32">
        <v>43829</v>
      </c>
      <c r="H55" s="32">
        <v>43605</v>
      </c>
      <c r="I55" s="32">
        <v>43677</v>
      </c>
      <c r="J55" s="12" t="s">
        <v>58</v>
      </c>
      <c r="K55" s="12" t="s">
        <v>59</v>
      </c>
      <c r="L55" s="12" t="s">
        <v>63</v>
      </c>
      <c r="M55" t="str">
        <f>A15</f>
        <v>a) Agriculture</v>
      </c>
    </row>
    <row r="56" spans="1:13" x14ac:dyDescent="0.25">
      <c r="A56" s="12" t="s">
        <v>64</v>
      </c>
      <c r="B56" s="12" t="s">
        <v>65</v>
      </c>
      <c r="C56" s="12" t="s">
        <v>66</v>
      </c>
      <c r="D56" s="12" t="s">
        <v>67</v>
      </c>
      <c r="E56" s="12" t="s">
        <v>68</v>
      </c>
      <c r="F56" s="32">
        <v>43726</v>
      </c>
      <c r="G56" s="32">
        <v>43554</v>
      </c>
      <c r="H56" s="12" t="s">
        <v>69</v>
      </c>
      <c r="I56" s="12" t="s">
        <v>70</v>
      </c>
      <c r="J56" s="12" t="s">
        <v>70</v>
      </c>
      <c r="K56" s="12" t="s">
        <v>70</v>
      </c>
      <c r="L56" s="12" t="s">
        <v>70</v>
      </c>
      <c r="M56" t="str">
        <f>A17</f>
        <v>b) Fertilizer Subsidy Water</v>
      </c>
    </row>
    <row r="57" spans="1:13" x14ac:dyDescent="0.25">
      <c r="A57" s="12" t="s">
        <v>71</v>
      </c>
      <c r="B57" s="12" t="s">
        <v>72</v>
      </c>
      <c r="C57" s="12" t="s">
        <v>73</v>
      </c>
      <c r="D57" s="12" t="s">
        <v>74</v>
      </c>
      <c r="E57" s="12" t="s">
        <v>75</v>
      </c>
      <c r="F57" s="32">
        <v>43518</v>
      </c>
      <c r="G57" s="12" t="s">
        <v>76</v>
      </c>
      <c r="H57" s="12" t="s">
        <v>77</v>
      </c>
      <c r="I57" s="12" t="s">
        <v>78</v>
      </c>
      <c r="J57" s="12" t="s">
        <v>79</v>
      </c>
      <c r="K57" s="12" t="s">
        <v>80</v>
      </c>
      <c r="L57" s="12" t="s">
        <v>81</v>
      </c>
      <c r="M57" s="12" t="s">
        <v>230</v>
      </c>
    </row>
    <row r="58" spans="1:13" x14ac:dyDescent="0.25">
      <c r="A58" s="12" t="s">
        <v>82</v>
      </c>
      <c r="B58" s="32">
        <v>43494</v>
      </c>
      <c r="C58" s="12" t="s">
        <v>83</v>
      </c>
      <c r="D58" s="12" t="s">
        <v>84</v>
      </c>
      <c r="E58" s="12" t="s">
        <v>85</v>
      </c>
      <c r="F58" s="12" t="s">
        <v>86</v>
      </c>
      <c r="G58" s="12" t="s">
        <v>87</v>
      </c>
      <c r="H58" s="12" t="s">
        <v>88</v>
      </c>
      <c r="I58" s="12" t="s">
        <v>89</v>
      </c>
      <c r="J58" s="12" t="s">
        <v>90</v>
      </c>
      <c r="K58" s="12" t="s">
        <v>91</v>
      </c>
      <c r="L58" s="12" t="s">
        <v>92</v>
      </c>
      <c r="M58" t="str">
        <f>A19</f>
        <v>Energy</v>
      </c>
    </row>
    <row r="59" spans="1:13" x14ac:dyDescent="0.25">
      <c r="A59" s="12" t="s">
        <v>93</v>
      </c>
      <c r="B59" s="32">
        <v>43481</v>
      </c>
      <c r="C59" s="12" t="s">
        <v>94</v>
      </c>
      <c r="D59" s="12" t="s">
        <v>95</v>
      </c>
      <c r="E59" s="32">
        <v>43827</v>
      </c>
      <c r="F59" s="12" t="s">
        <v>96</v>
      </c>
      <c r="G59" s="12" t="s">
        <v>97</v>
      </c>
      <c r="H59" s="12" t="s">
        <v>98</v>
      </c>
      <c r="I59" s="32">
        <v>43510</v>
      </c>
      <c r="J59" s="12" t="s">
        <v>99</v>
      </c>
      <c r="K59" s="12" t="s">
        <v>100</v>
      </c>
      <c r="L59" s="12" t="s">
        <v>101</v>
      </c>
      <c r="M59" t="str">
        <f>A21</f>
        <v>a) Power</v>
      </c>
    </row>
    <row r="60" spans="1:13" x14ac:dyDescent="0.25">
      <c r="A60" s="12" t="s">
        <v>102</v>
      </c>
      <c r="B60" s="12" t="s">
        <v>103</v>
      </c>
      <c r="C60" s="12" t="s">
        <v>104</v>
      </c>
      <c r="D60" s="12" t="s">
        <v>105</v>
      </c>
      <c r="E60" s="12" t="s">
        <v>106</v>
      </c>
      <c r="F60" s="12" t="s">
        <v>107</v>
      </c>
      <c r="G60" s="33">
        <v>12693</v>
      </c>
      <c r="H60" s="12" t="s">
        <v>108</v>
      </c>
      <c r="I60" s="12" t="s">
        <v>109</v>
      </c>
      <c r="J60" s="12" t="s">
        <v>110</v>
      </c>
      <c r="K60" s="12" t="s">
        <v>111</v>
      </c>
      <c r="L60" s="12" t="s">
        <v>112</v>
      </c>
      <c r="M60" s="12" t="str">
        <f>A23</f>
        <v>b) Fuels Industry</v>
      </c>
    </row>
    <row r="61" spans="1:13" x14ac:dyDescent="0.25">
      <c r="A61" s="12" t="s">
        <v>113</v>
      </c>
      <c r="B61" s="12" t="s">
        <v>114</v>
      </c>
      <c r="C61" s="12" t="s">
        <v>115</v>
      </c>
      <c r="D61" s="32">
        <v>43798</v>
      </c>
      <c r="E61" s="12" t="s">
        <v>116</v>
      </c>
      <c r="F61" s="12" t="s">
        <v>117</v>
      </c>
      <c r="G61" s="12" t="s">
        <v>118</v>
      </c>
      <c r="H61" s="12" t="s">
        <v>119</v>
      </c>
      <c r="I61" s="32">
        <v>43530</v>
      </c>
      <c r="J61" s="32">
        <v>43754</v>
      </c>
      <c r="K61" s="12" t="s">
        <v>120</v>
      </c>
      <c r="L61" s="32">
        <v>43659</v>
      </c>
    </row>
    <row r="62" spans="1:13" x14ac:dyDescent="0.25">
      <c r="A62" s="12" t="s">
        <v>121</v>
      </c>
      <c r="B62" s="12" t="s">
        <v>122</v>
      </c>
      <c r="C62" s="12" t="s">
        <v>123</v>
      </c>
      <c r="D62" s="12" t="s">
        <v>124</v>
      </c>
      <c r="E62" s="12" t="s">
        <v>125</v>
      </c>
      <c r="F62" s="32">
        <v>43474</v>
      </c>
      <c r="G62" s="12" t="s">
        <v>126</v>
      </c>
      <c r="H62" s="12" t="s">
        <v>127</v>
      </c>
      <c r="I62" s="12" t="s">
        <v>128</v>
      </c>
      <c r="J62" s="12" t="s">
        <v>129</v>
      </c>
      <c r="K62" s="32">
        <v>43486</v>
      </c>
      <c r="L62" s="12" t="s">
        <v>130</v>
      </c>
    </row>
    <row r="63" spans="1:13" x14ac:dyDescent="0.25">
      <c r="A63" s="32">
        <v>43473</v>
      </c>
      <c r="B63" s="12" t="s">
        <v>131</v>
      </c>
      <c r="C63" s="12" t="s">
        <v>132</v>
      </c>
      <c r="D63" s="12" t="s">
        <v>133</v>
      </c>
      <c r="E63" s="12" t="s">
        <v>134</v>
      </c>
      <c r="F63" s="12" t="s">
        <v>135</v>
      </c>
      <c r="G63" s="12" t="s">
        <v>136</v>
      </c>
      <c r="H63" s="12" t="s">
        <v>137</v>
      </c>
      <c r="I63" s="12" t="s">
        <v>138</v>
      </c>
      <c r="J63" s="12" t="s">
        <v>139</v>
      </c>
      <c r="K63" s="12" t="s">
        <v>140</v>
      </c>
      <c r="L63" s="12" t="s">
        <v>141</v>
      </c>
    </row>
    <row r="64" spans="1:13" x14ac:dyDescent="0.25">
      <c r="A64" s="12" t="s">
        <v>142</v>
      </c>
      <c r="B64" s="12" t="s">
        <v>143</v>
      </c>
      <c r="C64" s="12" t="s">
        <v>61</v>
      </c>
      <c r="D64" s="12" t="s">
        <v>144</v>
      </c>
      <c r="E64" s="12" t="s">
        <v>118</v>
      </c>
      <c r="F64" s="12" t="s">
        <v>145</v>
      </c>
      <c r="G64" s="12" t="s">
        <v>146</v>
      </c>
      <c r="H64" s="12" t="s">
        <v>147</v>
      </c>
      <c r="I64" s="12" t="s">
        <v>148</v>
      </c>
      <c r="J64" s="12" t="s">
        <v>149</v>
      </c>
      <c r="K64" s="12" t="s">
        <v>150</v>
      </c>
      <c r="L64" s="12" t="s">
        <v>151</v>
      </c>
    </row>
    <row r="65" spans="1:12" x14ac:dyDescent="0.25">
      <c r="A65" s="12" t="s">
        <v>152</v>
      </c>
      <c r="B65" s="12" t="s">
        <v>50</v>
      </c>
      <c r="C65" s="12" t="s">
        <v>66</v>
      </c>
      <c r="D65" s="12" t="s">
        <v>153</v>
      </c>
      <c r="E65" s="12" t="s">
        <v>154</v>
      </c>
      <c r="F65" s="12" t="s">
        <v>155</v>
      </c>
      <c r="G65" s="12" t="s">
        <v>156</v>
      </c>
      <c r="H65" s="12" t="s">
        <v>157</v>
      </c>
      <c r="I65" s="12" t="s">
        <v>158</v>
      </c>
      <c r="J65" s="12" t="s">
        <v>159</v>
      </c>
      <c r="K65" s="12" t="s">
        <v>160</v>
      </c>
      <c r="L65" s="12" t="s">
        <v>161</v>
      </c>
    </row>
    <row r="66" spans="1:12" x14ac:dyDescent="0.25">
      <c r="A66" s="12" t="s">
        <v>162</v>
      </c>
      <c r="B66" s="12" t="s">
        <v>163</v>
      </c>
      <c r="C66" s="12" t="s">
        <v>164</v>
      </c>
      <c r="D66" s="12" t="s">
        <v>165</v>
      </c>
      <c r="E66" s="12" t="s">
        <v>166</v>
      </c>
      <c r="F66" s="12" t="s">
        <v>167</v>
      </c>
      <c r="G66" s="12" t="s">
        <v>168</v>
      </c>
      <c r="H66" s="32">
        <v>43595</v>
      </c>
      <c r="I66" s="12" t="s">
        <v>169</v>
      </c>
      <c r="J66" s="12" t="s">
        <v>170</v>
      </c>
      <c r="K66" s="12" t="s">
        <v>171</v>
      </c>
      <c r="L66" s="12" t="s">
        <v>172</v>
      </c>
    </row>
    <row r="67" spans="1:12" x14ac:dyDescent="0.25">
      <c r="A67" s="12" t="s">
        <v>64</v>
      </c>
      <c r="B67" s="12" t="s">
        <v>173</v>
      </c>
      <c r="C67" s="12" t="s">
        <v>174</v>
      </c>
      <c r="D67" s="12" t="s">
        <v>62</v>
      </c>
      <c r="E67" s="12" t="s">
        <v>82</v>
      </c>
      <c r="F67" s="12" t="s">
        <v>175</v>
      </c>
      <c r="G67" s="12" t="s">
        <v>176</v>
      </c>
      <c r="H67" s="32">
        <v>43789</v>
      </c>
      <c r="I67" s="12" t="s">
        <v>177</v>
      </c>
      <c r="J67" s="12" t="s">
        <v>178</v>
      </c>
      <c r="K67" s="32">
        <v>43816</v>
      </c>
      <c r="L67" s="12" t="s">
        <v>179</v>
      </c>
    </row>
    <row r="68" spans="1:12" x14ac:dyDescent="0.25">
      <c r="A68" s="12" t="s">
        <v>180</v>
      </c>
      <c r="B68" s="12" t="s">
        <v>181</v>
      </c>
      <c r="C68" s="12" t="s">
        <v>182</v>
      </c>
      <c r="D68" s="12" t="s">
        <v>183</v>
      </c>
      <c r="E68" s="12" t="s">
        <v>184</v>
      </c>
      <c r="F68" s="12" t="s">
        <v>185</v>
      </c>
      <c r="G68" s="12" t="s">
        <v>186</v>
      </c>
      <c r="H68" s="33">
        <v>19998</v>
      </c>
      <c r="I68" s="33">
        <v>19572</v>
      </c>
      <c r="J68" s="12" t="s">
        <v>187</v>
      </c>
      <c r="K68" s="12" t="s">
        <v>188</v>
      </c>
      <c r="L68" s="12" t="s">
        <v>189</v>
      </c>
    </row>
    <row r="69" spans="1:12" x14ac:dyDescent="0.25">
      <c r="A69" s="12" t="s">
        <v>190</v>
      </c>
      <c r="B69" s="12" t="s">
        <v>191</v>
      </c>
      <c r="C69" s="12" t="s">
        <v>192</v>
      </c>
      <c r="D69" s="12" t="s">
        <v>193</v>
      </c>
      <c r="E69" s="12" t="s">
        <v>194</v>
      </c>
      <c r="F69" s="12" t="s">
        <v>195</v>
      </c>
      <c r="G69" s="12" t="s">
        <v>196</v>
      </c>
      <c r="H69" s="12" t="s">
        <v>197</v>
      </c>
      <c r="I69" s="12" t="s">
        <v>198</v>
      </c>
      <c r="J69" s="12" t="s">
        <v>199</v>
      </c>
      <c r="K69" s="12" t="s">
        <v>200</v>
      </c>
      <c r="L69" s="12" t="s">
        <v>201</v>
      </c>
    </row>
    <row r="70" spans="1:12" ht="15.75" x14ac:dyDescent="0.25">
      <c r="A70" s="34"/>
      <c r="B70" s="34"/>
      <c r="C70" s="34"/>
      <c r="D70" s="34"/>
      <c r="E70" s="12" t="s">
        <v>82</v>
      </c>
      <c r="F70" s="12" t="s">
        <v>202</v>
      </c>
      <c r="G70" s="12" t="s">
        <v>203</v>
      </c>
      <c r="H70" s="12" t="s">
        <v>64</v>
      </c>
      <c r="I70" s="12" t="s">
        <v>204</v>
      </c>
      <c r="J70" s="12" t="s">
        <v>205</v>
      </c>
      <c r="K70" s="12" t="s">
        <v>206</v>
      </c>
      <c r="L70" s="12" t="s">
        <v>207</v>
      </c>
    </row>
    <row r="72" spans="1:12" x14ac:dyDescent="0.25">
      <c r="A72" s="3"/>
    </row>
    <row r="73" spans="1:12" ht="18" x14ac:dyDescent="0.25">
      <c r="A73" s="36" t="s">
        <v>208</v>
      </c>
      <c r="B73" s="37"/>
      <c r="C73" s="37"/>
      <c r="D73" s="37"/>
      <c r="E73" s="37"/>
      <c r="F73" s="37"/>
      <c r="G73" s="12" t="s">
        <v>209</v>
      </c>
      <c r="H73" s="12" t="s">
        <v>210</v>
      </c>
      <c r="I73" s="12" t="s">
        <v>211</v>
      </c>
      <c r="J73" s="12" t="s">
        <v>212</v>
      </c>
      <c r="K73" s="12" t="s">
        <v>213</v>
      </c>
    </row>
    <row r="74" spans="1:12" ht="18" x14ac:dyDescent="0.25">
      <c r="A74" s="36" t="s">
        <v>214</v>
      </c>
      <c r="B74" s="34"/>
      <c r="C74" s="34"/>
      <c r="D74" s="12" t="s">
        <v>64</v>
      </c>
      <c r="E74" s="12" t="s">
        <v>64</v>
      </c>
      <c r="F74" s="12" t="s">
        <v>64</v>
      </c>
      <c r="G74" s="12" t="s">
        <v>64</v>
      </c>
      <c r="H74" s="12" t="s">
        <v>215</v>
      </c>
      <c r="I74" s="12" t="s">
        <v>70</v>
      </c>
      <c r="J74" s="12" t="s">
        <v>70</v>
      </c>
      <c r="K74" s="12" t="s">
        <v>70</v>
      </c>
    </row>
    <row r="75" spans="1:12" ht="18" x14ac:dyDescent="0.25">
      <c r="A75" s="36" t="s">
        <v>216</v>
      </c>
      <c r="B75" s="34"/>
      <c r="C75" s="34"/>
      <c r="D75" s="34"/>
      <c r="E75" s="34"/>
      <c r="F75" s="34"/>
      <c r="G75" s="41">
        <v>43748</v>
      </c>
      <c r="H75" s="42" t="s">
        <v>64</v>
      </c>
      <c r="I75" s="42" t="s">
        <v>64</v>
      </c>
      <c r="J75" s="42" t="s">
        <v>70</v>
      </c>
      <c r="K75" s="42" t="s">
        <v>70</v>
      </c>
    </row>
    <row r="76" spans="1:12" x14ac:dyDescent="0.25">
      <c r="A76" s="43" t="s">
        <v>217</v>
      </c>
      <c r="B76" s="38"/>
      <c r="C76" s="38"/>
      <c r="D76" s="38"/>
      <c r="E76" s="38"/>
      <c r="F76" s="38"/>
      <c r="G76" s="41"/>
      <c r="H76" s="42"/>
      <c r="I76" s="42"/>
      <c r="J76" s="42"/>
      <c r="K76" s="42"/>
    </row>
    <row r="77" spans="1:12" x14ac:dyDescent="0.25">
      <c r="A77" s="43"/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1:12" ht="18" x14ac:dyDescent="0.25">
      <c r="A78" s="36" t="s">
        <v>218</v>
      </c>
      <c r="B78" s="12" t="s">
        <v>190</v>
      </c>
      <c r="C78" s="12" t="s">
        <v>219</v>
      </c>
      <c r="D78" s="12" t="s">
        <v>220</v>
      </c>
      <c r="E78" s="12" t="s">
        <v>221</v>
      </c>
      <c r="F78" s="12" t="s">
        <v>222</v>
      </c>
      <c r="G78" s="12" t="s">
        <v>223</v>
      </c>
      <c r="H78" s="12" t="s">
        <v>224</v>
      </c>
      <c r="I78" s="12" t="s">
        <v>225</v>
      </c>
      <c r="J78" s="12" t="s">
        <v>226</v>
      </c>
      <c r="K78" s="12" t="s">
        <v>227</v>
      </c>
    </row>
    <row r="79" spans="1:12" ht="15.75" thickBot="1" x14ac:dyDescent="0.3">
      <c r="A79" s="44"/>
      <c r="B79" s="44"/>
      <c r="C79" s="44"/>
      <c r="D79" s="39"/>
      <c r="E79" s="39"/>
      <c r="F79" s="39"/>
      <c r="G79" s="44"/>
      <c r="H79" s="44"/>
      <c r="I79" s="44"/>
      <c r="J79" s="44"/>
      <c r="K79" s="44"/>
    </row>
    <row r="80" spans="1:12" ht="18" customHeight="1" x14ac:dyDescent="0.25">
      <c r="A80" s="45" t="s">
        <v>228</v>
      </c>
      <c r="B80" s="45"/>
      <c r="C80" s="45"/>
      <c r="D80" s="40"/>
      <c r="E80" s="40"/>
      <c r="F80" s="40"/>
      <c r="G80" s="46" t="s">
        <v>229</v>
      </c>
      <c r="H80" s="46"/>
      <c r="I80" s="46"/>
      <c r="J80" s="46"/>
      <c r="K80" s="46"/>
    </row>
  </sheetData>
  <mergeCells count="34">
    <mergeCell ref="A79:C79"/>
    <mergeCell ref="G79:K79"/>
    <mergeCell ref="A80:C80"/>
    <mergeCell ref="G80:K80"/>
    <mergeCell ref="G75:G76"/>
    <mergeCell ref="H75:H76"/>
    <mergeCell ref="I75:I76"/>
    <mergeCell ref="J75:J76"/>
    <mergeCell ref="K75:K76"/>
    <mergeCell ref="A76:A77"/>
    <mergeCell ref="A6:A7"/>
    <mergeCell ref="C6:C7"/>
    <mergeCell ref="F6:F7"/>
    <mergeCell ref="G6:G7"/>
    <mergeCell ref="H6:H7"/>
    <mergeCell ref="I6:I7"/>
    <mergeCell ref="B7:B8"/>
    <mergeCell ref="D7:D8"/>
    <mergeCell ref="E7:E8"/>
    <mergeCell ref="K4:K5"/>
    <mergeCell ref="L4:L5"/>
    <mergeCell ref="M4:M5"/>
    <mergeCell ref="B5:B6"/>
    <mergeCell ref="D5:D6"/>
    <mergeCell ref="E5:E6"/>
    <mergeCell ref="J6:J7"/>
    <mergeCell ref="L6:L7"/>
    <mergeCell ref="M6:M7"/>
    <mergeCell ref="C4:C5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AD16-332C-499D-9F73-9D7B085D1DC8}">
  <dimension ref="A1:M83"/>
  <sheetViews>
    <sheetView topLeftCell="A37" workbookViewId="0">
      <selection activeCell="B56" sqref="B56"/>
    </sheetView>
  </sheetViews>
  <sheetFormatPr defaultRowHeight="15" x14ac:dyDescent="0.25"/>
  <sheetData>
    <row r="1" spans="1:13" x14ac:dyDescent="0.25">
      <c r="A1" s="47"/>
    </row>
    <row r="2" spans="1:13" x14ac:dyDescent="0.25">
      <c r="A2" s="3"/>
    </row>
    <row r="3" spans="1:13" x14ac:dyDescent="0.25">
      <c r="A3" s="1" t="s">
        <v>231</v>
      </c>
    </row>
    <row r="4" spans="1:13" x14ac:dyDescent="0.25">
      <c r="A4" s="3"/>
    </row>
    <row r="5" spans="1:13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 t="s">
        <v>232</v>
      </c>
    </row>
    <row r="6" spans="1:13" x14ac:dyDescent="0.25">
      <c r="A6" s="6"/>
      <c r="B6" s="7" t="s">
        <v>2</v>
      </c>
      <c r="C6" s="18" t="s">
        <v>3</v>
      </c>
      <c r="D6" s="9" t="s">
        <v>4</v>
      </c>
      <c r="E6" s="9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10</v>
      </c>
      <c r="M6" s="18" t="s">
        <v>12</v>
      </c>
    </row>
    <row r="7" spans="1:13" x14ac:dyDescent="0.25">
      <c r="A7" s="10"/>
      <c r="B7" s="20" t="s">
        <v>13</v>
      </c>
      <c r="C7" s="19"/>
      <c r="D7" s="19" t="s">
        <v>13</v>
      </c>
      <c r="E7" s="19" t="s">
        <v>13</v>
      </c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21" t="s">
        <v>14</v>
      </c>
      <c r="B8" s="20"/>
      <c r="C8" s="19" t="s">
        <v>13</v>
      </c>
      <c r="D8" s="19"/>
      <c r="E8" s="19"/>
      <c r="F8" s="19" t="s">
        <v>13</v>
      </c>
      <c r="G8" s="19" t="s">
        <v>13</v>
      </c>
      <c r="H8" s="19" t="s">
        <v>13</v>
      </c>
      <c r="I8" s="19" t="s">
        <v>13</v>
      </c>
      <c r="J8" s="19" t="s">
        <v>13</v>
      </c>
      <c r="K8" s="11"/>
      <c r="L8" s="19" t="s">
        <v>13</v>
      </c>
      <c r="M8" s="19" t="s">
        <v>13</v>
      </c>
    </row>
    <row r="9" spans="1:13" x14ac:dyDescent="0.25">
      <c r="A9" s="21"/>
      <c r="B9" s="22" t="s">
        <v>15</v>
      </c>
      <c r="C9" s="19"/>
      <c r="D9" s="22" t="s">
        <v>16</v>
      </c>
      <c r="E9" s="22" t="s">
        <v>17</v>
      </c>
      <c r="F9" s="19"/>
      <c r="G9" s="19"/>
      <c r="H9" s="19"/>
      <c r="I9" s="19"/>
      <c r="J9" s="19"/>
      <c r="K9" s="11"/>
      <c r="L9" s="19"/>
      <c r="M9" s="19"/>
    </row>
    <row r="10" spans="1:13" x14ac:dyDescent="0.25">
      <c r="A10" s="14"/>
      <c r="B10" s="22"/>
      <c r="C10" s="9" t="s">
        <v>18</v>
      </c>
      <c r="D10" s="22"/>
      <c r="E10" s="22"/>
      <c r="F10" s="9" t="s">
        <v>19</v>
      </c>
      <c r="G10" s="9" t="s">
        <v>20</v>
      </c>
      <c r="H10" s="9" t="s">
        <v>21</v>
      </c>
      <c r="I10" s="9" t="s">
        <v>22</v>
      </c>
      <c r="J10" s="9" t="s">
        <v>23</v>
      </c>
      <c r="K10" s="13" t="s">
        <v>24</v>
      </c>
      <c r="L10" s="9" t="s">
        <v>25</v>
      </c>
      <c r="M10" s="9" t="s">
        <v>26</v>
      </c>
    </row>
    <row r="11" spans="1:13" x14ac:dyDescent="0.25">
      <c r="A11" s="14"/>
      <c r="B11" s="13" t="s">
        <v>27</v>
      </c>
      <c r="C11" s="15"/>
      <c r="D11" s="13" t="s">
        <v>28</v>
      </c>
      <c r="E11" s="13" t="s">
        <v>29</v>
      </c>
      <c r="F11" s="15"/>
      <c r="G11" s="15"/>
      <c r="H11" s="15"/>
      <c r="I11" s="15"/>
      <c r="J11" s="15"/>
      <c r="K11" s="15"/>
      <c r="L11" s="15"/>
      <c r="M11" s="15"/>
    </row>
    <row r="12" spans="1:13" ht="15.75" thickBot="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4" spans="1:13" x14ac:dyDescent="0.25">
      <c r="A14" s="3"/>
    </row>
    <row r="15" spans="1:13" x14ac:dyDescent="0.25">
      <c r="A15" s="23" t="s">
        <v>30</v>
      </c>
    </row>
    <row r="16" spans="1:13" x14ac:dyDescent="0.25">
      <c r="A16" s="3"/>
    </row>
    <row r="17" spans="1:1" x14ac:dyDescent="0.25">
      <c r="A17" s="24" t="s">
        <v>31</v>
      </c>
    </row>
    <row r="18" spans="1:1" x14ac:dyDescent="0.25">
      <c r="A18" s="25"/>
    </row>
    <row r="19" spans="1:1" x14ac:dyDescent="0.25">
      <c r="A19" s="23" t="s">
        <v>32</v>
      </c>
    </row>
    <row r="20" spans="1:1" x14ac:dyDescent="0.25">
      <c r="A20" s="25"/>
    </row>
    <row r="21" spans="1:1" x14ac:dyDescent="0.25">
      <c r="A21" s="23" t="s">
        <v>33</v>
      </c>
    </row>
    <row r="22" spans="1:1" x14ac:dyDescent="0.25">
      <c r="A22" s="25"/>
    </row>
    <row r="23" spans="1:1" x14ac:dyDescent="0.25">
      <c r="A23" s="24" t="s">
        <v>34</v>
      </c>
    </row>
    <row r="24" spans="1:1" x14ac:dyDescent="0.25">
      <c r="A24" s="25"/>
    </row>
    <row r="25" spans="1:1" ht="19.5" x14ac:dyDescent="0.25">
      <c r="A25" s="26" t="s">
        <v>35</v>
      </c>
    </row>
    <row r="26" spans="1:1" x14ac:dyDescent="0.25">
      <c r="A26" s="3"/>
    </row>
    <row r="27" spans="1:1" x14ac:dyDescent="0.25">
      <c r="A27" s="23" t="s">
        <v>36</v>
      </c>
    </row>
    <row r="28" spans="1:1" x14ac:dyDescent="0.25">
      <c r="A28" s="3"/>
    </row>
    <row r="29" spans="1:1" x14ac:dyDescent="0.25">
      <c r="A29" s="23" t="s">
        <v>37</v>
      </c>
    </row>
    <row r="30" spans="1:1" x14ac:dyDescent="0.25">
      <c r="A30" s="3"/>
    </row>
    <row r="31" spans="1:1" x14ac:dyDescent="0.25">
      <c r="A31" s="23" t="s">
        <v>38</v>
      </c>
    </row>
    <row r="32" spans="1:1" x14ac:dyDescent="0.25">
      <c r="A32" s="3"/>
    </row>
    <row r="33" spans="1:1" x14ac:dyDescent="0.25">
      <c r="A33" s="23" t="s">
        <v>39</v>
      </c>
    </row>
    <row r="34" spans="1:1" x14ac:dyDescent="0.25">
      <c r="A34" s="3"/>
    </row>
    <row r="35" spans="1:1" x14ac:dyDescent="0.25">
      <c r="A35" s="23" t="s">
        <v>40</v>
      </c>
    </row>
    <row r="36" spans="1:1" x14ac:dyDescent="0.25">
      <c r="A36" s="3"/>
    </row>
    <row r="37" spans="1:1" x14ac:dyDescent="0.25">
      <c r="A37" s="23" t="s">
        <v>41</v>
      </c>
    </row>
    <row r="38" spans="1:1" x14ac:dyDescent="0.25">
      <c r="A38" s="3"/>
    </row>
    <row r="39" spans="1:1" x14ac:dyDescent="0.25">
      <c r="A39" s="27" t="s">
        <v>42</v>
      </c>
    </row>
    <row r="40" spans="1:1" x14ac:dyDescent="0.25">
      <c r="A40" s="3"/>
    </row>
    <row r="41" spans="1:1" x14ac:dyDescent="0.25">
      <c r="A41" s="28" t="s">
        <v>43</v>
      </c>
    </row>
    <row r="42" spans="1:1" x14ac:dyDescent="0.25">
      <c r="A42" s="3"/>
    </row>
    <row r="43" spans="1:1" x14ac:dyDescent="0.25">
      <c r="A43" s="29" t="s">
        <v>44</v>
      </c>
    </row>
    <row r="44" spans="1:1" x14ac:dyDescent="0.25">
      <c r="A44" s="3"/>
    </row>
    <row r="45" spans="1:1" x14ac:dyDescent="0.25">
      <c r="A45" s="30" t="s">
        <v>233</v>
      </c>
    </row>
    <row r="46" spans="1:1" x14ac:dyDescent="0.25">
      <c r="A46" s="3"/>
    </row>
    <row r="47" spans="1:1" x14ac:dyDescent="0.25">
      <c r="A47" s="23" t="s">
        <v>46</v>
      </c>
    </row>
    <row r="48" spans="1:1" x14ac:dyDescent="0.25">
      <c r="A48" s="3"/>
    </row>
    <row r="49" spans="1:13" x14ac:dyDescent="0.25">
      <c r="A49" s="23" t="s">
        <v>47</v>
      </c>
    </row>
    <row r="50" spans="1:13" x14ac:dyDescent="0.25">
      <c r="A50" s="3"/>
    </row>
    <row r="51" spans="1:13" x14ac:dyDescent="0.25">
      <c r="A51" s="23" t="s">
        <v>48</v>
      </c>
    </row>
    <row r="52" spans="1:13" x14ac:dyDescent="0.25">
      <c r="A52" s="3"/>
    </row>
    <row r="53" spans="1:13" x14ac:dyDescent="0.25">
      <c r="A53" s="23" t="s">
        <v>49</v>
      </c>
    </row>
    <row r="55" spans="1:13" ht="47.25" x14ac:dyDescent="0.25">
      <c r="A55" s="53" t="str">
        <f>B6&amp;B7&amp;B9&amp;B11</f>
        <v>FirstPlan(1955-60)</v>
      </c>
      <c r="B55" s="53" t="str">
        <f>C6&amp;C7&amp;C9&amp;C10</f>
        <v>Second1960-65)</v>
      </c>
      <c r="C55" s="53" t="str">
        <f t="shared" ref="B55:L55" si="0">D6&amp;D7&amp;D9&amp;D11</f>
        <v>ThirdPlan(1965-70)</v>
      </c>
      <c r="D55" s="53" t="str">
        <f t="shared" si="0"/>
        <v>FourthPlan(1970-78)</v>
      </c>
      <c r="E55" s="53" t="str">
        <f>F6&amp;F7&amp;F9&amp;F10</f>
        <v>Fifth(1978-83)</v>
      </c>
      <c r="F55" s="53" t="str">
        <f t="shared" ref="F55:L55" si="1">G6&amp;G7&amp;G9&amp;G10</f>
        <v>Sixth(1983-88)</v>
      </c>
      <c r="G55" s="53" t="str">
        <f t="shared" si="1"/>
        <v>Seventh(1988-93)</v>
      </c>
      <c r="H55" s="53" t="str">
        <f t="shared" si="1"/>
        <v>Eighth(1993-98)</v>
      </c>
      <c r="I55" s="53" t="str">
        <f t="shared" si="1"/>
        <v>Non-(1998-05)</v>
      </c>
      <c r="J55" s="53" t="str">
        <f t="shared" si="1"/>
        <v>MTDF(2005-10)</v>
      </c>
      <c r="K55" s="53" t="str">
        <f t="shared" si="1"/>
        <v>Non-(2010-13)</v>
      </c>
      <c r="L55" s="53" t="str">
        <f t="shared" si="1"/>
        <v>Eleventh(2013-18)</v>
      </c>
    </row>
    <row r="56" spans="1:13" x14ac:dyDescent="0.25">
      <c r="A56" s="12">
        <v>0.46</v>
      </c>
      <c r="B56" s="12">
        <v>0.91</v>
      </c>
      <c r="C56" s="12">
        <v>1.38</v>
      </c>
      <c r="D56" s="12">
        <v>6.49</v>
      </c>
      <c r="E56" s="12">
        <v>14.86</v>
      </c>
      <c r="F56" s="12">
        <v>17.3</v>
      </c>
      <c r="G56" s="12">
        <v>15.6</v>
      </c>
      <c r="H56" s="12">
        <v>5.7</v>
      </c>
      <c r="I56" s="12">
        <v>7.31</v>
      </c>
      <c r="J56" s="12">
        <v>24.4</v>
      </c>
      <c r="K56" s="12">
        <v>8.4499999999999993</v>
      </c>
      <c r="L56" s="12">
        <v>8.93</v>
      </c>
      <c r="M56" t="str">
        <f>A15</f>
        <v>Agriculture</v>
      </c>
    </row>
    <row r="57" spans="1:13" x14ac:dyDescent="0.25">
      <c r="A57" s="12">
        <v>0.46</v>
      </c>
      <c r="B57" s="12">
        <v>0.7</v>
      </c>
      <c r="C57" s="12">
        <v>0.82</v>
      </c>
      <c r="D57" s="12">
        <v>4.1399999999999997</v>
      </c>
      <c r="E57" s="12">
        <v>6.06</v>
      </c>
      <c r="F57" s="12">
        <v>8.1199999999999992</v>
      </c>
      <c r="G57" s="12">
        <v>12.3</v>
      </c>
      <c r="H57" s="12">
        <v>5.2</v>
      </c>
      <c r="I57" s="12">
        <v>7.31</v>
      </c>
      <c r="J57" s="12">
        <v>24.4</v>
      </c>
      <c r="K57" s="12">
        <v>8.4499999999999993</v>
      </c>
      <c r="L57" s="12">
        <v>8.9309999999999992</v>
      </c>
      <c r="M57" t="str">
        <f>A17</f>
        <v>a) Agriculture</v>
      </c>
    </row>
    <row r="58" spans="1:13" x14ac:dyDescent="0.25">
      <c r="A58" s="12" t="s">
        <v>64</v>
      </c>
      <c r="B58" s="12">
        <v>0.21</v>
      </c>
      <c r="C58" s="12">
        <v>0.56000000000000005</v>
      </c>
      <c r="D58" s="12">
        <v>2.35</v>
      </c>
      <c r="E58" s="12">
        <v>8.8000000000000007</v>
      </c>
      <c r="F58" s="12">
        <v>9.18</v>
      </c>
      <c r="G58" s="12">
        <v>3.3</v>
      </c>
      <c r="H58" s="12">
        <v>0.5</v>
      </c>
      <c r="I58" s="12">
        <v>0</v>
      </c>
      <c r="J58" s="12">
        <v>0</v>
      </c>
      <c r="K58" s="12">
        <v>0</v>
      </c>
      <c r="L58" s="12">
        <v>0</v>
      </c>
      <c r="M58" t="str">
        <f>A19</f>
        <v>b) Fertilizer Subsidy Water</v>
      </c>
    </row>
    <row r="59" spans="1:13" x14ac:dyDescent="0.25">
      <c r="A59" s="12">
        <v>0.97</v>
      </c>
      <c r="B59" s="12">
        <v>4.5999999999999996</v>
      </c>
      <c r="C59" s="12">
        <v>4.51</v>
      </c>
      <c r="D59" s="12">
        <v>12.81</v>
      </c>
      <c r="E59" s="12">
        <v>15.77</v>
      </c>
      <c r="F59" s="12">
        <v>22.02</v>
      </c>
      <c r="G59" s="12">
        <v>28.4</v>
      </c>
      <c r="H59" s="12">
        <v>55.6</v>
      </c>
      <c r="I59" s="12">
        <v>91.31</v>
      </c>
      <c r="J59" s="12">
        <v>198.5</v>
      </c>
      <c r="K59" s="12">
        <v>124.39</v>
      </c>
      <c r="L59" s="12">
        <v>208.07</v>
      </c>
      <c r="M59" s="12" t="s">
        <v>230</v>
      </c>
    </row>
    <row r="60" spans="1:13" x14ac:dyDescent="0.25">
      <c r="A60" s="12">
        <v>0.6</v>
      </c>
      <c r="B60" s="12">
        <v>1.29</v>
      </c>
      <c r="C60" s="12">
        <v>1.76</v>
      </c>
      <c r="D60" s="12">
        <v>13.84</v>
      </c>
      <c r="E60" s="12">
        <v>38.83</v>
      </c>
      <c r="F60" s="12">
        <v>84.22</v>
      </c>
      <c r="G60" s="12">
        <v>124.3</v>
      </c>
      <c r="H60" s="12">
        <v>302</v>
      </c>
      <c r="I60" s="12">
        <v>26.51</v>
      </c>
      <c r="J60" s="12">
        <v>120.7</v>
      </c>
      <c r="K60" s="12">
        <v>154.44</v>
      </c>
      <c r="L60" s="12">
        <v>847.32</v>
      </c>
      <c r="M60" t="str">
        <f>A21</f>
        <v>Energy</v>
      </c>
    </row>
    <row r="61" spans="1:13" x14ac:dyDescent="0.25">
      <c r="A61" s="12">
        <v>0.56999999999999995</v>
      </c>
      <c r="B61" s="12">
        <v>1.1599999999999999</v>
      </c>
      <c r="C61" s="12">
        <v>1.57</v>
      </c>
      <c r="D61" s="12">
        <v>10.88</v>
      </c>
      <c r="E61" s="12">
        <v>28.12</v>
      </c>
      <c r="F61" s="12">
        <v>60.62</v>
      </c>
      <c r="G61" s="12">
        <v>90.2</v>
      </c>
      <c r="H61" s="12">
        <v>212.6</v>
      </c>
      <c r="I61" s="12">
        <v>14.02</v>
      </c>
      <c r="J61" s="12">
        <v>114.2</v>
      </c>
      <c r="K61" s="12">
        <v>152</v>
      </c>
      <c r="L61" s="12">
        <v>838.96</v>
      </c>
      <c r="M61" t="str">
        <f>A23</f>
        <v>a) Power</v>
      </c>
    </row>
    <row r="62" spans="1:13" x14ac:dyDescent="0.25">
      <c r="A62" s="12">
        <v>0.03</v>
      </c>
      <c r="B62" s="12">
        <v>0.13</v>
      </c>
      <c r="C62" s="12">
        <v>0.19</v>
      </c>
      <c r="D62" s="12">
        <v>2.96</v>
      </c>
      <c r="E62" s="12">
        <v>10.71</v>
      </c>
      <c r="F62" s="12">
        <v>23.6</v>
      </c>
      <c r="G62" s="12">
        <v>34.1</v>
      </c>
      <c r="H62" s="12">
        <v>89.4</v>
      </c>
      <c r="I62" s="12">
        <v>12.49</v>
      </c>
      <c r="J62" s="12">
        <v>6.5</v>
      </c>
      <c r="K62" s="12">
        <v>2.44</v>
      </c>
      <c r="L62" s="12">
        <v>8.36</v>
      </c>
      <c r="M62" s="12" t="s">
        <v>239</v>
      </c>
    </row>
    <row r="63" spans="1:13" x14ac:dyDescent="0.25">
      <c r="A63" s="12">
        <v>0.74</v>
      </c>
      <c r="B63" s="12">
        <v>0.48</v>
      </c>
      <c r="C63" s="12">
        <v>0.79</v>
      </c>
      <c r="D63" s="12">
        <v>11.29</v>
      </c>
      <c r="E63" s="12">
        <v>25.4</v>
      </c>
      <c r="F63" s="12">
        <v>12.92</v>
      </c>
      <c r="G63" s="12">
        <v>9</v>
      </c>
      <c r="H63" s="12">
        <v>1.8</v>
      </c>
      <c r="I63" s="12">
        <v>3.06</v>
      </c>
      <c r="J63" s="12">
        <v>16.100000000000001</v>
      </c>
      <c r="K63" s="12">
        <v>8.7100000000000009</v>
      </c>
      <c r="L63" s="12">
        <v>13.07</v>
      </c>
      <c r="M63" t="s">
        <v>238</v>
      </c>
    </row>
    <row r="64" spans="1:13" x14ac:dyDescent="0.25">
      <c r="A64" s="12">
        <v>0.12</v>
      </c>
      <c r="B64" s="12">
        <v>0.09</v>
      </c>
      <c r="C64" s="12">
        <v>0.27</v>
      </c>
      <c r="D64" s="12">
        <v>0.49</v>
      </c>
      <c r="E64" s="12">
        <v>0.4</v>
      </c>
      <c r="F64" s="12">
        <v>1.0900000000000001</v>
      </c>
      <c r="G64" s="12">
        <v>7</v>
      </c>
      <c r="H64" s="12">
        <v>6.6</v>
      </c>
      <c r="I64" s="12">
        <v>0.81</v>
      </c>
      <c r="J64" s="12">
        <v>1.4</v>
      </c>
      <c r="K64" s="12">
        <v>1.21</v>
      </c>
      <c r="L64" s="12">
        <v>0.67</v>
      </c>
      <c r="M64" t="str">
        <f>A27</f>
        <v>Minerals</v>
      </c>
    </row>
    <row r="65" spans="1:13" x14ac:dyDescent="0.25">
      <c r="A65" s="12">
        <v>1.08</v>
      </c>
      <c r="B65" s="12">
        <v>1.6</v>
      </c>
      <c r="C65" s="12">
        <v>2.52</v>
      </c>
      <c r="D65" s="12">
        <v>15.66</v>
      </c>
      <c r="E65" s="12">
        <v>35.21</v>
      </c>
      <c r="F65" s="12">
        <v>41.75</v>
      </c>
      <c r="G65" s="12">
        <v>61.5</v>
      </c>
      <c r="H65" s="12">
        <v>130.6</v>
      </c>
      <c r="I65" s="12">
        <v>61.2</v>
      </c>
      <c r="J65" s="12">
        <v>234.1</v>
      </c>
      <c r="K65" s="12">
        <v>207</v>
      </c>
      <c r="L65" s="12">
        <v>996.33</v>
      </c>
      <c r="M65" t="str">
        <f>A29&amp;A31</f>
        <v>Transport &amp;Communication</v>
      </c>
    </row>
    <row r="66" spans="1:13" x14ac:dyDescent="0.25">
      <c r="A66" s="12">
        <v>0.51</v>
      </c>
      <c r="B66" s="12">
        <v>0.96</v>
      </c>
      <c r="C66" s="12">
        <v>0.7</v>
      </c>
      <c r="D66" s="12">
        <v>5.69</v>
      </c>
      <c r="E66" s="12">
        <v>9</v>
      </c>
      <c r="F66" s="12">
        <v>22.72</v>
      </c>
      <c r="G66" s="12">
        <v>20</v>
      </c>
      <c r="H66" s="12">
        <v>6.8</v>
      </c>
      <c r="I66" s="12">
        <v>30.15</v>
      </c>
      <c r="J66" s="12">
        <v>56.8</v>
      </c>
      <c r="K66" s="12">
        <v>32</v>
      </c>
      <c r="L66" s="12">
        <v>64.510000000000005</v>
      </c>
      <c r="M66" t="str">
        <f>A33</f>
        <v>Physical Planning &amp; Housing</v>
      </c>
    </row>
    <row r="67" spans="1:13" x14ac:dyDescent="0.25">
      <c r="A67" s="12">
        <v>0.23</v>
      </c>
      <c r="B67" s="12">
        <v>0.46</v>
      </c>
      <c r="C67" s="12">
        <v>0.56000000000000005</v>
      </c>
      <c r="D67" s="12">
        <v>3.44</v>
      </c>
      <c r="E67" s="12">
        <v>5.64</v>
      </c>
      <c r="F67" s="12">
        <v>14.27</v>
      </c>
      <c r="G67" s="12">
        <v>25.7</v>
      </c>
      <c r="H67" s="12">
        <v>9.8000000000000007</v>
      </c>
      <c r="I67" s="12">
        <v>31.62</v>
      </c>
      <c r="J67" s="12">
        <v>23.4</v>
      </c>
      <c r="K67" s="12">
        <v>60.2</v>
      </c>
      <c r="L67" s="12">
        <v>142.29</v>
      </c>
      <c r="M67" t="str">
        <f>A35&amp;A37</f>
        <v>Education &amp;Manpower</v>
      </c>
    </row>
    <row r="68" spans="1:13" x14ac:dyDescent="0.25">
      <c r="A68" s="12">
        <v>0.08</v>
      </c>
      <c r="B68" s="12">
        <v>0.17</v>
      </c>
      <c r="C68" s="12">
        <v>0.28000000000000003</v>
      </c>
      <c r="D68" s="12">
        <v>2.38</v>
      </c>
      <c r="E68" s="12">
        <v>4.58</v>
      </c>
      <c r="F68" s="12">
        <v>10.37</v>
      </c>
      <c r="G68" s="12">
        <v>13.4</v>
      </c>
      <c r="H68" s="12">
        <v>5.0999999999999996</v>
      </c>
      <c r="I68" s="12">
        <v>25.69</v>
      </c>
      <c r="J68" s="12">
        <v>66.599999999999994</v>
      </c>
      <c r="K68" s="12">
        <v>55.5</v>
      </c>
      <c r="L68" s="12">
        <v>90.49</v>
      </c>
      <c r="M68" t="str">
        <f>A39</f>
        <v>Health &amp; Nutrition</v>
      </c>
    </row>
    <row r="69" spans="1:13" x14ac:dyDescent="0.25">
      <c r="A69" s="12" t="s">
        <v>64</v>
      </c>
      <c r="B69" s="12">
        <v>0.01</v>
      </c>
      <c r="C69" s="12">
        <v>0.14000000000000001</v>
      </c>
      <c r="D69" s="12">
        <v>0.82</v>
      </c>
      <c r="E69" s="12">
        <v>0.6</v>
      </c>
      <c r="F69" s="12">
        <v>2.36</v>
      </c>
      <c r="G69" s="12">
        <v>3.5</v>
      </c>
      <c r="H69" s="12">
        <v>11.2</v>
      </c>
      <c r="I69" s="12">
        <v>18.43</v>
      </c>
      <c r="J69" s="12">
        <v>16.8</v>
      </c>
      <c r="K69" s="12">
        <v>12.17</v>
      </c>
      <c r="L69" s="12">
        <v>28.32</v>
      </c>
      <c r="M69" t="str">
        <f>A41&amp;A43</f>
        <v>Population Welfare&amp;  Women Development Programme</v>
      </c>
    </row>
    <row r="70" spans="1:13" x14ac:dyDescent="0.25">
      <c r="A70" s="12">
        <v>7.0000000000000007E-2</v>
      </c>
      <c r="B70" s="12">
        <v>0.04</v>
      </c>
      <c r="C70" s="12">
        <v>0.28999999999999998</v>
      </c>
      <c r="D70" s="12">
        <v>2.63</v>
      </c>
      <c r="E70" s="12">
        <v>2.3199999999999998</v>
      </c>
      <c r="F70" s="12">
        <v>10.65</v>
      </c>
      <c r="G70" s="12">
        <v>16.3</v>
      </c>
      <c r="H70" s="12">
        <v>54.1</v>
      </c>
      <c r="I70" s="12">
        <v>53.08</v>
      </c>
      <c r="J70" s="12">
        <v>250.5</v>
      </c>
      <c r="K70" s="12">
        <v>103</v>
      </c>
      <c r="L70" s="12">
        <v>424.4</v>
      </c>
      <c r="M70" t="str">
        <f>A45</f>
        <v>Other/Misc, sectors/ Programmes</v>
      </c>
    </row>
    <row r="71" spans="1:13" x14ac:dyDescent="0.25">
      <c r="A71" s="12">
        <v>4.8600000000000003</v>
      </c>
      <c r="B71" s="12">
        <v>10.61</v>
      </c>
      <c r="C71" s="12">
        <v>13.2</v>
      </c>
      <c r="D71" s="12">
        <v>75.540000000000006</v>
      </c>
      <c r="E71" s="12">
        <v>152.61000000000001</v>
      </c>
      <c r="F71" s="12">
        <v>239.67</v>
      </c>
      <c r="G71" s="12">
        <v>324.7</v>
      </c>
      <c r="H71" s="12">
        <v>589.29999999999995</v>
      </c>
      <c r="I71" s="12">
        <v>349.07</v>
      </c>
      <c r="J71" s="12" t="s">
        <v>234</v>
      </c>
      <c r="K71" s="12">
        <v>767.07</v>
      </c>
      <c r="L71" s="12" t="s">
        <v>235</v>
      </c>
    </row>
    <row r="72" spans="1:13" ht="15.75" x14ac:dyDescent="0.25">
      <c r="A72" s="34"/>
      <c r="B72" s="34"/>
      <c r="C72" s="34"/>
      <c r="D72" s="34"/>
      <c r="E72" s="12">
        <v>0.6</v>
      </c>
      <c r="F72" s="12">
        <v>2.74</v>
      </c>
      <c r="G72" s="12">
        <v>25.3</v>
      </c>
      <c r="H72" s="12" t="s">
        <v>64</v>
      </c>
      <c r="I72" s="12">
        <v>114.38</v>
      </c>
      <c r="J72" s="12">
        <v>139.1</v>
      </c>
      <c r="K72" s="12">
        <v>126.93</v>
      </c>
      <c r="L72" s="12">
        <v>215.6</v>
      </c>
    </row>
    <row r="74" spans="1:13" x14ac:dyDescent="0.25">
      <c r="A74" s="3"/>
    </row>
    <row r="75" spans="1:13" ht="18" x14ac:dyDescent="0.25">
      <c r="A75" s="36" t="s">
        <v>208</v>
      </c>
      <c r="B75" s="37"/>
      <c r="C75" s="37"/>
      <c r="D75" s="37"/>
      <c r="E75" s="37"/>
      <c r="F75" s="37"/>
      <c r="G75" s="12">
        <v>162.80000000000001</v>
      </c>
      <c r="H75" s="12">
        <v>261.60000000000002</v>
      </c>
      <c r="I75" s="12">
        <v>829</v>
      </c>
      <c r="J75" s="12">
        <v>993</v>
      </c>
      <c r="K75" s="12" t="s">
        <v>236</v>
      </c>
    </row>
    <row r="76" spans="1:13" ht="18" x14ac:dyDescent="0.25">
      <c r="A76" s="36" t="s">
        <v>214</v>
      </c>
      <c r="B76" s="34"/>
      <c r="C76" s="34"/>
      <c r="D76" s="12" t="s">
        <v>64</v>
      </c>
      <c r="E76" s="12" t="s">
        <v>64</v>
      </c>
      <c r="F76" s="12" t="s">
        <v>64</v>
      </c>
      <c r="G76" s="12" t="s">
        <v>64</v>
      </c>
      <c r="H76" s="12">
        <v>210.71</v>
      </c>
      <c r="I76" s="12">
        <v>0</v>
      </c>
      <c r="J76" s="12">
        <v>0</v>
      </c>
      <c r="K76" s="12">
        <v>0</v>
      </c>
    </row>
    <row r="77" spans="1:13" ht="18" x14ac:dyDescent="0.25">
      <c r="A77" s="36" t="s">
        <v>216</v>
      </c>
      <c r="B77" s="34"/>
      <c r="C77" s="34"/>
      <c r="D77" s="34"/>
      <c r="E77" s="34"/>
      <c r="F77" s="34"/>
      <c r="G77" s="42">
        <v>10.1</v>
      </c>
      <c r="H77" s="42" t="s">
        <v>64</v>
      </c>
      <c r="I77" s="42" t="s">
        <v>64</v>
      </c>
      <c r="J77" s="42">
        <v>0</v>
      </c>
      <c r="K77" s="42">
        <v>0</v>
      </c>
    </row>
    <row r="78" spans="1:13" x14ac:dyDescent="0.25">
      <c r="A78" s="43" t="s">
        <v>217</v>
      </c>
      <c r="B78" s="38"/>
      <c r="C78" s="38"/>
      <c r="D78" s="38"/>
      <c r="E78" s="38"/>
      <c r="F78" s="38"/>
      <c r="G78" s="42"/>
      <c r="H78" s="42"/>
      <c r="I78" s="42"/>
      <c r="J78" s="42"/>
      <c r="K78" s="42"/>
    </row>
    <row r="79" spans="1:13" x14ac:dyDescent="0.25">
      <c r="A79" s="43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3" ht="18" x14ac:dyDescent="0.25">
      <c r="A80" s="36" t="s">
        <v>218</v>
      </c>
      <c r="B80" s="12">
        <v>4.8600000000000003</v>
      </c>
      <c r="C80" s="12" t="s">
        <v>237</v>
      </c>
      <c r="D80" s="12">
        <v>153.21</v>
      </c>
      <c r="E80" s="12">
        <v>242.41</v>
      </c>
      <c r="F80" s="12">
        <v>350</v>
      </c>
      <c r="G80" s="12">
        <v>742</v>
      </c>
      <c r="H80" s="12">
        <v>935.76</v>
      </c>
      <c r="I80" s="12">
        <v>1977.4</v>
      </c>
      <c r="J80" s="12">
        <v>1887</v>
      </c>
      <c r="K80" s="12">
        <v>7019</v>
      </c>
    </row>
    <row r="81" spans="1:11" ht="15.75" thickBot="1" x14ac:dyDescent="0.3">
      <c r="A81" s="44"/>
      <c r="B81" s="44"/>
      <c r="C81" s="44"/>
      <c r="D81" s="39"/>
      <c r="E81" s="39"/>
      <c r="F81" s="39"/>
      <c r="G81" s="44"/>
      <c r="H81" s="44"/>
      <c r="I81" s="44"/>
      <c r="J81" s="44"/>
      <c r="K81" s="44"/>
    </row>
    <row r="82" spans="1:11" ht="18" customHeight="1" x14ac:dyDescent="0.25">
      <c r="A82" s="45" t="s">
        <v>228</v>
      </c>
      <c r="B82" s="45"/>
      <c r="C82" s="45"/>
      <c r="D82" s="40"/>
      <c r="E82" s="40"/>
      <c r="F82" s="40"/>
      <c r="G82" s="46" t="s">
        <v>229</v>
      </c>
      <c r="H82" s="46"/>
      <c r="I82" s="46"/>
      <c r="J82" s="46"/>
      <c r="K82" s="46"/>
    </row>
    <row r="83" spans="1:11" x14ac:dyDescent="0.25">
      <c r="A83" s="2"/>
    </row>
  </sheetData>
  <mergeCells count="34">
    <mergeCell ref="A81:C81"/>
    <mergeCell ref="G81:K81"/>
    <mergeCell ref="A82:C82"/>
    <mergeCell ref="G82:K82"/>
    <mergeCell ref="G77:G78"/>
    <mergeCell ref="H77:H78"/>
    <mergeCell ref="I77:I78"/>
    <mergeCell ref="J77:J78"/>
    <mergeCell ref="K77:K78"/>
    <mergeCell ref="A78:A79"/>
    <mergeCell ref="A8:A9"/>
    <mergeCell ref="C8:C9"/>
    <mergeCell ref="F8:F9"/>
    <mergeCell ref="G8:G9"/>
    <mergeCell ref="H8:H9"/>
    <mergeCell ref="I8:I9"/>
    <mergeCell ref="B9:B10"/>
    <mergeCell ref="D9:D10"/>
    <mergeCell ref="E9:E10"/>
    <mergeCell ref="K6:K7"/>
    <mergeCell ref="L6:L7"/>
    <mergeCell ref="M6:M7"/>
    <mergeCell ref="B7:B8"/>
    <mergeCell ref="D7:D8"/>
    <mergeCell ref="E7:E8"/>
    <mergeCell ref="J8:J9"/>
    <mergeCell ref="L8:L9"/>
    <mergeCell ref="M8:M9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DB23-7068-486B-9D75-3405018B20F4}">
  <dimension ref="A1:N54"/>
  <sheetViews>
    <sheetView tabSelected="1" topLeftCell="A32" workbookViewId="0">
      <selection activeCell="N39" sqref="N39"/>
    </sheetView>
  </sheetViews>
  <sheetFormatPr defaultRowHeight="15" x14ac:dyDescent="0.25"/>
  <cols>
    <col min="1" max="1" width="52.28515625" bestFit="1" customWidth="1"/>
    <col min="3" max="3" width="12" bestFit="1" customWidth="1"/>
  </cols>
  <sheetData>
    <row r="1" spans="1:13" s="52" customFormat="1" ht="45" x14ac:dyDescent="0.25">
      <c r="B1" s="52" t="str">
        <f>Munka2!A55</f>
        <v>FirstPlan(1955-60)</v>
      </c>
      <c r="C1" s="52" t="str">
        <f>Munka2!B55</f>
        <v>Second1960-65)</v>
      </c>
      <c r="D1" s="52" t="str">
        <f>Munka2!C55</f>
        <v>ThirdPlan(1965-70)</v>
      </c>
      <c r="E1" s="52" t="str">
        <f>Munka2!D55</f>
        <v>FourthPlan(1970-78)</v>
      </c>
      <c r="F1" s="52" t="str">
        <f>Munka2!E55</f>
        <v>Fifth(1978-83)</v>
      </c>
      <c r="G1" s="52" t="str">
        <f>Munka2!F55</f>
        <v>Sixth(1983-88)</v>
      </c>
      <c r="H1" s="52" t="str">
        <f>Munka2!G55</f>
        <v>Seventh(1988-93)</v>
      </c>
      <c r="I1" s="52" t="str">
        <f>Munka2!H55</f>
        <v>Eighth(1993-98)</v>
      </c>
      <c r="J1" s="52" t="str">
        <f>Munka2!I55</f>
        <v>Non-(1998-05)</v>
      </c>
      <c r="K1" s="52" t="str">
        <f>Munka2!J55</f>
        <v>MTDF(2005-10)</v>
      </c>
      <c r="L1" s="52" t="str">
        <f>Munka2!K55</f>
        <v>Non-(2010-13)</v>
      </c>
      <c r="M1" s="52" t="str">
        <f>Munka2!L55</f>
        <v>Eleventh(2013-18)</v>
      </c>
    </row>
    <row r="2" spans="1:13" x14ac:dyDescent="0.25">
      <c r="A2" t="str">
        <f>Munka2!M56</f>
        <v>Agriculture</v>
      </c>
      <c r="B2">
        <f>Munka2!A56</f>
        <v>0.46</v>
      </c>
      <c r="C2">
        <f>Munka2!B56</f>
        <v>0.91</v>
      </c>
      <c r="D2">
        <f>Munka2!C56</f>
        <v>1.38</v>
      </c>
      <c r="E2">
        <f>Munka2!D56</f>
        <v>6.49</v>
      </c>
      <c r="F2">
        <f>Munka2!E56</f>
        <v>14.86</v>
      </c>
      <c r="G2">
        <f>Munka2!F56</f>
        <v>17.3</v>
      </c>
      <c r="H2">
        <f>Munka2!G56</f>
        <v>15.6</v>
      </c>
      <c r="I2">
        <f>Munka2!H56</f>
        <v>5.7</v>
      </c>
      <c r="J2">
        <f>Munka2!I56</f>
        <v>7.31</v>
      </c>
      <c r="K2">
        <f>Munka2!J56</f>
        <v>24.4</v>
      </c>
      <c r="L2">
        <f>Munka2!K56</f>
        <v>8.4499999999999993</v>
      </c>
      <c r="M2">
        <f>Munka2!L56</f>
        <v>8.93</v>
      </c>
    </row>
    <row r="3" spans="1:13" x14ac:dyDescent="0.25">
      <c r="A3" t="str">
        <f>Munka2!M57</f>
        <v>a) Agriculture</v>
      </c>
      <c r="B3">
        <f>Munka2!A57</f>
        <v>0.46</v>
      </c>
      <c r="C3">
        <f>Munka2!B57</f>
        <v>0.7</v>
      </c>
      <c r="D3">
        <f>Munka2!C57</f>
        <v>0.82</v>
      </c>
      <c r="E3">
        <f>Munka2!D57</f>
        <v>4.1399999999999997</v>
      </c>
      <c r="F3">
        <f>Munka2!E57</f>
        <v>6.06</v>
      </c>
      <c r="G3">
        <f>Munka2!F57</f>
        <v>8.1199999999999992</v>
      </c>
      <c r="H3">
        <f>Munka2!G57</f>
        <v>12.3</v>
      </c>
      <c r="I3">
        <f>Munka2!H57</f>
        <v>5.2</v>
      </c>
      <c r="J3">
        <f>Munka2!I57</f>
        <v>7.31</v>
      </c>
      <c r="K3">
        <f>Munka2!J57</f>
        <v>24.4</v>
      </c>
      <c r="L3">
        <f>Munka2!K57</f>
        <v>8.4499999999999993</v>
      </c>
      <c r="M3">
        <f>Munka2!L57</f>
        <v>8.9309999999999992</v>
      </c>
    </row>
    <row r="4" spans="1:13" x14ac:dyDescent="0.25">
      <c r="A4" t="str">
        <f>Munka2!M58</f>
        <v>b) Fertilizer Subsidy Water</v>
      </c>
      <c r="B4" t="str">
        <f>Munka2!A58</f>
        <v>-</v>
      </c>
      <c r="C4">
        <f>Munka2!B58</f>
        <v>0.21</v>
      </c>
      <c r="D4">
        <f>Munka2!C58</f>
        <v>0.56000000000000005</v>
      </c>
      <c r="E4">
        <f>Munka2!D58</f>
        <v>2.35</v>
      </c>
      <c r="F4">
        <f>Munka2!E58</f>
        <v>8.8000000000000007</v>
      </c>
      <c r="G4">
        <f>Munka2!F58</f>
        <v>9.18</v>
      </c>
      <c r="H4">
        <f>Munka2!G58</f>
        <v>3.3</v>
      </c>
      <c r="I4">
        <f>Munka2!H58</f>
        <v>0.5</v>
      </c>
      <c r="J4">
        <f>Munka2!I58</f>
        <v>0</v>
      </c>
      <c r="K4">
        <f>Munka2!J58</f>
        <v>0</v>
      </c>
      <c r="L4">
        <f>Munka2!K58</f>
        <v>0</v>
      </c>
      <c r="M4">
        <f>Munka2!L58</f>
        <v>0</v>
      </c>
    </row>
    <row r="5" spans="1:13" x14ac:dyDescent="0.25">
      <c r="A5" t="str">
        <f>Munka2!M59</f>
        <v>Water</v>
      </c>
      <c r="B5">
        <f>Munka2!A59</f>
        <v>0.97</v>
      </c>
      <c r="C5">
        <f>Munka2!B59</f>
        <v>4.5999999999999996</v>
      </c>
      <c r="D5">
        <f>Munka2!C59</f>
        <v>4.51</v>
      </c>
      <c r="E5">
        <f>Munka2!D59</f>
        <v>12.81</v>
      </c>
      <c r="F5">
        <f>Munka2!E59</f>
        <v>15.77</v>
      </c>
      <c r="G5">
        <f>Munka2!F59</f>
        <v>22.02</v>
      </c>
      <c r="H5">
        <f>Munka2!G59</f>
        <v>28.4</v>
      </c>
      <c r="I5">
        <f>Munka2!H59</f>
        <v>55.6</v>
      </c>
      <c r="J5">
        <f>Munka2!I59</f>
        <v>91.31</v>
      </c>
      <c r="K5">
        <f>Munka2!J59</f>
        <v>198.5</v>
      </c>
      <c r="L5">
        <f>Munka2!K59</f>
        <v>124.39</v>
      </c>
      <c r="M5">
        <f>Munka2!L59</f>
        <v>208.07</v>
      </c>
    </row>
    <row r="6" spans="1:13" x14ac:dyDescent="0.25">
      <c r="A6" t="str">
        <f>Munka2!M60</f>
        <v>Energy</v>
      </c>
      <c r="B6">
        <f>Munka2!A60</f>
        <v>0.6</v>
      </c>
      <c r="C6">
        <f>Munka2!B60</f>
        <v>1.29</v>
      </c>
      <c r="D6">
        <f>Munka2!C60</f>
        <v>1.76</v>
      </c>
      <c r="E6">
        <f>Munka2!D60</f>
        <v>13.84</v>
      </c>
      <c r="F6">
        <f>Munka2!E60</f>
        <v>38.83</v>
      </c>
      <c r="G6">
        <f>Munka2!F60</f>
        <v>84.22</v>
      </c>
      <c r="H6">
        <f>Munka2!G60</f>
        <v>124.3</v>
      </c>
      <c r="I6">
        <f>Munka2!H60</f>
        <v>302</v>
      </c>
      <c r="J6">
        <f>Munka2!I60</f>
        <v>26.51</v>
      </c>
      <c r="K6">
        <f>Munka2!J60</f>
        <v>120.7</v>
      </c>
      <c r="L6">
        <f>Munka2!K60</f>
        <v>154.44</v>
      </c>
      <c r="M6">
        <f>Munka2!L60</f>
        <v>847.32</v>
      </c>
    </row>
    <row r="7" spans="1:13" x14ac:dyDescent="0.25">
      <c r="A7" t="str">
        <f>Munka2!M61</f>
        <v>a) Power</v>
      </c>
      <c r="B7">
        <f>Munka2!A61</f>
        <v>0.56999999999999995</v>
      </c>
      <c r="C7">
        <f>Munka2!B61</f>
        <v>1.1599999999999999</v>
      </c>
      <c r="D7">
        <f>Munka2!C61</f>
        <v>1.57</v>
      </c>
      <c r="E7">
        <f>Munka2!D61</f>
        <v>10.88</v>
      </c>
      <c r="F7">
        <f>Munka2!E61</f>
        <v>28.12</v>
      </c>
      <c r="G7">
        <f>Munka2!F61</f>
        <v>60.62</v>
      </c>
      <c r="H7">
        <f>Munka2!G61</f>
        <v>90.2</v>
      </c>
      <c r="I7">
        <f>Munka2!H61</f>
        <v>212.6</v>
      </c>
      <c r="J7">
        <f>Munka2!I61</f>
        <v>14.02</v>
      </c>
      <c r="K7">
        <f>Munka2!J61</f>
        <v>114.2</v>
      </c>
      <c r="L7">
        <f>Munka2!K61</f>
        <v>152</v>
      </c>
      <c r="M7">
        <f>Munka2!L61</f>
        <v>838.96</v>
      </c>
    </row>
    <row r="8" spans="1:13" x14ac:dyDescent="0.25">
      <c r="A8" t="str">
        <f>Munka2!M62</f>
        <v>fuels</v>
      </c>
      <c r="B8">
        <f>Munka2!A62</f>
        <v>0.03</v>
      </c>
      <c r="C8">
        <f>Munka2!B62</f>
        <v>0.13</v>
      </c>
      <c r="D8">
        <f>Munka2!C62</f>
        <v>0.19</v>
      </c>
      <c r="E8">
        <f>Munka2!D62</f>
        <v>2.96</v>
      </c>
      <c r="F8">
        <f>Munka2!E62</f>
        <v>10.71</v>
      </c>
      <c r="G8">
        <f>Munka2!F62</f>
        <v>23.6</v>
      </c>
      <c r="H8">
        <f>Munka2!G62</f>
        <v>34.1</v>
      </c>
      <c r="I8">
        <f>Munka2!H62</f>
        <v>89.4</v>
      </c>
      <c r="J8">
        <f>Munka2!I62</f>
        <v>12.49</v>
      </c>
      <c r="K8">
        <f>Munka2!J62</f>
        <v>6.5</v>
      </c>
      <c r="L8">
        <f>Munka2!K62</f>
        <v>2.44</v>
      </c>
      <c r="M8">
        <f>Munka2!L62</f>
        <v>8.36</v>
      </c>
    </row>
    <row r="9" spans="1:13" x14ac:dyDescent="0.25">
      <c r="A9" t="str">
        <f>Munka2!M63</f>
        <v>industry</v>
      </c>
      <c r="B9">
        <f>Munka2!A63</f>
        <v>0.74</v>
      </c>
      <c r="C9">
        <f>Munka2!B63</f>
        <v>0.48</v>
      </c>
      <c r="D9">
        <f>Munka2!C63</f>
        <v>0.79</v>
      </c>
      <c r="E9">
        <f>Munka2!D63</f>
        <v>11.29</v>
      </c>
      <c r="F9">
        <f>Munka2!E63</f>
        <v>25.4</v>
      </c>
      <c r="G9">
        <f>Munka2!F63</f>
        <v>12.92</v>
      </c>
      <c r="H9">
        <f>Munka2!G63</f>
        <v>9</v>
      </c>
      <c r="I9">
        <f>Munka2!H63</f>
        <v>1.8</v>
      </c>
      <c r="J9">
        <f>Munka2!I63</f>
        <v>3.06</v>
      </c>
      <c r="K9">
        <f>Munka2!J63</f>
        <v>16.100000000000001</v>
      </c>
      <c r="L9">
        <f>Munka2!K63</f>
        <v>8.7100000000000009</v>
      </c>
      <c r="M9">
        <f>Munka2!L63</f>
        <v>13.07</v>
      </c>
    </row>
    <row r="10" spans="1:13" x14ac:dyDescent="0.25">
      <c r="A10" t="str">
        <f>Munka2!M64</f>
        <v>Minerals</v>
      </c>
      <c r="B10">
        <f>Munka2!A64</f>
        <v>0.12</v>
      </c>
      <c r="C10">
        <f>Munka2!B64</f>
        <v>0.09</v>
      </c>
      <c r="D10">
        <f>Munka2!C64</f>
        <v>0.27</v>
      </c>
      <c r="E10">
        <f>Munka2!D64</f>
        <v>0.49</v>
      </c>
      <c r="F10">
        <f>Munka2!E64</f>
        <v>0.4</v>
      </c>
      <c r="G10">
        <f>Munka2!F64</f>
        <v>1.0900000000000001</v>
      </c>
      <c r="H10">
        <f>Munka2!G64</f>
        <v>7</v>
      </c>
      <c r="I10">
        <f>Munka2!H64</f>
        <v>6.6</v>
      </c>
      <c r="J10">
        <f>Munka2!I64</f>
        <v>0.81</v>
      </c>
      <c r="K10">
        <f>Munka2!J64</f>
        <v>1.4</v>
      </c>
      <c r="L10">
        <f>Munka2!K64</f>
        <v>1.21</v>
      </c>
      <c r="M10">
        <f>Munka2!L64</f>
        <v>0.67</v>
      </c>
    </row>
    <row r="11" spans="1:13" x14ac:dyDescent="0.25">
      <c r="A11" t="str">
        <f>Munka2!M65</f>
        <v>Transport &amp;Communication</v>
      </c>
      <c r="B11">
        <f>Munka2!A65</f>
        <v>1.08</v>
      </c>
      <c r="C11">
        <f>Munka2!B65</f>
        <v>1.6</v>
      </c>
      <c r="D11">
        <f>Munka2!C65</f>
        <v>2.52</v>
      </c>
      <c r="E11">
        <f>Munka2!D65</f>
        <v>15.66</v>
      </c>
      <c r="F11">
        <f>Munka2!E65</f>
        <v>35.21</v>
      </c>
      <c r="G11">
        <f>Munka2!F65</f>
        <v>41.75</v>
      </c>
      <c r="H11">
        <f>Munka2!G65</f>
        <v>61.5</v>
      </c>
      <c r="I11">
        <f>Munka2!H65</f>
        <v>130.6</v>
      </c>
      <c r="J11">
        <f>Munka2!I65</f>
        <v>61.2</v>
      </c>
      <c r="K11">
        <f>Munka2!J65</f>
        <v>234.1</v>
      </c>
      <c r="L11">
        <f>Munka2!K65</f>
        <v>207</v>
      </c>
      <c r="M11">
        <f>Munka2!L65</f>
        <v>996.33</v>
      </c>
    </row>
    <row r="12" spans="1:13" x14ac:dyDescent="0.25">
      <c r="A12" t="str">
        <f>Munka2!M66</f>
        <v>Physical Planning &amp; Housing</v>
      </c>
      <c r="B12">
        <f>Munka2!A66</f>
        <v>0.51</v>
      </c>
      <c r="C12">
        <f>Munka2!B66</f>
        <v>0.96</v>
      </c>
      <c r="D12">
        <f>Munka2!C66</f>
        <v>0.7</v>
      </c>
      <c r="E12">
        <f>Munka2!D66</f>
        <v>5.69</v>
      </c>
      <c r="F12">
        <f>Munka2!E66</f>
        <v>9</v>
      </c>
      <c r="G12">
        <f>Munka2!F66</f>
        <v>22.72</v>
      </c>
      <c r="H12">
        <f>Munka2!G66</f>
        <v>20</v>
      </c>
      <c r="I12">
        <f>Munka2!H66</f>
        <v>6.8</v>
      </c>
      <c r="J12">
        <f>Munka2!I66</f>
        <v>30.15</v>
      </c>
      <c r="K12">
        <f>Munka2!J66</f>
        <v>56.8</v>
      </c>
      <c r="L12">
        <f>Munka2!K66</f>
        <v>32</v>
      </c>
      <c r="M12">
        <f>Munka2!L66</f>
        <v>64.510000000000005</v>
      </c>
    </row>
    <row r="13" spans="1:13" x14ac:dyDescent="0.25">
      <c r="A13" t="str">
        <f>Munka2!M67</f>
        <v>Education &amp;Manpower</v>
      </c>
      <c r="B13">
        <f>Munka2!A67</f>
        <v>0.23</v>
      </c>
      <c r="C13">
        <f>Munka2!B67</f>
        <v>0.46</v>
      </c>
      <c r="D13">
        <f>Munka2!C67</f>
        <v>0.56000000000000005</v>
      </c>
      <c r="E13">
        <f>Munka2!D67</f>
        <v>3.44</v>
      </c>
      <c r="F13">
        <f>Munka2!E67</f>
        <v>5.64</v>
      </c>
      <c r="G13">
        <f>Munka2!F67</f>
        <v>14.27</v>
      </c>
      <c r="H13">
        <f>Munka2!G67</f>
        <v>25.7</v>
      </c>
      <c r="I13">
        <f>Munka2!H67</f>
        <v>9.8000000000000007</v>
      </c>
      <c r="J13">
        <f>Munka2!I67</f>
        <v>31.62</v>
      </c>
      <c r="K13">
        <f>Munka2!J67</f>
        <v>23.4</v>
      </c>
      <c r="L13">
        <f>Munka2!K67</f>
        <v>60.2</v>
      </c>
      <c r="M13">
        <f>Munka2!L67</f>
        <v>142.29</v>
      </c>
    </row>
    <row r="14" spans="1:13" x14ac:dyDescent="0.25">
      <c r="A14" t="str">
        <f>Munka2!M68</f>
        <v>Health &amp; Nutrition</v>
      </c>
      <c r="B14">
        <f>Munka2!A68</f>
        <v>0.08</v>
      </c>
      <c r="C14">
        <f>Munka2!B68</f>
        <v>0.17</v>
      </c>
      <c r="D14">
        <f>Munka2!C68</f>
        <v>0.28000000000000003</v>
      </c>
      <c r="E14">
        <f>Munka2!D68</f>
        <v>2.38</v>
      </c>
      <c r="F14">
        <f>Munka2!E68</f>
        <v>4.58</v>
      </c>
      <c r="G14">
        <f>Munka2!F68</f>
        <v>10.37</v>
      </c>
      <c r="H14">
        <f>Munka2!G68</f>
        <v>13.4</v>
      </c>
      <c r="I14">
        <f>Munka2!H68</f>
        <v>5.0999999999999996</v>
      </c>
      <c r="J14">
        <f>Munka2!I68</f>
        <v>25.69</v>
      </c>
      <c r="K14">
        <f>Munka2!J68</f>
        <v>66.599999999999994</v>
      </c>
      <c r="L14">
        <f>Munka2!K68</f>
        <v>55.5</v>
      </c>
      <c r="M14">
        <f>Munka2!L68</f>
        <v>90.49</v>
      </c>
    </row>
    <row r="15" spans="1:13" x14ac:dyDescent="0.25">
      <c r="A15" t="str">
        <f>Munka2!M69</f>
        <v>Population Welfare&amp;  Women Development Programme</v>
      </c>
      <c r="B15" t="str">
        <f>Munka2!A69</f>
        <v>-</v>
      </c>
      <c r="C15">
        <f>Munka2!B69</f>
        <v>0.01</v>
      </c>
      <c r="D15">
        <f>Munka2!C69</f>
        <v>0.14000000000000001</v>
      </c>
      <c r="E15">
        <f>Munka2!D69</f>
        <v>0.82</v>
      </c>
      <c r="F15">
        <f>Munka2!E69</f>
        <v>0.6</v>
      </c>
      <c r="G15">
        <f>Munka2!F69</f>
        <v>2.36</v>
      </c>
      <c r="H15">
        <f>Munka2!G69</f>
        <v>3.5</v>
      </c>
      <c r="I15">
        <f>Munka2!H69</f>
        <v>11.2</v>
      </c>
      <c r="J15">
        <f>Munka2!I69</f>
        <v>18.43</v>
      </c>
      <c r="K15">
        <f>Munka2!J69</f>
        <v>16.8</v>
      </c>
      <c r="L15">
        <f>Munka2!K69</f>
        <v>12.17</v>
      </c>
      <c r="M15">
        <f>Munka2!L69</f>
        <v>28.32</v>
      </c>
    </row>
    <row r="16" spans="1:13" x14ac:dyDescent="0.25">
      <c r="A16" t="str">
        <f>Munka2!M70</f>
        <v>Other/Misc, sectors/ Programmes</v>
      </c>
      <c r="B16">
        <f>Munka2!A70</f>
        <v>7.0000000000000007E-2</v>
      </c>
      <c r="C16">
        <f>Munka2!B70</f>
        <v>0.04</v>
      </c>
      <c r="D16">
        <f>Munka2!C70</f>
        <v>0.28999999999999998</v>
      </c>
      <c r="E16">
        <f>Munka2!D70</f>
        <v>2.63</v>
      </c>
      <c r="F16">
        <f>Munka2!E70</f>
        <v>2.3199999999999998</v>
      </c>
      <c r="G16">
        <f>Munka2!F70</f>
        <v>10.65</v>
      </c>
      <c r="H16">
        <f>Munka2!G70</f>
        <v>16.3</v>
      </c>
      <c r="I16">
        <f>Munka2!H70</f>
        <v>54.1</v>
      </c>
      <c r="J16">
        <f>Munka2!I70</f>
        <v>53.08</v>
      </c>
      <c r="K16">
        <f>Munka2!J70</f>
        <v>250.5</v>
      </c>
      <c r="L16">
        <f>Munka2!K70</f>
        <v>103</v>
      </c>
      <c r="M16">
        <f>Munka2!L70</f>
        <v>424.4</v>
      </c>
    </row>
    <row r="18" spans="1:13" x14ac:dyDescent="0.25">
      <c r="A18" s="57" t="s">
        <v>247</v>
      </c>
      <c r="B18" s="57">
        <f>B19</f>
        <v>100</v>
      </c>
      <c r="C18" s="57">
        <f>C19</f>
        <v>102.742</v>
      </c>
      <c r="D18" s="57">
        <f>C19/100*D19</f>
        <v>107.46196748</v>
      </c>
      <c r="E18" s="57">
        <f>D18*E19/100</f>
        <v>120.51501446323734</v>
      </c>
      <c r="F18" s="57">
        <f t="shared" ref="F18:M18" si="0">E18*F19/100</f>
        <v>131.9609279618833</v>
      </c>
      <c r="G18" s="57">
        <f t="shared" si="0"/>
        <v>139.67844289885409</v>
      </c>
      <c r="H18" s="57">
        <f t="shared" si="0"/>
        <v>153.01424223462217</v>
      </c>
      <c r="I18" s="57">
        <f t="shared" si="0"/>
        <v>170.28342961322164</v>
      </c>
      <c r="J18" s="57">
        <f t="shared" si="0"/>
        <v>178.92318512322245</v>
      </c>
      <c r="K18" s="57">
        <f t="shared" si="0"/>
        <v>201.58917421463229</v>
      </c>
      <c r="L18" s="57">
        <f t="shared" si="0"/>
        <v>221.27771689626138</v>
      </c>
      <c r="M18" s="57">
        <f t="shared" si="0"/>
        <v>231.22046230880008</v>
      </c>
    </row>
    <row r="19" spans="1:13" x14ac:dyDescent="0.25">
      <c r="B19">
        <v>100</v>
      </c>
      <c r="C19">
        <f>B19+C20</f>
        <v>102.742</v>
      </c>
      <c r="D19">
        <f>$B$19+D20</f>
        <v>104.59399999999999</v>
      </c>
      <c r="E19">
        <f t="shared" ref="E19:M19" si="1">$B$19+E20</f>
        <v>112.14666666666666</v>
      </c>
      <c r="F19">
        <f t="shared" si="1"/>
        <v>109.4975</v>
      </c>
      <c r="G19">
        <f t="shared" si="1"/>
        <v>105.84833333333333</v>
      </c>
      <c r="H19">
        <f t="shared" si="1"/>
        <v>109.5475</v>
      </c>
      <c r="I19">
        <f t="shared" si="1"/>
        <v>111.286</v>
      </c>
      <c r="J19">
        <f t="shared" si="1"/>
        <v>105.07375</v>
      </c>
      <c r="K19">
        <f t="shared" si="1"/>
        <v>112.66800000000001</v>
      </c>
      <c r="L19">
        <f t="shared" si="1"/>
        <v>109.76666666666667</v>
      </c>
      <c r="M19">
        <f t="shared" si="1"/>
        <v>104.49333333333334</v>
      </c>
    </row>
    <row r="20" spans="1:13" x14ac:dyDescent="0.25">
      <c r="A20" t="s">
        <v>246</v>
      </c>
      <c r="B20">
        <v>0</v>
      </c>
      <c r="C20">
        <f>Munka5!E4</f>
        <v>2.742</v>
      </c>
      <c r="D20">
        <f>Munka5!F4</f>
        <v>4.5940000000000003</v>
      </c>
      <c r="E20">
        <f>Munka5!G4</f>
        <v>12.146666666666665</v>
      </c>
      <c r="F20">
        <f>Munka5!H4</f>
        <v>9.4975000000000005</v>
      </c>
      <c r="G20">
        <f>Munka5!I4</f>
        <v>5.8483333333333336</v>
      </c>
      <c r="H20">
        <f>Munka5!J4</f>
        <v>9.5474999999999994</v>
      </c>
      <c r="I20">
        <f>Munka5!K4</f>
        <v>11.286</v>
      </c>
      <c r="J20">
        <f>Munka5!L4</f>
        <v>5.0737500000000004</v>
      </c>
      <c r="K20">
        <f>Munka5!M4</f>
        <v>12.668000000000001</v>
      </c>
      <c r="L20">
        <f>Munka5!N4</f>
        <v>9.7666666666666675</v>
      </c>
      <c r="M20">
        <f>Munka5!O4</f>
        <v>4.4933333333333332</v>
      </c>
    </row>
    <row r="21" spans="1:13" ht="45" x14ac:dyDescent="0.25">
      <c r="B21" s="52" t="str">
        <f>B1</f>
        <v>FirstPlan(1955-60)</v>
      </c>
      <c r="C21" s="52" t="str">
        <f t="shared" ref="C21:M21" si="2">C1</f>
        <v>Second1960-65)</v>
      </c>
      <c r="D21" s="52" t="str">
        <f t="shared" si="2"/>
        <v>ThirdPlan(1965-70)</v>
      </c>
      <c r="E21" s="52" t="str">
        <f t="shared" si="2"/>
        <v>FourthPlan(1970-78)</v>
      </c>
      <c r="F21" s="52" t="str">
        <f t="shared" si="2"/>
        <v>Fifth(1978-83)</v>
      </c>
      <c r="G21" s="52" t="str">
        <f t="shared" si="2"/>
        <v>Sixth(1983-88)</v>
      </c>
      <c r="H21" s="56" t="str">
        <f t="shared" si="2"/>
        <v>Seventh(1988-93)</v>
      </c>
      <c r="I21" s="52" t="str">
        <f t="shared" si="2"/>
        <v>Eighth(1993-98)</v>
      </c>
      <c r="J21" s="52" t="str">
        <f t="shared" si="2"/>
        <v>Non-(1998-05)</v>
      </c>
      <c r="K21" s="52" t="str">
        <f t="shared" si="2"/>
        <v>MTDF(2005-10)</v>
      </c>
      <c r="L21" s="52" t="str">
        <f t="shared" si="2"/>
        <v>Non-(2010-13)</v>
      </c>
      <c r="M21" s="52" t="str">
        <f t="shared" si="2"/>
        <v>Eleventh(2013-18)</v>
      </c>
    </row>
    <row r="22" spans="1:13" x14ac:dyDescent="0.25">
      <c r="A22" t="str">
        <f>A2</f>
        <v>Agriculture</v>
      </c>
      <c r="B22" s="52">
        <f t="shared" ref="B22:B36" si="3">B2</f>
        <v>0.46</v>
      </c>
      <c r="C22">
        <f>C2/C$18*100</f>
        <v>0.88571372953611971</v>
      </c>
      <c r="D22">
        <f t="shared" ref="D22:M22" si="4">D2/D$18*100</f>
        <v>1.2841752597325513</v>
      </c>
      <c r="E22">
        <f t="shared" si="4"/>
        <v>5.3852211103370458</v>
      </c>
      <c r="F22">
        <f t="shared" si="4"/>
        <v>11.260908989888495</v>
      </c>
      <c r="G22">
        <f t="shared" si="4"/>
        <v>12.385590532769267</v>
      </c>
      <c r="H22">
        <f t="shared" si="4"/>
        <v>10.195129402451286</v>
      </c>
      <c r="I22">
        <f t="shared" si="4"/>
        <v>3.3473603467741198</v>
      </c>
      <c r="J22">
        <f t="shared" si="4"/>
        <v>4.0855521295161843</v>
      </c>
      <c r="K22">
        <f t="shared" si="4"/>
        <v>12.103824570470874</v>
      </c>
      <c r="L22">
        <f t="shared" si="4"/>
        <v>3.8187306514742723</v>
      </c>
      <c r="M22">
        <f t="shared" si="4"/>
        <v>3.8621149317112713</v>
      </c>
    </row>
    <row r="23" spans="1:13" x14ac:dyDescent="0.25">
      <c r="A23" t="str">
        <f>A3</f>
        <v>a) Agriculture</v>
      </c>
      <c r="B23" s="52">
        <f t="shared" si="3"/>
        <v>0.46</v>
      </c>
      <c r="C23">
        <f t="shared" ref="C23:M23" si="5">C3/C$18*100</f>
        <v>0.68131825348932273</v>
      </c>
      <c r="D23">
        <f t="shared" si="5"/>
        <v>0.7630606615802118</v>
      </c>
      <c r="E23">
        <f t="shared" si="5"/>
        <v>3.4352566096757111</v>
      </c>
      <c r="F23">
        <f t="shared" si="5"/>
        <v>4.5922684036826578</v>
      </c>
      <c r="G23">
        <f t="shared" si="5"/>
        <v>5.8133523194269623</v>
      </c>
      <c r="H23">
        <f t="shared" si="5"/>
        <v>8.0384674134712082</v>
      </c>
      <c r="I23">
        <f t="shared" si="5"/>
        <v>3.0537322461798988</v>
      </c>
      <c r="J23">
        <f t="shared" si="5"/>
        <v>4.0855521295161843</v>
      </c>
      <c r="K23">
        <f t="shared" si="5"/>
        <v>12.103824570470874</v>
      </c>
      <c r="L23">
        <f t="shared" si="5"/>
        <v>3.8187306514742723</v>
      </c>
      <c r="M23">
        <f t="shared" si="5"/>
        <v>3.8625474193855944</v>
      </c>
    </row>
    <row r="24" spans="1:13" x14ac:dyDescent="0.25">
      <c r="A24" t="str">
        <f>A4</f>
        <v>b) Fertilizer Subsidy Water</v>
      </c>
      <c r="B24" s="52" t="str">
        <f t="shared" si="3"/>
        <v>-</v>
      </c>
      <c r="C24">
        <f t="shared" ref="C24:M24" si="6">C4/C$18*100</f>
        <v>0.20439547604679684</v>
      </c>
      <c r="D24">
        <f t="shared" si="6"/>
        <v>0.52111459815233974</v>
      </c>
      <c r="E24">
        <f t="shared" si="6"/>
        <v>1.9499645006613338</v>
      </c>
      <c r="F24">
        <f t="shared" si="6"/>
        <v>6.6686405862058402</v>
      </c>
      <c r="G24">
        <f t="shared" si="6"/>
        <v>6.5722382133423043</v>
      </c>
      <c r="H24">
        <f t="shared" si="6"/>
        <v>2.1566619889800798</v>
      </c>
      <c r="I24">
        <f t="shared" si="6"/>
        <v>0.29362810059422101</v>
      </c>
      <c r="J24">
        <f t="shared" si="6"/>
        <v>0</v>
      </c>
      <c r="K24">
        <f t="shared" si="6"/>
        <v>0</v>
      </c>
      <c r="L24">
        <f t="shared" si="6"/>
        <v>0</v>
      </c>
      <c r="M24">
        <f t="shared" si="6"/>
        <v>0</v>
      </c>
    </row>
    <row r="25" spans="1:13" x14ac:dyDescent="0.25">
      <c r="A25" t="str">
        <f>A5</f>
        <v>Water</v>
      </c>
      <c r="B25" s="52">
        <f t="shared" si="3"/>
        <v>0.97</v>
      </c>
      <c r="C25">
        <f t="shared" ref="C25:M25" si="7">C5/C$18*100</f>
        <v>4.4772342372155496</v>
      </c>
      <c r="D25">
        <f t="shared" si="7"/>
        <v>4.1968336386911647</v>
      </c>
      <c r="E25">
        <f t="shared" si="7"/>
        <v>10.629380958924122</v>
      </c>
      <c r="F25">
        <f t="shared" si="7"/>
        <v>11.950507050507509</v>
      </c>
      <c r="G25">
        <f t="shared" si="7"/>
        <v>15.76478055095834</v>
      </c>
      <c r="H25">
        <f t="shared" si="7"/>
        <v>18.560363783949775</v>
      </c>
      <c r="I25">
        <f t="shared" si="7"/>
        <v>32.651444786077377</v>
      </c>
      <c r="J25">
        <f t="shared" si="7"/>
        <v>51.033073180044163</v>
      </c>
      <c r="K25">
        <f t="shared" si="7"/>
        <v>98.467589231084773</v>
      </c>
      <c r="L25">
        <f t="shared" si="7"/>
        <v>56.214426714424235</v>
      </c>
      <c r="M25">
        <f t="shared" si="7"/>
        <v>89.987710396546944</v>
      </c>
    </row>
    <row r="26" spans="1:13" x14ac:dyDescent="0.25">
      <c r="A26" t="str">
        <f>A6</f>
        <v>Energy</v>
      </c>
      <c r="B26" s="52">
        <f t="shared" si="3"/>
        <v>0.6</v>
      </c>
      <c r="C26">
        <f t="shared" ref="C26:M26" si="8">C6/C$18*100</f>
        <v>1.2555722100017519</v>
      </c>
      <c r="D26">
        <f t="shared" si="8"/>
        <v>1.6377887370502104</v>
      </c>
      <c r="E26">
        <f t="shared" si="8"/>
        <v>11.484046250703344</v>
      </c>
      <c r="F26">
        <f t="shared" si="8"/>
        <v>29.425376586633266</v>
      </c>
      <c r="G26">
        <f t="shared" si="8"/>
        <v>60.295632061839754</v>
      </c>
      <c r="H26">
        <f t="shared" si="8"/>
        <v>81.234268251583003</v>
      </c>
      <c r="I26">
        <f t="shared" si="8"/>
        <v>177.35137275890952</v>
      </c>
      <c r="J26">
        <f t="shared" si="8"/>
        <v>14.816414083922581</v>
      </c>
      <c r="K26">
        <f t="shared" si="8"/>
        <v>59.874246953107978</v>
      </c>
      <c r="L26">
        <f t="shared" si="8"/>
        <v>69.79464636848364</v>
      </c>
      <c r="M26">
        <f t="shared" si="8"/>
        <v>366.45545620801727</v>
      </c>
    </row>
    <row r="27" spans="1:13" x14ac:dyDescent="0.25">
      <c r="A27" t="str">
        <f>A7</f>
        <v>a) Power</v>
      </c>
      <c r="B27" s="52">
        <f t="shared" si="3"/>
        <v>0.56999999999999995</v>
      </c>
      <c r="C27">
        <f t="shared" ref="C27:M27" si="9">C7/C$18*100</f>
        <v>1.1290416772108776</v>
      </c>
      <c r="D27">
        <f t="shared" si="9"/>
        <v>1.4609819983913812</v>
      </c>
      <c r="E27">
        <f t="shared" si="9"/>
        <v>9.0279207519980051</v>
      </c>
      <c r="F27">
        <f t="shared" si="9"/>
        <v>21.309337873194114</v>
      </c>
      <c r="G27">
        <f t="shared" si="9"/>
        <v>43.399681970894392</v>
      </c>
      <c r="H27">
        <f t="shared" si="9"/>
        <v>58.948761032122185</v>
      </c>
      <c r="I27">
        <f t="shared" si="9"/>
        <v>124.85066837266278</v>
      </c>
      <c r="J27">
        <f t="shared" si="9"/>
        <v>7.8357648229571684</v>
      </c>
      <c r="K27">
        <f t="shared" si="9"/>
        <v>56.649867456875981</v>
      </c>
      <c r="L27">
        <f t="shared" si="9"/>
        <v>68.69195964782125</v>
      </c>
      <c r="M27">
        <f t="shared" si="9"/>
        <v>362.83985925067054</v>
      </c>
    </row>
    <row r="28" spans="1:13" x14ac:dyDescent="0.25">
      <c r="A28" t="str">
        <f>A8</f>
        <v>fuels</v>
      </c>
      <c r="B28" s="52">
        <f t="shared" si="3"/>
        <v>0.03</v>
      </c>
      <c r="C28">
        <f t="shared" ref="C28:M28" si="10">C8/C$18*100</f>
        <v>0.12653053279087423</v>
      </c>
      <c r="D28">
        <f t="shared" si="10"/>
        <v>0.17680673865882957</v>
      </c>
      <c r="E28">
        <f t="shared" si="10"/>
        <v>2.4561254987053394</v>
      </c>
      <c r="F28">
        <f t="shared" si="10"/>
        <v>8.1160387134391527</v>
      </c>
      <c r="G28">
        <f t="shared" si="10"/>
        <v>16.895950090945362</v>
      </c>
      <c r="H28">
        <f t="shared" si="10"/>
        <v>22.285507219460825</v>
      </c>
      <c r="I28">
        <f t="shared" si="10"/>
        <v>52.500704386246724</v>
      </c>
      <c r="J28">
        <f t="shared" si="10"/>
        <v>6.9806492609654107</v>
      </c>
      <c r="K28">
        <f t="shared" si="10"/>
        <v>3.2243794962319954</v>
      </c>
      <c r="L28">
        <f t="shared" si="10"/>
        <v>1.1026867206623936</v>
      </c>
      <c r="M28">
        <f t="shared" si="10"/>
        <v>3.6155969573467219</v>
      </c>
    </row>
    <row r="29" spans="1:13" x14ac:dyDescent="0.25">
      <c r="A29" t="str">
        <f>A9</f>
        <v>industry</v>
      </c>
      <c r="B29" s="52">
        <f t="shared" si="3"/>
        <v>0.74</v>
      </c>
      <c r="C29">
        <f t="shared" ref="C29:M29" si="11">C9/C$18*100</f>
        <v>0.46718965953553554</v>
      </c>
      <c r="D29">
        <f t="shared" si="11"/>
        <v>0.73514380810776503</v>
      </c>
      <c r="E29">
        <f t="shared" si="11"/>
        <v>9.3681273244538108</v>
      </c>
      <c r="F29">
        <f t="shared" si="11"/>
        <v>19.248121692003217</v>
      </c>
      <c r="G29">
        <f t="shared" si="11"/>
        <v>9.2498167447039847</v>
      </c>
      <c r="H29">
        <f t="shared" si="11"/>
        <v>5.8818054244911266</v>
      </c>
      <c r="I29">
        <f t="shared" si="11"/>
        <v>1.0570611621391957</v>
      </c>
      <c r="J29">
        <f t="shared" si="11"/>
        <v>1.7102311239835193</v>
      </c>
      <c r="K29">
        <f t="shared" si="11"/>
        <v>7.9865399829746346</v>
      </c>
      <c r="L29">
        <f t="shared" si="11"/>
        <v>3.9362300561350203</v>
      </c>
      <c r="M29">
        <f t="shared" si="11"/>
        <v>5.652613903411682</v>
      </c>
    </row>
    <row r="30" spans="1:13" x14ac:dyDescent="0.25">
      <c r="A30" t="str">
        <f>A10</f>
        <v>Minerals</v>
      </c>
      <c r="B30" s="52">
        <f t="shared" si="3"/>
        <v>0.12</v>
      </c>
      <c r="C30">
        <f t="shared" ref="C30:M30" si="12">C10/C$18*100</f>
        <v>8.7598061162912924E-2</v>
      </c>
      <c r="D30">
        <f t="shared" si="12"/>
        <v>0.25125168125202096</v>
      </c>
      <c r="E30">
        <f t="shared" si="12"/>
        <v>0.40658834269108662</v>
      </c>
      <c r="F30">
        <f t="shared" si="12"/>
        <v>0.30312002664572002</v>
      </c>
      <c r="G30">
        <f t="shared" si="12"/>
        <v>0.78036379657332389</v>
      </c>
      <c r="H30">
        <f t="shared" si="12"/>
        <v>4.574737552381988</v>
      </c>
      <c r="I30">
        <f t="shared" si="12"/>
        <v>3.875890927843717</v>
      </c>
      <c r="J30">
        <f t="shared" si="12"/>
        <v>0.45270823870151977</v>
      </c>
      <c r="K30">
        <f t="shared" si="12"/>
        <v>0.69448173764996823</v>
      </c>
      <c r="L30">
        <f t="shared" si="12"/>
        <v>0.54682415245962968</v>
      </c>
      <c r="M30">
        <f t="shared" si="12"/>
        <v>0.2897667417969263</v>
      </c>
    </row>
    <row r="31" spans="1:13" x14ac:dyDescent="0.25">
      <c r="A31" t="str">
        <f>A11</f>
        <v>Transport &amp;Communication</v>
      </c>
      <c r="B31" s="52">
        <f t="shared" si="3"/>
        <v>1.08</v>
      </c>
      <c r="C31">
        <f t="shared" ref="C31:M31" si="13">C11/C$18*100</f>
        <v>1.5572988651184521</v>
      </c>
      <c r="D31">
        <f t="shared" si="13"/>
        <v>2.3450156916855289</v>
      </c>
      <c r="E31">
        <f t="shared" si="13"/>
        <v>12.994231523555952</v>
      </c>
      <c r="F31">
        <f t="shared" si="13"/>
        <v>26.682140345489501</v>
      </c>
      <c r="G31">
        <f t="shared" si="13"/>
        <v>29.890081199024099</v>
      </c>
      <c r="H31">
        <f t="shared" si="13"/>
        <v>40.192337067356036</v>
      </c>
      <c r="I31">
        <f t="shared" si="13"/>
        <v>76.695659875210538</v>
      </c>
      <c r="J31">
        <f t="shared" si="13"/>
        <v>34.204622479670384</v>
      </c>
      <c r="K31">
        <f t="shared" si="13"/>
        <v>116.12726770275539</v>
      </c>
      <c r="L31">
        <f t="shared" si="13"/>
        <v>93.547602941440772</v>
      </c>
      <c r="M31">
        <f t="shared" si="13"/>
        <v>430.90044455900232</v>
      </c>
    </row>
    <row r="32" spans="1:13" x14ac:dyDescent="0.25">
      <c r="A32" t="str">
        <f>A12</f>
        <v>Physical Planning &amp; Housing</v>
      </c>
      <c r="B32" s="52">
        <f t="shared" si="3"/>
        <v>0.51</v>
      </c>
      <c r="C32">
        <f t="shared" ref="C32:M32" si="14">C12/C$18*100</f>
        <v>0.93437931907107108</v>
      </c>
      <c r="D32">
        <f t="shared" si="14"/>
        <v>0.65139324769042461</v>
      </c>
      <c r="E32">
        <f t="shared" si="14"/>
        <v>4.7214034079842513</v>
      </c>
      <c r="F32">
        <f t="shared" si="14"/>
        <v>6.8202005995286985</v>
      </c>
      <c r="G32">
        <f t="shared" si="14"/>
        <v>16.265931612977905</v>
      </c>
      <c r="H32">
        <f t="shared" si="14"/>
        <v>13.070678721091394</v>
      </c>
      <c r="I32">
        <f t="shared" si="14"/>
        <v>3.9933421680814063</v>
      </c>
      <c r="J32">
        <f t="shared" si="14"/>
        <v>16.85080666277879</v>
      </c>
      <c r="K32">
        <f t="shared" si="14"/>
        <v>28.176116213227282</v>
      </c>
      <c r="L32">
        <f t="shared" si="14"/>
        <v>14.461465189015</v>
      </c>
      <c r="M32">
        <f t="shared" si="14"/>
        <v>27.899779870626439</v>
      </c>
    </row>
    <row r="33" spans="1:14" x14ac:dyDescent="0.25">
      <c r="A33" t="str">
        <f>A13</f>
        <v>Education &amp;Manpower</v>
      </c>
      <c r="B33" s="52">
        <f t="shared" si="3"/>
        <v>0.23</v>
      </c>
      <c r="C33">
        <f t="shared" ref="C33:M33" si="15">C13/C$18*100</f>
        <v>0.44772342372155494</v>
      </c>
      <c r="D33">
        <f t="shared" si="15"/>
        <v>0.52111459815233974</v>
      </c>
      <c r="E33">
        <f t="shared" si="15"/>
        <v>2.8544161201170164</v>
      </c>
      <c r="F33">
        <f t="shared" si="15"/>
        <v>4.2739923757046512</v>
      </c>
      <c r="G33">
        <f t="shared" si="15"/>
        <v>10.216322364313148</v>
      </c>
      <c r="H33">
        <f t="shared" si="15"/>
        <v>16.795822156602437</v>
      </c>
      <c r="I33">
        <f t="shared" si="15"/>
        <v>5.7551107716467325</v>
      </c>
      <c r="J33">
        <f t="shared" si="15"/>
        <v>17.67238828116303</v>
      </c>
      <c r="K33">
        <f t="shared" si="15"/>
        <v>11.607766186435182</v>
      </c>
      <c r="L33">
        <f t="shared" si="15"/>
        <v>27.205631386834465</v>
      </c>
      <c r="M33">
        <f t="shared" si="15"/>
        <v>61.538671179529317</v>
      </c>
    </row>
    <row r="34" spans="1:14" x14ac:dyDescent="0.25">
      <c r="A34" t="str">
        <f>A14</f>
        <v>Health &amp; Nutrition</v>
      </c>
      <c r="B34" s="52">
        <f t="shared" si="3"/>
        <v>0.08</v>
      </c>
      <c r="C34">
        <f t="shared" ref="C34:M34" si="16">C14/C$18*100</f>
        <v>0.16546300441883552</v>
      </c>
      <c r="D34">
        <f t="shared" si="16"/>
        <v>0.26055729907616987</v>
      </c>
      <c r="E34">
        <f t="shared" si="16"/>
        <v>1.9748576644995635</v>
      </c>
      <c r="F34">
        <f t="shared" si="16"/>
        <v>3.4707243050934937</v>
      </c>
      <c r="G34">
        <f t="shared" si="16"/>
        <v>7.4241950187755661</v>
      </c>
      <c r="H34">
        <f t="shared" si="16"/>
        <v>8.7573547431312342</v>
      </c>
      <c r="I34">
        <f t="shared" si="16"/>
        <v>2.9950066260610542</v>
      </c>
      <c r="J34">
        <f t="shared" si="16"/>
        <v>14.358116854619807</v>
      </c>
      <c r="K34">
        <f t="shared" si="16"/>
        <v>33.037488376777056</v>
      </c>
      <c r="L34">
        <f t="shared" si="16"/>
        <v>25.081603687197891</v>
      </c>
      <c r="M34">
        <f t="shared" si="16"/>
        <v>39.135809649557999</v>
      </c>
    </row>
    <row r="35" spans="1:14" x14ac:dyDescent="0.25">
      <c r="A35" t="str">
        <f>A15</f>
        <v>Population Welfare&amp;  Women Development Programme</v>
      </c>
      <c r="B35" s="52" t="str">
        <f t="shared" si="3"/>
        <v>-</v>
      </c>
      <c r="C35">
        <f t="shared" ref="C35:M35" si="17">C15/C$18*100</f>
        <v>9.7331179069903261E-3</v>
      </c>
      <c r="D35">
        <f t="shared" si="17"/>
        <v>0.13027864953808493</v>
      </c>
      <c r="E35">
        <f t="shared" si="17"/>
        <v>0.6804131449116142</v>
      </c>
      <c r="F35">
        <f t="shared" si="17"/>
        <v>0.45468003996857992</v>
      </c>
      <c r="G35">
        <f t="shared" si="17"/>
        <v>1.689595009094536</v>
      </c>
      <c r="H35">
        <f t="shared" si="17"/>
        <v>2.287368776190994</v>
      </c>
      <c r="I35">
        <f t="shared" si="17"/>
        <v>6.5772694533105511</v>
      </c>
      <c r="J35">
        <f t="shared" si="17"/>
        <v>10.300509678109888</v>
      </c>
      <c r="K35">
        <f t="shared" si="17"/>
        <v>8.3337808517996184</v>
      </c>
      <c r="L35">
        <f t="shared" si="17"/>
        <v>5.4998759796972667</v>
      </c>
      <c r="M35">
        <f t="shared" si="17"/>
        <v>12.248050936849184</v>
      </c>
    </row>
    <row r="36" spans="1:14" x14ac:dyDescent="0.25">
      <c r="A36" t="str">
        <f>A16</f>
        <v>Other/Misc, sectors/ Programmes</v>
      </c>
      <c r="B36" s="52">
        <f t="shared" si="3"/>
        <v>7.0000000000000007E-2</v>
      </c>
      <c r="C36">
        <f t="shared" ref="C36:M36" si="18">C16/C$18*100</f>
        <v>3.8932471627961304E-2</v>
      </c>
      <c r="D36">
        <f t="shared" si="18"/>
        <v>0.26986291690031877</v>
      </c>
      <c r="E36">
        <f t="shared" si="18"/>
        <v>2.1823006964848117</v>
      </c>
      <c r="F36">
        <f t="shared" si="18"/>
        <v>1.7580961545451756</v>
      </c>
      <c r="G36">
        <f t="shared" si="18"/>
        <v>7.6246554435833929</v>
      </c>
      <c r="H36">
        <f t="shared" si="18"/>
        <v>10.652603157689486</v>
      </c>
      <c r="I36">
        <f t="shared" si="18"/>
        <v>31.770560484294712</v>
      </c>
      <c r="J36">
        <f t="shared" si="18"/>
        <v>29.666362111452678</v>
      </c>
      <c r="K36">
        <f t="shared" si="18"/>
        <v>124.26262520094073</v>
      </c>
      <c r="L36">
        <f t="shared" si="18"/>
        <v>46.547841077142024</v>
      </c>
      <c r="M36">
        <f t="shared" si="18"/>
        <v>183.54776898300821</v>
      </c>
    </row>
    <row r="39" spans="1:14" s="52" customFormat="1" ht="45" x14ac:dyDescent="0.25">
      <c r="B39" s="52" t="str">
        <f t="shared" ref="B39:M39" si="19">B21</f>
        <v>FirstPlan(1955-60)</v>
      </c>
      <c r="C39" s="52" t="str">
        <f t="shared" si="19"/>
        <v>Second1960-65)</v>
      </c>
      <c r="D39" s="52" t="str">
        <f t="shared" si="19"/>
        <v>ThirdPlan(1965-70)</v>
      </c>
      <c r="E39" s="52" t="str">
        <f t="shared" si="19"/>
        <v>FourthPlan(1970-78)</v>
      </c>
      <c r="F39" s="52" t="str">
        <f t="shared" si="19"/>
        <v>Fifth(1978-83)</v>
      </c>
      <c r="G39" s="52" t="str">
        <f t="shared" si="19"/>
        <v>Sixth(1983-88)</v>
      </c>
      <c r="H39" s="52" t="str">
        <f t="shared" si="19"/>
        <v>Seventh(1988-93)</v>
      </c>
      <c r="I39" s="52" t="str">
        <f t="shared" si="19"/>
        <v>Eighth(1993-98)</v>
      </c>
      <c r="J39" s="52" t="str">
        <f t="shared" si="19"/>
        <v>Non-(1998-05)</v>
      </c>
      <c r="K39" s="52" t="str">
        <f t="shared" si="19"/>
        <v>MTDF(2005-10)</v>
      </c>
      <c r="L39" s="52" t="str">
        <f t="shared" si="19"/>
        <v>Non-(2010-13)</v>
      </c>
      <c r="M39" s="52" t="str">
        <f t="shared" si="19"/>
        <v>Eleventh(2013-18)</v>
      </c>
      <c r="N39" s="52" t="s">
        <v>330</v>
      </c>
    </row>
    <row r="40" spans="1:14" x14ac:dyDescent="0.25">
      <c r="A40" t="str">
        <f>A22</f>
        <v>Agriculture</v>
      </c>
      <c r="B40">
        <f>RANK(B22,B$22:B$36,0)</f>
        <v>7</v>
      </c>
      <c r="C40">
        <f t="shared" ref="C40:L40" si="20">RANK(C22,C$22:C$36,0)</f>
        <v>6</v>
      </c>
      <c r="D40">
        <f t="shared" si="20"/>
        <v>5</v>
      </c>
      <c r="E40">
        <f t="shared" si="20"/>
        <v>6</v>
      </c>
      <c r="F40">
        <f t="shared" si="20"/>
        <v>6</v>
      </c>
      <c r="G40">
        <f t="shared" si="20"/>
        <v>7</v>
      </c>
      <c r="H40">
        <f t="shared" si="20"/>
        <v>9</v>
      </c>
      <c r="I40">
        <f t="shared" si="20"/>
        <v>11</v>
      </c>
      <c r="J40">
        <f t="shared" si="20"/>
        <v>11</v>
      </c>
      <c r="K40">
        <f t="shared" si="20"/>
        <v>8</v>
      </c>
      <c r="L40">
        <f t="shared" si="20"/>
        <v>11</v>
      </c>
      <c r="M40">
        <f>INT(M22*1000)</f>
        <v>3862</v>
      </c>
      <c r="N40">
        <f>Munka7!M59</f>
        <v>3862</v>
      </c>
    </row>
    <row r="41" spans="1:14" x14ac:dyDescent="0.25">
      <c r="A41" t="str">
        <f t="shared" ref="A41:A54" si="21">A23</f>
        <v>a) Agriculture</v>
      </c>
      <c r="B41">
        <f t="shared" ref="B41:L41" si="22">RANK(B23,B$22:B$36,0)</f>
        <v>7</v>
      </c>
      <c r="C41">
        <f t="shared" si="22"/>
        <v>7</v>
      </c>
      <c r="D41">
        <f t="shared" si="22"/>
        <v>6</v>
      </c>
      <c r="E41">
        <f t="shared" si="22"/>
        <v>8</v>
      </c>
      <c r="F41">
        <f t="shared" si="22"/>
        <v>10</v>
      </c>
      <c r="G41">
        <f t="shared" si="22"/>
        <v>13</v>
      </c>
      <c r="H41">
        <f t="shared" si="22"/>
        <v>11</v>
      </c>
      <c r="I41">
        <f t="shared" si="22"/>
        <v>12</v>
      </c>
      <c r="J41">
        <f t="shared" si="22"/>
        <v>11</v>
      </c>
      <c r="K41">
        <f t="shared" si="22"/>
        <v>8</v>
      </c>
      <c r="L41">
        <f t="shared" si="22"/>
        <v>11</v>
      </c>
      <c r="M41">
        <f t="shared" ref="M41:M54" si="23">INT(M23*1000)</f>
        <v>3862</v>
      </c>
      <c r="N41">
        <f>Munka7!M60</f>
        <v>3862</v>
      </c>
    </row>
    <row r="42" spans="1:14" x14ac:dyDescent="0.25">
      <c r="A42" t="str">
        <f t="shared" si="21"/>
        <v>b) Fertilizer Subsidy Water</v>
      </c>
      <c r="B42">
        <v>15</v>
      </c>
      <c r="C42">
        <f t="shared" ref="B42:L42" si="24">RANK(C24,C$22:C$36,0)</f>
        <v>10</v>
      </c>
      <c r="D42">
        <f t="shared" si="24"/>
        <v>9</v>
      </c>
      <c r="E42">
        <f t="shared" si="24"/>
        <v>13</v>
      </c>
      <c r="F42">
        <f t="shared" si="24"/>
        <v>9</v>
      </c>
      <c r="G42">
        <f t="shared" si="24"/>
        <v>12</v>
      </c>
      <c r="H42">
        <f t="shared" si="24"/>
        <v>15</v>
      </c>
      <c r="I42">
        <f t="shared" si="24"/>
        <v>15</v>
      </c>
      <c r="J42">
        <f t="shared" si="24"/>
        <v>15</v>
      </c>
      <c r="K42">
        <f t="shared" si="24"/>
        <v>15</v>
      </c>
      <c r="L42">
        <f t="shared" si="24"/>
        <v>15</v>
      </c>
      <c r="M42">
        <f t="shared" si="23"/>
        <v>0</v>
      </c>
      <c r="N42">
        <f>Munka7!M61</f>
        <v>0</v>
      </c>
    </row>
    <row r="43" spans="1:14" x14ac:dyDescent="0.25">
      <c r="A43" t="str">
        <f t="shared" si="21"/>
        <v>Water</v>
      </c>
      <c r="B43">
        <f t="shared" ref="B43:L43" si="25">RANK(B25,B$22:B$36,0)</f>
        <v>2</v>
      </c>
      <c r="C43">
        <f t="shared" si="25"/>
        <v>1</v>
      </c>
      <c r="D43">
        <f t="shared" si="25"/>
        <v>1</v>
      </c>
      <c r="E43">
        <f t="shared" si="25"/>
        <v>3</v>
      </c>
      <c r="F43">
        <f t="shared" si="25"/>
        <v>5</v>
      </c>
      <c r="G43">
        <f t="shared" si="25"/>
        <v>6</v>
      </c>
      <c r="H43">
        <f t="shared" si="25"/>
        <v>5</v>
      </c>
      <c r="I43">
        <f t="shared" si="25"/>
        <v>5</v>
      </c>
      <c r="J43">
        <f t="shared" si="25"/>
        <v>1</v>
      </c>
      <c r="K43">
        <f t="shared" si="25"/>
        <v>3</v>
      </c>
      <c r="L43">
        <f t="shared" si="25"/>
        <v>4</v>
      </c>
      <c r="M43">
        <f t="shared" si="23"/>
        <v>89987</v>
      </c>
      <c r="N43">
        <f>Munka7!M62</f>
        <v>89987</v>
      </c>
    </row>
    <row r="44" spans="1:14" x14ac:dyDescent="0.25">
      <c r="A44" t="str">
        <f t="shared" si="21"/>
        <v>Energy</v>
      </c>
      <c r="B44">
        <f t="shared" ref="B44:L44" si="26">RANK(B26,B$22:B$36,0)</f>
        <v>4</v>
      </c>
      <c r="C44">
        <f t="shared" si="26"/>
        <v>3</v>
      </c>
      <c r="D44">
        <f t="shared" si="26"/>
        <v>3</v>
      </c>
      <c r="E44">
        <f t="shared" si="26"/>
        <v>2</v>
      </c>
      <c r="F44">
        <f t="shared" si="26"/>
        <v>1</v>
      </c>
      <c r="G44">
        <f t="shared" si="26"/>
        <v>1</v>
      </c>
      <c r="H44">
        <f t="shared" si="26"/>
        <v>1</v>
      </c>
      <c r="I44">
        <f t="shared" si="26"/>
        <v>1</v>
      </c>
      <c r="J44">
        <f t="shared" si="26"/>
        <v>6</v>
      </c>
      <c r="K44">
        <f t="shared" si="26"/>
        <v>4</v>
      </c>
      <c r="L44">
        <f t="shared" si="26"/>
        <v>2</v>
      </c>
      <c r="M44">
        <f t="shared" si="23"/>
        <v>366455</v>
      </c>
      <c r="N44">
        <f>Munka7!M63</f>
        <v>366455</v>
      </c>
    </row>
    <row r="45" spans="1:14" x14ac:dyDescent="0.25">
      <c r="A45" t="str">
        <f t="shared" si="21"/>
        <v>a) Power</v>
      </c>
      <c r="B45">
        <f t="shared" ref="B45:L45" si="27">RANK(B27,B$22:B$36,0)</f>
        <v>5</v>
      </c>
      <c r="C45">
        <f t="shared" si="27"/>
        <v>4</v>
      </c>
      <c r="D45">
        <f t="shared" si="27"/>
        <v>4</v>
      </c>
      <c r="E45">
        <f t="shared" si="27"/>
        <v>5</v>
      </c>
      <c r="F45">
        <f t="shared" si="27"/>
        <v>3</v>
      </c>
      <c r="G45">
        <f t="shared" si="27"/>
        <v>2</v>
      </c>
      <c r="H45">
        <f t="shared" si="27"/>
        <v>2</v>
      </c>
      <c r="I45">
        <f t="shared" si="27"/>
        <v>2</v>
      </c>
      <c r="J45">
        <f t="shared" si="27"/>
        <v>9</v>
      </c>
      <c r="K45">
        <f t="shared" si="27"/>
        <v>5</v>
      </c>
      <c r="L45">
        <f t="shared" si="27"/>
        <v>3</v>
      </c>
      <c r="M45">
        <f t="shared" si="23"/>
        <v>362839</v>
      </c>
      <c r="N45">
        <f>Munka7!M64</f>
        <v>362839</v>
      </c>
    </row>
    <row r="46" spans="1:14" x14ac:dyDescent="0.25">
      <c r="A46" t="str">
        <f t="shared" si="21"/>
        <v>fuels</v>
      </c>
      <c r="B46">
        <f t="shared" ref="B46:L46" si="28">RANK(B28,B$22:B$36,0)</f>
        <v>13</v>
      </c>
      <c r="C46">
        <f t="shared" si="28"/>
        <v>12</v>
      </c>
      <c r="D46">
        <f t="shared" si="28"/>
        <v>14</v>
      </c>
      <c r="E46">
        <f t="shared" si="28"/>
        <v>10</v>
      </c>
      <c r="F46">
        <f t="shared" si="28"/>
        <v>7</v>
      </c>
      <c r="G46">
        <f t="shared" si="28"/>
        <v>4</v>
      </c>
      <c r="H46">
        <f t="shared" si="28"/>
        <v>4</v>
      </c>
      <c r="I46">
        <f t="shared" si="28"/>
        <v>4</v>
      </c>
      <c r="J46">
        <f t="shared" si="28"/>
        <v>10</v>
      </c>
      <c r="K46">
        <f t="shared" si="28"/>
        <v>13</v>
      </c>
      <c r="L46">
        <f t="shared" si="28"/>
        <v>13</v>
      </c>
      <c r="M46">
        <f t="shared" si="23"/>
        <v>3615</v>
      </c>
      <c r="N46">
        <f>Munka7!M65</f>
        <v>3615</v>
      </c>
    </row>
    <row r="47" spans="1:14" x14ac:dyDescent="0.25">
      <c r="A47" t="str">
        <f t="shared" si="21"/>
        <v>industry</v>
      </c>
      <c r="B47">
        <f t="shared" ref="B47:L47" si="29">RANK(B29,B$22:B$36,0)</f>
        <v>3</v>
      </c>
      <c r="C47">
        <f t="shared" si="29"/>
        <v>8</v>
      </c>
      <c r="D47">
        <f t="shared" si="29"/>
        <v>7</v>
      </c>
      <c r="E47">
        <f t="shared" si="29"/>
        <v>4</v>
      </c>
      <c r="F47">
        <f t="shared" si="29"/>
        <v>4</v>
      </c>
      <c r="G47">
        <f t="shared" si="29"/>
        <v>9</v>
      </c>
      <c r="H47">
        <f t="shared" si="29"/>
        <v>12</v>
      </c>
      <c r="I47">
        <f t="shared" si="29"/>
        <v>14</v>
      </c>
      <c r="J47">
        <f t="shared" si="29"/>
        <v>13</v>
      </c>
      <c r="K47">
        <f t="shared" si="29"/>
        <v>12</v>
      </c>
      <c r="L47">
        <f t="shared" si="29"/>
        <v>10</v>
      </c>
      <c r="M47">
        <f t="shared" si="23"/>
        <v>5652</v>
      </c>
      <c r="N47">
        <f>Munka7!M66</f>
        <v>5652</v>
      </c>
    </row>
    <row r="48" spans="1:14" x14ac:dyDescent="0.25">
      <c r="A48" t="str">
        <f t="shared" si="21"/>
        <v>Minerals</v>
      </c>
      <c r="B48">
        <f t="shared" ref="B48:L48" si="30">RANK(B30,B$22:B$36,0)</f>
        <v>10</v>
      </c>
      <c r="C48">
        <f t="shared" si="30"/>
        <v>13</v>
      </c>
      <c r="D48">
        <f t="shared" si="30"/>
        <v>13</v>
      </c>
      <c r="E48">
        <f t="shared" si="30"/>
        <v>15</v>
      </c>
      <c r="F48">
        <f t="shared" si="30"/>
        <v>15</v>
      </c>
      <c r="G48">
        <f t="shared" si="30"/>
        <v>15</v>
      </c>
      <c r="H48">
        <f t="shared" si="30"/>
        <v>13</v>
      </c>
      <c r="I48">
        <f t="shared" si="30"/>
        <v>10</v>
      </c>
      <c r="J48">
        <f t="shared" si="30"/>
        <v>14</v>
      </c>
      <c r="K48">
        <f t="shared" si="30"/>
        <v>14</v>
      </c>
      <c r="L48">
        <f t="shared" si="30"/>
        <v>14</v>
      </c>
      <c r="M48">
        <f t="shared" si="23"/>
        <v>289</v>
      </c>
      <c r="N48">
        <f>Munka7!M67</f>
        <v>289</v>
      </c>
    </row>
    <row r="49" spans="1:14" x14ac:dyDescent="0.25">
      <c r="A49" t="str">
        <f t="shared" si="21"/>
        <v>Transport &amp;Communication</v>
      </c>
      <c r="B49">
        <f t="shared" ref="B49:L49" si="31">RANK(B31,B$22:B$36,0)</f>
        <v>1</v>
      </c>
      <c r="C49">
        <f t="shared" si="31"/>
        <v>2</v>
      </c>
      <c r="D49">
        <f t="shared" si="31"/>
        <v>2</v>
      </c>
      <c r="E49">
        <f t="shared" si="31"/>
        <v>1</v>
      </c>
      <c r="F49">
        <f t="shared" si="31"/>
        <v>2</v>
      </c>
      <c r="G49">
        <f t="shared" si="31"/>
        <v>3</v>
      </c>
      <c r="H49">
        <f t="shared" si="31"/>
        <v>3</v>
      </c>
      <c r="I49">
        <f t="shared" si="31"/>
        <v>3</v>
      </c>
      <c r="J49">
        <f t="shared" si="31"/>
        <v>2</v>
      </c>
      <c r="K49">
        <f t="shared" si="31"/>
        <v>2</v>
      </c>
      <c r="L49">
        <f t="shared" si="31"/>
        <v>1</v>
      </c>
      <c r="M49">
        <f t="shared" si="23"/>
        <v>430900</v>
      </c>
      <c r="N49">
        <f>Munka7!M68</f>
        <v>430900</v>
      </c>
    </row>
    <row r="50" spans="1:14" x14ac:dyDescent="0.25">
      <c r="A50" t="str">
        <f t="shared" si="21"/>
        <v>Physical Planning &amp; Housing</v>
      </c>
      <c r="B50">
        <f t="shared" ref="B50:L50" si="32">RANK(B32,B$22:B$36,0)</f>
        <v>6</v>
      </c>
      <c r="C50">
        <f t="shared" si="32"/>
        <v>5</v>
      </c>
      <c r="D50">
        <f t="shared" si="32"/>
        <v>8</v>
      </c>
      <c r="E50">
        <f t="shared" si="32"/>
        <v>7</v>
      </c>
      <c r="F50">
        <f t="shared" si="32"/>
        <v>8</v>
      </c>
      <c r="G50">
        <f t="shared" si="32"/>
        <v>5</v>
      </c>
      <c r="H50">
        <f t="shared" si="32"/>
        <v>7</v>
      </c>
      <c r="I50">
        <f t="shared" si="32"/>
        <v>9</v>
      </c>
      <c r="J50">
        <f t="shared" si="32"/>
        <v>5</v>
      </c>
      <c r="K50">
        <f t="shared" si="32"/>
        <v>7</v>
      </c>
      <c r="L50">
        <f t="shared" si="32"/>
        <v>8</v>
      </c>
      <c r="M50">
        <f t="shared" si="23"/>
        <v>27899</v>
      </c>
      <c r="N50">
        <f>Munka7!M69</f>
        <v>27899</v>
      </c>
    </row>
    <row r="51" spans="1:14" x14ac:dyDescent="0.25">
      <c r="A51" t="str">
        <f t="shared" si="21"/>
        <v>Education &amp;Manpower</v>
      </c>
      <c r="B51">
        <f t="shared" ref="B51:L51" si="33">RANK(B33,B$22:B$36,0)</f>
        <v>9</v>
      </c>
      <c r="C51">
        <f t="shared" si="33"/>
        <v>9</v>
      </c>
      <c r="D51">
        <f t="shared" si="33"/>
        <v>9</v>
      </c>
      <c r="E51">
        <f t="shared" si="33"/>
        <v>9</v>
      </c>
      <c r="F51">
        <f t="shared" si="33"/>
        <v>11</v>
      </c>
      <c r="G51">
        <f t="shared" si="33"/>
        <v>8</v>
      </c>
      <c r="H51">
        <f t="shared" si="33"/>
        <v>6</v>
      </c>
      <c r="I51">
        <f t="shared" si="33"/>
        <v>8</v>
      </c>
      <c r="J51">
        <f t="shared" si="33"/>
        <v>4</v>
      </c>
      <c r="K51">
        <f t="shared" si="33"/>
        <v>10</v>
      </c>
      <c r="L51">
        <f t="shared" si="33"/>
        <v>6</v>
      </c>
      <c r="M51">
        <f t="shared" si="23"/>
        <v>61538</v>
      </c>
      <c r="N51">
        <f>Munka7!M70</f>
        <v>61538</v>
      </c>
    </row>
    <row r="52" spans="1:14" x14ac:dyDescent="0.25">
      <c r="A52" t="str">
        <f t="shared" si="21"/>
        <v>Health &amp; Nutrition</v>
      </c>
      <c r="B52">
        <f t="shared" ref="B52:L52" si="34">RANK(B34,B$22:B$36,0)</f>
        <v>11</v>
      </c>
      <c r="C52">
        <f t="shared" si="34"/>
        <v>11</v>
      </c>
      <c r="D52">
        <f t="shared" si="34"/>
        <v>12</v>
      </c>
      <c r="E52">
        <f t="shared" si="34"/>
        <v>12</v>
      </c>
      <c r="F52">
        <f t="shared" si="34"/>
        <v>12</v>
      </c>
      <c r="G52">
        <f t="shared" si="34"/>
        <v>11</v>
      </c>
      <c r="H52">
        <f t="shared" si="34"/>
        <v>10</v>
      </c>
      <c r="I52">
        <f t="shared" si="34"/>
        <v>13</v>
      </c>
      <c r="J52">
        <f t="shared" si="34"/>
        <v>7</v>
      </c>
      <c r="K52">
        <f t="shared" si="34"/>
        <v>6</v>
      </c>
      <c r="L52">
        <f t="shared" si="34"/>
        <v>7</v>
      </c>
      <c r="M52">
        <f t="shared" si="23"/>
        <v>39135</v>
      </c>
      <c r="N52">
        <f>Munka7!M71</f>
        <v>39135</v>
      </c>
    </row>
    <row r="53" spans="1:14" x14ac:dyDescent="0.25">
      <c r="A53" t="str">
        <f t="shared" si="21"/>
        <v>Population Welfare&amp;  Women Development Programme</v>
      </c>
      <c r="B53">
        <v>15</v>
      </c>
      <c r="C53">
        <f t="shared" ref="B53:L53" si="35">RANK(C35,C$22:C$36,0)</f>
        <v>15</v>
      </c>
      <c r="D53">
        <f t="shared" si="35"/>
        <v>15</v>
      </c>
      <c r="E53">
        <f t="shared" si="35"/>
        <v>14</v>
      </c>
      <c r="F53">
        <f t="shared" si="35"/>
        <v>14</v>
      </c>
      <c r="G53">
        <f t="shared" si="35"/>
        <v>14</v>
      </c>
      <c r="H53">
        <f t="shared" si="35"/>
        <v>14</v>
      </c>
      <c r="I53">
        <f t="shared" si="35"/>
        <v>7</v>
      </c>
      <c r="J53">
        <f t="shared" si="35"/>
        <v>8</v>
      </c>
      <c r="K53">
        <f t="shared" si="35"/>
        <v>11</v>
      </c>
      <c r="L53">
        <f t="shared" si="35"/>
        <v>9</v>
      </c>
      <c r="M53">
        <f t="shared" si="23"/>
        <v>12248</v>
      </c>
      <c r="N53">
        <f>Munka7!M72</f>
        <v>12248</v>
      </c>
    </row>
    <row r="54" spans="1:14" x14ac:dyDescent="0.25">
      <c r="A54" t="str">
        <f t="shared" si="21"/>
        <v>Other/Misc, sectors/ Programmes</v>
      </c>
      <c r="B54">
        <f t="shared" ref="B54:L54" si="36">RANK(B36,B$22:B$36,0)</f>
        <v>12</v>
      </c>
      <c r="C54">
        <f t="shared" si="36"/>
        <v>14</v>
      </c>
      <c r="D54">
        <f t="shared" si="36"/>
        <v>11</v>
      </c>
      <c r="E54">
        <f t="shared" si="36"/>
        <v>11</v>
      </c>
      <c r="F54">
        <f t="shared" si="36"/>
        <v>13</v>
      </c>
      <c r="G54">
        <f t="shared" si="36"/>
        <v>10</v>
      </c>
      <c r="H54">
        <f t="shared" si="36"/>
        <v>8</v>
      </c>
      <c r="I54">
        <f t="shared" si="36"/>
        <v>6</v>
      </c>
      <c r="J54">
        <f t="shared" si="36"/>
        <v>3</v>
      </c>
      <c r="K54">
        <f t="shared" si="36"/>
        <v>1</v>
      </c>
      <c r="L54">
        <f t="shared" si="36"/>
        <v>5</v>
      </c>
      <c r="M54">
        <f t="shared" si="23"/>
        <v>183547</v>
      </c>
      <c r="N54">
        <f>Munka7!M73</f>
        <v>183547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34C0-DC56-490A-ACB8-BFF9C6AF2EBC}">
  <dimension ref="A1:C41"/>
  <sheetViews>
    <sheetView workbookViewId="0">
      <selection activeCell="A43" sqref="A42:A51"/>
    </sheetView>
  </sheetViews>
  <sheetFormatPr defaultRowHeight="15" x14ac:dyDescent="0.25"/>
  <sheetData>
    <row r="1" spans="1:3" x14ac:dyDescent="0.25">
      <c r="A1" t="s">
        <v>241</v>
      </c>
    </row>
    <row r="2" spans="1:3" ht="31.5" x14ac:dyDescent="0.25">
      <c r="A2" s="49" t="s">
        <v>242</v>
      </c>
      <c r="B2" s="49" t="s">
        <v>243</v>
      </c>
      <c r="C2" s="49" t="s">
        <v>244</v>
      </c>
    </row>
    <row r="3" spans="1:3" ht="15.75" x14ac:dyDescent="0.25">
      <c r="A3" s="34">
        <v>2018</v>
      </c>
      <c r="B3" s="34">
        <v>3.9</v>
      </c>
      <c r="C3" s="50">
        <v>-5.3800000000000001E-2</v>
      </c>
    </row>
    <row r="4" spans="1:3" ht="15.75" x14ac:dyDescent="0.25">
      <c r="A4" s="34">
        <v>2017</v>
      </c>
      <c r="B4" s="34">
        <v>4.0999999999999996</v>
      </c>
      <c r="C4" s="50">
        <v>0.44879999999999998</v>
      </c>
    </row>
    <row r="5" spans="1:3" ht="15.75" x14ac:dyDescent="0.25">
      <c r="A5" s="34">
        <v>2016</v>
      </c>
      <c r="B5" s="34">
        <v>2.9</v>
      </c>
      <c r="C5" s="50">
        <v>-0.3674</v>
      </c>
    </row>
    <row r="6" spans="1:3" ht="15.75" x14ac:dyDescent="0.25">
      <c r="A6" s="34">
        <v>2015</v>
      </c>
      <c r="B6" s="34">
        <v>4.5</v>
      </c>
      <c r="C6" s="50">
        <v>-0.47499999999999998</v>
      </c>
    </row>
    <row r="7" spans="1:3" ht="15.75" x14ac:dyDescent="0.25">
      <c r="A7" s="34">
        <v>2014</v>
      </c>
      <c r="B7" s="34">
        <v>8.6</v>
      </c>
      <c r="C7" s="50">
        <v>0.17119999999999999</v>
      </c>
    </row>
    <row r="8" spans="1:3" ht="15.75" x14ac:dyDescent="0.25">
      <c r="A8" s="34">
        <v>2013</v>
      </c>
      <c r="B8" s="34">
        <v>7.4</v>
      </c>
      <c r="C8" s="50">
        <v>-0.33110000000000001</v>
      </c>
    </row>
    <row r="9" spans="1:3" ht="15.75" x14ac:dyDescent="0.25">
      <c r="A9" s="34">
        <v>2012</v>
      </c>
      <c r="B9" s="34">
        <v>11</v>
      </c>
      <c r="C9" s="50">
        <v>-0.19439999999999999</v>
      </c>
    </row>
    <row r="10" spans="1:3" ht="15.75" x14ac:dyDescent="0.25">
      <c r="A10" s="34">
        <v>2011</v>
      </c>
      <c r="B10" s="34">
        <v>13.7</v>
      </c>
      <c r="C10" s="50">
        <v>0.35199999999999998</v>
      </c>
    </row>
    <row r="11" spans="1:3" ht="15.75" x14ac:dyDescent="0.25">
      <c r="A11" s="34">
        <v>2010</v>
      </c>
      <c r="B11" s="34">
        <v>10.1</v>
      </c>
      <c r="C11" s="50">
        <v>-0.48349999999999999</v>
      </c>
    </row>
    <row r="12" spans="1:3" ht="15.75" x14ac:dyDescent="0.25">
      <c r="A12" s="34">
        <v>2009</v>
      </c>
      <c r="B12" s="34">
        <v>19.600000000000001</v>
      </c>
      <c r="C12" s="50">
        <v>0.62990000000000002</v>
      </c>
    </row>
    <row r="13" spans="1:3" ht="15.75" x14ac:dyDescent="0.25">
      <c r="A13" s="34">
        <v>2008</v>
      </c>
      <c r="B13" s="34">
        <v>12</v>
      </c>
      <c r="C13" s="50">
        <v>0.54449999999999998</v>
      </c>
    </row>
    <row r="14" spans="1:3" ht="15.75" x14ac:dyDescent="0.25">
      <c r="A14" s="34">
        <v>2007</v>
      </c>
      <c r="B14" s="34">
        <v>7.8</v>
      </c>
      <c r="C14" s="35"/>
    </row>
    <row r="15" spans="1:3" x14ac:dyDescent="0.25">
      <c r="A15">
        <f>A14-1</f>
        <v>2006</v>
      </c>
    </row>
    <row r="16" spans="1:3" x14ac:dyDescent="0.25">
      <c r="A16">
        <f t="shared" ref="A16:A51" si="0">A15-1</f>
        <v>2005</v>
      </c>
    </row>
    <row r="17" spans="1:1" x14ac:dyDescent="0.25">
      <c r="A17">
        <f t="shared" si="0"/>
        <v>2004</v>
      </c>
    </row>
    <row r="18" spans="1:1" x14ac:dyDescent="0.25">
      <c r="A18">
        <f t="shared" si="0"/>
        <v>2003</v>
      </c>
    </row>
    <row r="19" spans="1:1" x14ac:dyDescent="0.25">
      <c r="A19">
        <f t="shared" si="0"/>
        <v>2002</v>
      </c>
    </row>
    <row r="20" spans="1:1" x14ac:dyDescent="0.25">
      <c r="A20">
        <f t="shared" si="0"/>
        <v>2001</v>
      </c>
    </row>
    <row r="21" spans="1:1" x14ac:dyDescent="0.25">
      <c r="A21">
        <f t="shared" si="0"/>
        <v>2000</v>
      </c>
    </row>
    <row r="22" spans="1:1" x14ac:dyDescent="0.25">
      <c r="A22">
        <f t="shared" si="0"/>
        <v>1999</v>
      </c>
    </row>
    <row r="23" spans="1:1" x14ac:dyDescent="0.25">
      <c r="A23">
        <f t="shared" si="0"/>
        <v>1998</v>
      </c>
    </row>
    <row r="24" spans="1:1" x14ac:dyDescent="0.25">
      <c r="A24">
        <f t="shared" si="0"/>
        <v>1997</v>
      </c>
    </row>
    <row r="25" spans="1:1" x14ac:dyDescent="0.25">
      <c r="A25">
        <f t="shared" si="0"/>
        <v>1996</v>
      </c>
    </row>
    <row r="26" spans="1:1" x14ac:dyDescent="0.25">
      <c r="A26">
        <f t="shared" si="0"/>
        <v>1995</v>
      </c>
    </row>
    <row r="27" spans="1:1" x14ac:dyDescent="0.25">
      <c r="A27">
        <f t="shared" si="0"/>
        <v>1994</v>
      </c>
    </row>
    <row r="28" spans="1:1" x14ac:dyDescent="0.25">
      <c r="A28">
        <f t="shared" si="0"/>
        <v>1993</v>
      </c>
    </row>
    <row r="29" spans="1:1" x14ac:dyDescent="0.25">
      <c r="A29">
        <f t="shared" si="0"/>
        <v>1992</v>
      </c>
    </row>
    <row r="30" spans="1:1" x14ac:dyDescent="0.25">
      <c r="A30">
        <f t="shared" si="0"/>
        <v>1991</v>
      </c>
    </row>
    <row r="31" spans="1:1" x14ac:dyDescent="0.25">
      <c r="A31">
        <f t="shared" si="0"/>
        <v>1990</v>
      </c>
    </row>
    <row r="32" spans="1:1" x14ac:dyDescent="0.25">
      <c r="A32">
        <f t="shared" si="0"/>
        <v>1989</v>
      </c>
    </row>
    <row r="33" spans="1:1" x14ac:dyDescent="0.25">
      <c r="A33">
        <f t="shared" si="0"/>
        <v>1988</v>
      </c>
    </row>
    <row r="34" spans="1:1" x14ac:dyDescent="0.25">
      <c r="A34">
        <f t="shared" si="0"/>
        <v>1987</v>
      </c>
    </row>
    <row r="35" spans="1:1" x14ac:dyDescent="0.25">
      <c r="A35">
        <f t="shared" si="0"/>
        <v>1986</v>
      </c>
    </row>
    <row r="36" spans="1:1" x14ac:dyDescent="0.25">
      <c r="A36">
        <f t="shared" si="0"/>
        <v>1985</v>
      </c>
    </row>
    <row r="37" spans="1:1" x14ac:dyDescent="0.25">
      <c r="A37">
        <f t="shared" si="0"/>
        <v>1984</v>
      </c>
    </row>
    <row r="38" spans="1:1" x14ac:dyDescent="0.25">
      <c r="A38">
        <f t="shared" si="0"/>
        <v>1983</v>
      </c>
    </row>
    <row r="39" spans="1:1" x14ac:dyDescent="0.25">
      <c r="A39">
        <f t="shared" si="0"/>
        <v>1982</v>
      </c>
    </row>
    <row r="40" spans="1:1" x14ac:dyDescent="0.25">
      <c r="A40">
        <f t="shared" si="0"/>
        <v>1981</v>
      </c>
    </row>
    <row r="41" spans="1:1" x14ac:dyDescent="0.25">
      <c r="A41">
        <f t="shared" si="0"/>
        <v>1980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278F-90E8-423A-BC72-410EBA6E9AE3}">
  <dimension ref="A1:O58"/>
  <sheetViews>
    <sheetView workbookViewId="0"/>
  </sheetViews>
  <sheetFormatPr defaultRowHeight="15" x14ac:dyDescent="0.25"/>
  <cols>
    <col min="4" max="4" width="51.28515625" bestFit="1" customWidth="1"/>
  </cols>
  <sheetData>
    <row r="1" spans="1:15" ht="15.75" x14ac:dyDescent="0.25">
      <c r="A1" s="34">
        <v>1960</v>
      </c>
      <c r="B1" s="51">
        <v>6.95</v>
      </c>
      <c r="C1" s="55">
        <f>AVERAGE(B1:B5)</f>
        <v>2.742</v>
      </c>
      <c r="D1" t="s">
        <v>245</v>
      </c>
    </row>
    <row r="2" spans="1:15" ht="15.75" x14ac:dyDescent="0.25">
      <c r="A2" s="34">
        <v>1961</v>
      </c>
      <c r="B2" s="51">
        <v>1.64</v>
      </c>
      <c r="C2" s="55"/>
    </row>
    <row r="3" spans="1:15" ht="15.75" x14ac:dyDescent="0.25">
      <c r="A3" s="34">
        <v>1962</v>
      </c>
      <c r="B3" s="51">
        <v>-0.52</v>
      </c>
      <c r="C3" s="55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.75" x14ac:dyDescent="0.25">
      <c r="A4" s="34">
        <v>1963</v>
      </c>
      <c r="B4" s="51">
        <v>1.46</v>
      </c>
      <c r="C4" s="55"/>
      <c r="E4">
        <v>2.742</v>
      </c>
      <c r="F4">
        <v>4.5940000000000003</v>
      </c>
      <c r="G4">
        <v>12.146666666666665</v>
      </c>
      <c r="H4">
        <v>9.4975000000000005</v>
      </c>
      <c r="I4">
        <v>5.8483333333333336</v>
      </c>
      <c r="J4">
        <v>9.5474999999999994</v>
      </c>
      <c r="K4">
        <v>11.286</v>
      </c>
      <c r="L4">
        <v>5.0737500000000004</v>
      </c>
      <c r="M4">
        <v>12.668000000000001</v>
      </c>
      <c r="N4">
        <v>9.7666666666666675</v>
      </c>
      <c r="O4">
        <v>4.4933333333333332</v>
      </c>
    </row>
    <row r="5" spans="1:15" ht="15.75" x14ac:dyDescent="0.25">
      <c r="A5" s="34">
        <v>1964</v>
      </c>
      <c r="B5" s="51">
        <v>4.18</v>
      </c>
      <c r="C5" s="55"/>
    </row>
    <row r="6" spans="1:15" ht="15.75" x14ac:dyDescent="0.25">
      <c r="A6" s="34">
        <v>1965</v>
      </c>
      <c r="B6" s="51">
        <v>5.57</v>
      </c>
      <c r="C6" s="54">
        <f>AVERAGE(B6:B10)</f>
        <v>4.5940000000000003</v>
      </c>
    </row>
    <row r="7" spans="1:15" ht="15.75" x14ac:dyDescent="0.25">
      <c r="A7" s="34">
        <v>1966</v>
      </c>
      <c r="B7" s="51">
        <v>7.23</v>
      </c>
      <c r="C7" s="54"/>
    </row>
    <row r="8" spans="1:15" ht="15.75" x14ac:dyDescent="0.25">
      <c r="A8" s="34">
        <v>1967</v>
      </c>
      <c r="B8" s="51">
        <v>6.81</v>
      </c>
      <c r="C8" s="54"/>
    </row>
    <row r="9" spans="1:15" ht="15.75" x14ac:dyDescent="0.25">
      <c r="A9" s="34">
        <v>1968</v>
      </c>
      <c r="B9" s="51">
        <v>0.17</v>
      </c>
      <c r="C9" s="54"/>
    </row>
    <row r="10" spans="1:15" ht="15.75" x14ac:dyDescent="0.25">
      <c r="A10" s="34">
        <v>1969</v>
      </c>
      <c r="B10" s="51">
        <v>3.19</v>
      </c>
      <c r="C10" s="54"/>
    </row>
    <row r="11" spans="1:15" ht="15.75" x14ac:dyDescent="0.25">
      <c r="A11" s="34">
        <v>1970</v>
      </c>
      <c r="B11" s="51">
        <v>5.35</v>
      </c>
      <c r="C11" s="54">
        <f>AVERAGE(B11:B19)</f>
        <v>12.146666666666665</v>
      </c>
    </row>
    <row r="12" spans="1:15" ht="15.75" x14ac:dyDescent="0.25">
      <c r="A12" s="34">
        <v>1971</v>
      </c>
      <c r="B12" s="51">
        <v>4.7300000000000004</v>
      </c>
      <c r="C12" s="54"/>
    </row>
    <row r="13" spans="1:15" ht="15.75" x14ac:dyDescent="0.25">
      <c r="A13" s="34">
        <v>1972</v>
      </c>
      <c r="B13" s="51">
        <v>5.18</v>
      </c>
      <c r="C13" s="54"/>
    </row>
    <row r="14" spans="1:15" ht="15.75" x14ac:dyDescent="0.25">
      <c r="A14" s="34">
        <v>1973</v>
      </c>
      <c r="B14" s="51">
        <v>23.07</v>
      </c>
      <c r="C14" s="54"/>
    </row>
    <row r="15" spans="1:15" ht="15.75" x14ac:dyDescent="0.25">
      <c r="A15" s="34">
        <v>1974</v>
      </c>
      <c r="B15" s="51">
        <v>26.66</v>
      </c>
      <c r="C15" s="54"/>
    </row>
    <row r="16" spans="1:15" ht="15.75" x14ac:dyDescent="0.25">
      <c r="A16" s="34">
        <v>1975</v>
      </c>
      <c r="B16" s="51">
        <v>20.9</v>
      </c>
      <c r="C16" s="54"/>
    </row>
    <row r="17" spans="1:3" ht="15.75" x14ac:dyDescent="0.25">
      <c r="A17" s="34">
        <v>1976</v>
      </c>
      <c r="B17" s="51">
        <v>7.16</v>
      </c>
      <c r="C17" s="54"/>
    </row>
    <row r="18" spans="1:3" ht="15.75" x14ac:dyDescent="0.25">
      <c r="A18" s="34">
        <v>1977</v>
      </c>
      <c r="B18" s="51">
        <v>10.130000000000001</v>
      </c>
      <c r="C18" s="54"/>
    </row>
    <row r="19" spans="1:3" ht="15.75" x14ac:dyDescent="0.25">
      <c r="A19" s="34">
        <v>1978</v>
      </c>
      <c r="B19" s="51">
        <v>6.14</v>
      </c>
      <c r="C19" s="54"/>
    </row>
    <row r="20" spans="1:3" ht="15.75" x14ac:dyDescent="0.25">
      <c r="A20" s="34">
        <v>1979</v>
      </c>
      <c r="B20" s="51">
        <v>8.27</v>
      </c>
      <c r="C20" s="54">
        <f>AVERAGE(B20:B23)</f>
        <v>9.4975000000000005</v>
      </c>
    </row>
    <row r="21" spans="1:3" ht="15.75" x14ac:dyDescent="0.25">
      <c r="A21" s="34">
        <v>1980</v>
      </c>
      <c r="B21" s="51">
        <v>11.94</v>
      </c>
      <c r="C21" s="54"/>
    </row>
    <row r="22" spans="1:3" ht="15.75" x14ac:dyDescent="0.25">
      <c r="A22" s="34">
        <v>1981</v>
      </c>
      <c r="B22" s="51">
        <v>11.88</v>
      </c>
      <c r="C22" s="54"/>
    </row>
    <row r="23" spans="1:3" ht="15.75" x14ac:dyDescent="0.25">
      <c r="A23" s="34">
        <v>1982</v>
      </c>
      <c r="B23" s="51">
        <v>5.9</v>
      </c>
      <c r="C23" s="54"/>
    </row>
    <row r="24" spans="1:3" ht="15.75" x14ac:dyDescent="0.25">
      <c r="A24" s="34">
        <v>1983</v>
      </c>
      <c r="B24" s="51">
        <v>6.36</v>
      </c>
      <c r="C24" s="54">
        <f>AVERAGE(B24:B29)</f>
        <v>5.8483333333333336</v>
      </c>
    </row>
    <row r="25" spans="1:3" ht="15.75" x14ac:dyDescent="0.25">
      <c r="A25" s="34">
        <v>1984</v>
      </c>
      <c r="B25" s="51">
        <v>6.09</v>
      </c>
      <c r="C25" s="54"/>
    </row>
    <row r="26" spans="1:3" ht="15.75" x14ac:dyDescent="0.25">
      <c r="A26" s="34">
        <v>1985</v>
      </c>
      <c r="B26" s="51">
        <v>5.61</v>
      </c>
      <c r="C26" s="54"/>
    </row>
    <row r="27" spans="1:3" ht="15.75" x14ac:dyDescent="0.25">
      <c r="A27" s="34">
        <v>1986</v>
      </c>
      <c r="B27" s="51">
        <v>3.51</v>
      </c>
      <c r="C27" s="54"/>
    </row>
    <row r="28" spans="1:3" ht="15.75" x14ac:dyDescent="0.25">
      <c r="A28" s="34">
        <v>1987</v>
      </c>
      <c r="B28" s="51">
        <v>4.68</v>
      </c>
      <c r="C28" s="54"/>
    </row>
    <row r="29" spans="1:3" ht="15.75" x14ac:dyDescent="0.25">
      <c r="A29" s="34">
        <v>1988</v>
      </c>
      <c r="B29" s="51">
        <v>8.84</v>
      </c>
      <c r="C29" s="54"/>
    </row>
    <row r="30" spans="1:3" ht="15.75" x14ac:dyDescent="0.25">
      <c r="A30" s="34">
        <v>1989</v>
      </c>
      <c r="B30" s="51">
        <v>7.84</v>
      </c>
      <c r="C30" s="54">
        <f>AVERAGE(B30:B33)</f>
        <v>9.5474999999999994</v>
      </c>
    </row>
    <row r="31" spans="1:3" ht="15.75" x14ac:dyDescent="0.25">
      <c r="A31" s="34">
        <v>1990</v>
      </c>
      <c r="B31" s="51">
        <v>9.0500000000000007</v>
      </c>
      <c r="C31" s="54"/>
    </row>
    <row r="32" spans="1:3" ht="15.75" x14ac:dyDescent="0.25">
      <c r="A32" s="34">
        <v>1991</v>
      </c>
      <c r="B32" s="51">
        <v>11.79</v>
      </c>
      <c r="C32" s="54"/>
    </row>
    <row r="33" spans="1:3" ht="15.75" x14ac:dyDescent="0.25">
      <c r="A33" s="34">
        <v>1992</v>
      </c>
      <c r="B33" s="51">
        <v>9.51</v>
      </c>
      <c r="C33" s="54"/>
    </row>
    <row r="34" spans="1:3" ht="15.75" x14ac:dyDescent="0.25">
      <c r="A34" s="34">
        <v>1993</v>
      </c>
      <c r="B34" s="51">
        <v>9.9700000000000006</v>
      </c>
      <c r="C34" s="54">
        <f>AVERAGE(B34:B38)</f>
        <v>11.286</v>
      </c>
    </row>
    <row r="35" spans="1:3" ht="15.75" x14ac:dyDescent="0.25">
      <c r="A35" s="34">
        <v>1994</v>
      </c>
      <c r="B35" s="51">
        <v>12.37</v>
      </c>
      <c r="C35" s="54"/>
    </row>
    <row r="36" spans="1:3" ht="15.75" x14ac:dyDescent="0.25">
      <c r="A36" s="34">
        <v>1995</v>
      </c>
      <c r="B36" s="51">
        <v>12.34</v>
      </c>
      <c r="C36" s="54"/>
    </row>
    <row r="37" spans="1:3" ht="15.75" x14ac:dyDescent="0.25">
      <c r="A37" s="34">
        <v>1996</v>
      </c>
      <c r="B37" s="51">
        <v>10.37</v>
      </c>
      <c r="C37" s="54"/>
    </row>
    <row r="38" spans="1:3" ht="15.75" x14ac:dyDescent="0.25">
      <c r="A38" s="34">
        <v>1997</v>
      </c>
      <c r="B38" s="51">
        <v>11.38</v>
      </c>
      <c r="C38" s="54"/>
    </row>
    <row r="39" spans="1:3" ht="15.75" x14ac:dyDescent="0.25">
      <c r="A39" s="34">
        <v>1998</v>
      </c>
      <c r="B39" s="51">
        <v>6.23</v>
      </c>
      <c r="C39" s="54">
        <f>AVERAGE(B39:B46)</f>
        <v>5.0737500000000004</v>
      </c>
    </row>
    <row r="40" spans="1:3" ht="15.75" x14ac:dyDescent="0.25">
      <c r="A40" s="34">
        <v>1999</v>
      </c>
      <c r="B40" s="51">
        <v>4.1399999999999997</v>
      </c>
      <c r="C40" s="54"/>
    </row>
    <row r="41" spans="1:3" ht="15.75" x14ac:dyDescent="0.25">
      <c r="A41" s="34">
        <v>2000</v>
      </c>
      <c r="B41" s="51">
        <v>4.37</v>
      </c>
      <c r="C41" s="54"/>
    </row>
    <row r="42" spans="1:3" ht="15.75" x14ac:dyDescent="0.25">
      <c r="A42" s="34">
        <v>2001</v>
      </c>
      <c r="B42" s="51">
        <v>3.15</v>
      </c>
      <c r="C42" s="54"/>
    </row>
    <row r="43" spans="1:3" ht="15.75" x14ac:dyDescent="0.25">
      <c r="A43" s="34">
        <v>2002</v>
      </c>
      <c r="B43" s="51">
        <v>3.29</v>
      </c>
      <c r="C43" s="54"/>
    </row>
    <row r="44" spans="1:3" ht="15.75" x14ac:dyDescent="0.25">
      <c r="A44" s="34">
        <v>2003</v>
      </c>
      <c r="B44" s="51">
        <v>2.91</v>
      </c>
      <c r="C44" s="54"/>
    </row>
    <row r="45" spans="1:3" ht="15.75" x14ac:dyDescent="0.25">
      <c r="A45" s="34">
        <v>2004</v>
      </c>
      <c r="B45" s="51">
        <v>7.44</v>
      </c>
      <c r="C45" s="54"/>
    </row>
    <row r="46" spans="1:3" ht="15.75" x14ac:dyDescent="0.25">
      <c r="A46" s="34">
        <v>2005</v>
      </c>
      <c r="B46" s="51">
        <v>9.06</v>
      </c>
      <c r="C46" s="54"/>
    </row>
    <row r="47" spans="1:3" ht="15.75" x14ac:dyDescent="0.25">
      <c r="A47" s="34">
        <v>2006</v>
      </c>
      <c r="B47" s="51">
        <v>7.92</v>
      </c>
      <c r="C47" s="54">
        <f>AVERAGE(B47:B51)</f>
        <v>12.668000000000001</v>
      </c>
    </row>
    <row r="48" spans="1:3" ht="15.75" x14ac:dyDescent="0.25">
      <c r="A48" s="34">
        <v>2007</v>
      </c>
      <c r="B48" s="51">
        <v>7.6</v>
      </c>
      <c r="C48" s="54"/>
    </row>
    <row r="49" spans="1:3" ht="15.75" x14ac:dyDescent="0.25">
      <c r="A49" s="34">
        <v>2008</v>
      </c>
      <c r="B49" s="51">
        <v>20.29</v>
      </c>
      <c r="C49" s="54"/>
    </row>
    <row r="50" spans="1:3" ht="15.75" x14ac:dyDescent="0.25">
      <c r="A50" s="34">
        <v>2009</v>
      </c>
      <c r="B50" s="51">
        <v>13.65</v>
      </c>
      <c r="C50" s="54"/>
    </row>
    <row r="51" spans="1:3" ht="15.75" x14ac:dyDescent="0.25">
      <c r="A51" s="34">
        <v>2010</v>
      </c>
      <c r="B51" s="51">
        <v>13.88</v>
      </c>
      <c r="C51" s="54"/>
    </row>
    <row r="52" spans="1:3" ht="15.75" x14ac:dyDescent="0.25">
      <c r="A52" s="34">
        <v>2011</v>
      </c>
      <c r="B52" s="51">
        <v>11.92</v>
      </c>
      <c r="C52" s="54">
        <f>AVERAGE(B52:B54)</f>
        <v>9.7666666666666675</v>
      </c>
    </row>
    <row r="53" spans="1:3" ht="15.75" x14ac:dyDescent="0.25">
      <c r="A53" s="34">
        <v>2012</v>
      </c>
      <c r="B53" s="51">
        <v>9.69</v>
      </c>
      <c r="C53" s="54"/>
    </row>
    <row r="54" spans="1:3" ht="15.75" x14ac:dyDescent="0.25">
      <c r="A54" s="34">
        <v>2013</v>
      </c>
      <c r="B54" s="51">
        <v>7.69</v>
      </c>
      <c r="C54" s="54"/>
    </row>
    <row r="55" spans="1:3" ht="15.75" x14ac:dyDescent="0.25">
      <c r="A55" s="34">
        <v>2014</v>
      </c>
      <c r="B55" s="51">
        <v>7.19</v>
      </c>
      <c r="C55" s="54">
        <f>AVERAGE(B55:B57)</f>
        <v>4.4933333333333332</v>
      </c>
    </row>
    <row r="56" spans="1:3" ht="15.75" x14ac:dyDescent="0.25">
      <c r="A56" s="34">
        <v>2015</v>
      </c>
      <c r="B56" s="51">
        <v>2.54</v>
      </c>
      <c r="C56" s="54"/>
    </row>
    <row r="57" spans="1:3" ht="15.75" x14ac:dyDescent="0.25">
      <c r="A57" s="34">
        <v>2016</v>
      </c>
      <c r="B57" s="51">
        <v>3.75</v>
      </c>
      <c r="C57" s="54"/>
    </row>
    <row r="58" spans="1:3" x14ac:dyDescent="0.25">
      <c r="A58" s="2"/>
    </row>
  </sheetData>
  <mergeCells count="11">
    <mergeCell ref="C30:C33"/>
    <mergeCell ref="C34:C38"/>
    <mergeCell ref="C39:C46"/>
    <mergeCell ref="C47:C51"/>
    <mergeCell ref="C52:C54"/>
    <mergeCell ref="C55:C57"/>
    <mergeCell ref="C1:C5"/>
    <mergeCell ref="C6:C10"/>
    <mergeCell ref="C11:C19"/>
    <mergeCell ref="C20:C23"/>
    <mergeCell ref="C24:C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B296-F504-48A1-8697-8F4B146257CF}">
  <dimension ref="A5:P87"/>
  <sheetViews>
    <sheetView topLeftCell="A40" workbookViewId="0">
      <selection sqref="A1:P87"/>
    </sheetView>
  </sheetViews>
  <sheetFormatPr defaultRowHeight="15" x14ac:dyDescent="0.25"/>
  <sheetData>
    <row r="5" spans="1:13" ht="45" x14ac:dyDescent="0.25">
      <c r="A5" s="58" t="s">
        <v>248</v>
      </c>
      <c r="B5" s="35">
        <v>9691894</v>
      </c>
      <c r="C5" s="58" t="s">
        <v>249</v>
      </c>
      <c r="D5" s="35">
        <v>15</v>
      </c>
      <c r="E5" s="58" t="s">
        <v>250</v>
      </c>
      <c r="F5" s="35">
        <v>11</v>
      </c>
      <c r="G5" s="58" t="s">
        <v>251</v>
      </c>
      <c r="H5" s="35">
        <v>15</v>
      </c>
      <c r="I5" s="58" t="s">
        <v>252</v>
      </c>
      <c r="J5" s="35">
        <v>0</v>
      </c>
      <c r="K5" s="58" t="s">
        <v>253</v>
      </c>
      <c r="L5" s="35" t="s">
        <v>254</v>
      </c>
    </row>
    <row r="7" spans="1:13" x14ac:dyDescent="0.25">
      <c r="A7" s="8" t="s">
        <v>255</v>
      </c>
      <c r="B7" s="48" t="s">
        <v>256</v>
      </c>
      <c r="C7" s="48" t="s">
        <v>257</v>
      </c>
      <c r="D7" s="48" t="s">
        <v>258</v>
      </c>
      <c r="E7" s="48" t="s">
        <v>259</v>
      </c>
      <c r="F7" s="48" t="s">
        <v>260</v>
      </c>
      <c r="G7" s="48" t="s">
        <v>261</v>
      </c>
      <c r="H7" s="48" t="s">
        <v>262</v>
      </c>
      <c r="I7" s="48" t="s">
        <v>263</v>
      </c>
      <c r="J7" s="48" t="s">
        <v>264</v>
      </c>
      <c r="K7" s="48" t="s">
        <v>265</v>
      </c>
      <c r="L7" s="48" t="s">
        <v>266</v>
      </c>
      <c r="M7" s="48" t="s">
        <v>267</v>
      </c>
    </row>
    <row r="8" spans="1:13" x14ac:dyDescent="0.25">
      <c r="A8" s="48" t="s">
        <v>268</v>
      </c>
      <c r="B8" s="8">
        <v>7</v>
      </c>
      <c r="C8" s="8">
        <v>6</v>
      </c>
      <c r="D8" s="8">
        <v>5</v>
      </c>
      <c r="E8" s="8">
        <v>6</v>
      </c>
      <c r="F8" s="8">
        <v>6</v>
      </c>
      <c r="G8" s="8">
        <v>7</v>
      </c>
      <c r="H8" s="8">
        <v>9</v>
      </c>
      <c r="I8" s="8">
        <v>11</v>
      </c>
      <c r="J8" s="8">
        <v>11</v>
      </c>
      <c r="K8" s="8">
        <v>8</v>
      </c>
      <c r="L8" s="8">
        <v>11</v>
      </c>
      <c r="M8" s="8">
        <v>3862</v>
      </c>
    </row>
    <row r="9" spans="1:13" x14ac:dyDescent="0.25">
      <c r="A9" s="48" t="s">
        <v>269</v>
      </c>
      <c r="B9" s="8">
        <v>7</v>
      </c>
      <c r="C9" s="8">
        <v>7</v>
      </c>
      <c r="D9" s="8">
        <v>6</v>
      </c>
      <c r="E9" s="8">
        <v>8</v>
      </c>
      <c r="F9" s="8">
        <v>10</v>
      </c>
      <c r="G9" s="8">
        <v>13</v>
      </c>
      <c r="H9" s="8">
        <v>11</v>
      </c>
      <c r="I9" s="8">
        <v>12</v>
      </c>
      <c r="J9" s="8">
        <v>11</v>
      </c>
      <c r="K9" s="8">
        <v>8</v>
      </c>
      <c r="L9" s="8">
        <v>11</v>
      </c>
      <c r="M9" s="8">
        <v>3862</v>
      </c>
    </row>
    <row r="10" spans="1:13" x14ac:dyDescent="0.25">
      <c r="A10" s="48" t="s">
        <v>270</v>
      </c>
      <c r="B10" s="8">
        <v>15</v>
      </c>
      <c r="C10" s="8">
        <v>10</v>
      </c>
      <c r="D10" s="8">
        <v>9</v>
      </c>
      <c r="E10" s="8">
        <v>13</v>
      </c>
      <c r="F10" s="8">
        <v>9</v>
      </c>
      <c r="G10" s="8">
        <v>12</v>
      </c>
      <c r="H10" s="8">
        <v>15</v>
      </c>
      <c r="I10" s="8">
        <v>15</v>
      </c>
      <c r="J10" s="8">
        <v>15</v>
      </c>
      <c r="K10" s="8">
        <v>15</v>
      </c>
      <c r="L10" s="8">
        <v>15</v>
      </c>
      <c r="M10" s="8">
        <v>0</v>
      </c>
    </row>
    <row r="11" spans="1:13" x14ac:dyDescent="0.25">
      <c r="A11" s="48" t="s">
        <v>271</v>
      </c>
      <c r="B11" s="8">
        <v>2</v>
      </c>
      <c r="C11" s="8">
        <v>1</v>
      </c>
      <c r="D11" s="8">
        <v>1</v>
      </c>
      <c r="E11" s="8">
        <v>3</v>
      </c>
      <c r="F11" s="8">
        <v>5</v>
      </c>
      <c r="G11" s="8">
        <v>6</v>
      </c>
      <c r="H11" s="8">
        <v>5</v>
      </c>
      <c r="I11" s="8">
        <v>5</v>
      </c>
      <c r="J11" s="8">
        <v>1</v>
      </c>
      <c r="K11" s="8">
        <v>3</v>
      </c>
      <c r="L11" s="8">
        <v>4</v>
      </c>
      <c r="M11" s="8">
        <v>89987</v>
      </c>
    </row>
    <row r="12" spans="1:13" x14ac:dyDescent="0.25">
      <c r="A12" s="48" t="s">
        <v>272</v>
      </c>
      <c r="B12" s="8">
        <v>4</v>
      </c>
      <c r="C12" s="8">
        <v>3</v>
      </c>
      <c r="D12" s="8">
        <v>3</v>
      </c>
      <c r="E12" s="8">
        <v>2</v>
      </c>
      <c r="F12" s="8">
        <v>1</v>
      </c>
      <c r="G12" s="8">
        <v>1</v>
      </c>
      <c r="H12" s="8">
        <v>1</v>
      </c>
      <c r="I12" s="8">
        <v>1</v>
      </c>
      <c r="J12" s="8">
        <v>6</v>
      </c>
      <c r="K12" s="8">
        <v>4</v>
      </c>
      <c r="L12" s="8">
        <v>2</v>
      </c>
      <c r="M12" s="8">
        <v>366455</v>
      </c>
    </row>
    <row r="13" spans="1:13" x14ac:dyDescent="0.25">
      <c r="A13" s="48" t="s">
        <v>273</v>
      </c>
      <c r="B13" s="8">
        <v>5</v>
      </c>
      <c r="C13" s="8">
        <v>4</v>
      </c>
      <c r="D13" s="8">
        <v>4</v>
      </c>
      <c r="E13" s="8">
        <v>5</v>
      </c>
      <c r="F13" s="8">
        <v>3</v>
      </c>
      <c r="G13" s="8">
        <v>2</v>
      </c>
      <c r="H13" s="8">
        <v>2</v>
      </c>
      <c r="I13" s="8">
        <v>2</v>
      </c>
      <c r="J13" s="8">
        <v>9</v>
      </c>
      <c r="K13" s="8">
        <v>5</v>
      </c>
      <c r="L13" s="8">
        <v>3</v>
      </c>
      <c r="M13" s="8">
        <v>362839</v>
      </c>
    </row>
    <row r="14" spans="1:13" x14ac:dyDescent="0.25">
      <c r="A14" s="48" t="s">
        <v>274</v>
      </c>
      <c r="B14" s="8">
        <v>13</v>
      </c>
      <c r="C14" s="8">
        <v>12</v>
      </c>
      <c r="D14" s="8">
        <v>14</v>
      </c>
      <c r="E14" s="8">
        <v>10</v>
      </c>
      <c r="F14" s="8">
        <v>7</v>
      </c>
      <c r="G14" s="8">
        <v>4</v>
      </c>
      <c r="H14" s="8">
        <v>4</v>
      </c>
      <c r="I14" s="8">
        <v>4</v>
      </c>
      <c r="J14" s="8">
        <v>10</v>
      </c>
      <c r="K14" s="8">
        <v>13</v>
      </c>
      <c r="L14" s="8">
        <v>13</v>
      </c>
      <c r="M14" s="8">
        <v>3615</v>
      </c>
    </row>
    <row r="15" spans="1:13" x14ac:dyDescent="0.25">
      <c r="A15" s="48" t="s">
        <v>275</v>
      </c>
      <c r="B15" s="8">
        <v>3</v>
      </c>
      <c r="C15" s="8">
        <v>8</v>
      </c>
      <c r="D15" s="8">
        <v>7</v>
      </c>
      <c r="E15" s="8">
        <v>4</v>
      </c>
      <c r="F15" s="8">
        <v>4</v>
      </c>
      <c r="G15" s="8">
        <v>9</v>
      </c>
      <c r="H15" s="8">
        <v>12</v>
      </c>
      <c r="I15" s="8">
        <v>14</v>
      </c>
      <c r="J15" s="8">
        <v>13</v>
      </c>
      <c r="K15" s="8">
        <v>12</v>
      </c>
      <c r="L15" s="8">
        <v>10</v>
      </c>
      <c r="M15" s="8">
        <v>5652</v>
      </c>
    </row>
    <row r="16" spans="1:13" x14ac:dyDescent="0.25">
      <c r="A16" s="48" t="s">
        <v>276</v>
      </c>
      <c r="B16" s="8">
        <v>10</v>
      </c>
      <c r="C16" s="8">
        <v>13</v>
      </c>
      <c r="D16" s="8">
        <v>13</v>
      </c>
      <c r="E16" s="8">
        <v>15</v>
      </c>
      <c r="F16" s="8">
        <v>15</v>
      </c>
      <c r="G16" s="8">
        <v>15</v>
      </c>
      <c r="H16" s="8">
        <v>13</v>
      </c>
      <c r="I16" s="8">
        <v>10</v>
      </c>
      <c r="J16" s="8">
        <v>14</v>
      </c>
      <c r="K16" s="8">
        <v>14</v>
      </c>
      <c r="L16" s="8">
        <v>14</v>
      </c>
      <c r="M16" s="8">
        <v>289</v>
      </c>
    </row>
    <row r="17" spans="1:13" x14ac:dyDescent="0.25">
      <c r="A17" s="48" t="s">
        <v>277</v>
      </c>
      <c r="B17" s="8">
        <v>1</v>
      </c>
      <c r="C17" s="8">
        <v>2</v>
      </c>
      <c r="D17" s="8">
        <v>2</v>
      </c>
      <c r="E17" s="8">
        <v>1</v>
      </c>
      <c r="F17" s="8">
        <v>2</v>
      </c>
      <c r="G17" s="8">
        <v>3</v>
      </c>
      <c r="H17" s="8">
        <v>3</v>
      </c>
      <c r="I17" s="8">
        <v>3</v>
      </c>
      <c r="J17" s="8">
        <v>2</v>
      </c>
      <c r="K17" s="8">
        <v>2</v>
      </c>
      <c r="L17" s="8">
        <v>1</v>
      </c>
      <c r="M17" s="8">
        <v>430900</v>
      </c>
    </row>
    <row r="18" spans="1:13" x14ac:dyDescent="0.25">
      <c r="A18" s="48" t="s">
        <v>278</v>
      </c>
      <c r="B18" s="8">
        <v>6</v>
      </c>
      <c r="C18" s="8">
        <v>5</v>
      </c>
      <c r="D18" s="8">
        <v>8</v>
      </c>
      <c r="E18" s="8">
        <v>7</v>
      </c>
      <c r="F18" s="8">
        <v>8</v>
      </c>
      <c r="G18" s="8">
        <v>5</v>
      </c>
      <c r="H18" s="8">
        <v>7</v>
      </c>
      <c r="I18" s="8">
        <v>9</v>
      </c>
      <c r="J18" s="8">
        <v>5</v>
      </c>
      <c r="K18" s="8">
        <v>7</v>
      </c>
      <c r="L18" s="8">
        <v>8</v>
      </c>
      <c r="M18" s="8">
        <v>27899</v>
      </c>
    </row>
    <row r="19" spans="1:13" x14ac:dyDescent="0.25">
      <c r="A19" s="48" t="s">
        <v>279</v>
      </c>
      <c r="B19" s="8">
        <v>9</v>
      </c>
      <c r="C19" s="8">
        <v>9</v>
      </c>
      <c r="D19" s="8">
        <v>9</v>
      </c>
      <c r="E19" s="8">
        <v>9</v>
      </c>
      <c r="F19" s="8">
        <v>11</v>
      </c>
      <c r="G19" s="8">
        <v>8</v>
      </c>
      <c r="H19" s="8">
        <v>6</v>
      </c>
      <c r="I19" s="8">
        <v>8</v>
      </c>
      <c r="J19" s="8">
        <v>4</v>
      </c>
      <c r="K19" s="8">
        <v>10</v>
      </c>
      <c r="L19" s="8">
        <v>6</v>
      </c>
      <c r="M19" s="8">
        <v>61538</v>
      </c>
    </row>
    <row r="20" spans="1:13" x14ac:dyDescent="0.25">
      <c r="A20" s="48" t="s">
        <v>280</v>
      </c>
      <c r="B20" s="8">
        <v>11</v>
      </c>
      <c r="C20" s="8">
        <v>11</v>
      </c>
      <c r="D20" s="8">
        <v>12</v>
      </c>
      <c r="E20" s="8">
        <v>12</v>
      </c>
      <c r="F20" s="8">
        <v>12</v>
      </c>
      <c r="G20" s="8">
        <v>11</v>
      </c>
      <c r="H20" s="8">
        <v>10</v>
      </c>
      <c r="I20" s="8">
        <v>13</v>
      </c>
      <c r="J20" s="8">
        <v>7</v>
      </c>
      <c r="K20" s="8">
        <v>6</v>
      </c>
      <c r="L20" s="8">
        <v>7</v>
      </c>
      <c r="M20" s="8">
        <v>39135</v>
      </c>
    </row>
    <row r="21" spans="1:13" x14ac:dyDescent="0.25">
      <c r="A21" s="48" t="s">
        <v>281</v>
      </c>
      <c r="B21" s="8">
        <v>15</v>
      </c>
      <c r="C21" s="8">
        <v>15</v>
      </c>
      <c r="D21" s="8">
        <v>15</v>
      </c>
      <c r="E21" s="8">
        <v>14</v>
      </c>
      <c r="F21" s="8">
        <v>14</v>
      </c>
      <c r="G21" s="8">
        <v>14</v>
      </c>
      <c r="H21" s="8">
        <v>14</v>
      </c>
      <c r="I21" s="8">
        <v>7</v>
      </c>
      <c r="J21" s="8">
        <v>8</v>
      </c>
      <c r="K21" s="8">
        <v>11</v>
      </c>
      <c r="L21" s="8">
        <v>9</v>
      </c>
      <c r="M21" s="8">
        <v>12248</v>
      </c>
    </row>
    <row r="22" spans="1:13" x14ac:dyDescent="0.25">
      <c r="A22" s="48" t="s">
        <v>282</v>
      </c>
      <c r="B22" s="8">
        <v>12</v>
      </c>
      <c r="C22" s="8">
        <v>14</v>
      </c>
      <c r="D22" s="8">
        <v>11</v>
      </c>
      <c r="E22" s="8">
        <v>11</v>
      </c>
      <c r="F22" s="8">
        <v>13</v>
      </c>
      <c r="G22" s="8">
        <v>10</v>
      </c>
      <c r="H22" s="8">
        <v>8</v>
      </c>
      <c r="I22" s="8">
        <v>6</v>
      </c>
      <c r="J22" s="8">
        <v>3</v>
      </c>
      <c r="K22" s="8">
        <v>1</v>
      </c>
      <c r="L22" s="8">
        <v>5</v>
      </c>
      <c r="M22" s="8">
        <v>183547</v>
      </c>
    </row>
    <row r="24" spans="1:13" ht="30" x14ac:dyDescent="0.25">
      <c r="A24" s="8" t="s">
        <v>283</v>
      </c>
      <c r="B24" s="48" t="s">
        <v>256</v>
      </c>
      <c r="C24" s="48" t="s">
        <v>257</v>
      </c>
      <c r="D24" s="48" t="s">
        <v>258</v>
      </c>
      <c r="E24" s="48" t="s">
        <v>259</v>
      </c>
      <c r="F24" s="48" t="s">
        <v>260</v>
      </c>
      <c r="G24" s="48" t="s">
        <v>261</v>
      </c>
      <c r="H24" s="48" t="s">
        <v>262</v>
      </c>
      <c r="I24" s="48" t="s">
        <v>263</v>
      </c>
      <c r="J24" s="48" t="s">
        <v>264</v>
      </c>
      <c r="K24" s="48" t="s">
        <v>265</v>
      </c>
      <c r="L24" s="48" t="s">
        <v>266</v>
      </c>
    </row>
    <row r="25" spans="1:13" ht="45" x14ac:dyDescent="0.25">
      <c r="A25" s="48" t="s">
        <v>284</v>
      </c>
      <c r="B25" s="8" t="s">
        <v>285</v>
      </c>
      <c r="C25" s="8" t="s">
        <v>286</v>
      </c>
      <c r="D25" s="8" t="s">
        <v>287</v>
      </c>
      <c r="E25" s="8" t="s">
        <v>286</v>
      </c>
      <c r="F25" s="8" t="s">
        <v>288</v>
      </c>
      <c r="G25" s="8" t="s">
        <v>289</v>
      </c>
      <c r="H25" s="8" t="s">
        <v>286</v>
      </c>
      <c r="I25" s="8" t="s">
        <v>290</v>
      </c>
      <c r="J25" s="8" t="s">
        <v>291</v>
      </c>
      <c r="K25" s="8" t="s">
        <v>292</v>
      </c>
      <c r="L25" s="8" t="s">
        <v>286</v>
      </c>
    </row>
    <row r="26" spans="1:13" ht="45" x14ac:dyDescent="0.25">
      <c r="A26" s="48" t="s">
        <v>293</v>
      </c>
      <c r="B26" s="8" t="s">
        <v>294</v>
      </c>
      <c r="C26" s="8" t="s">
        <v>286</v>
      </c>
      <c r="D26" s="8" t="s">
        <v>287</v>
      </c>
      <c r="E26" s="8" t="s">
        <v>286</v>
      </c>
      <c r="F26" s="8" t="s">
        <v>288</v>
      </c>
      <c r="G26" s="8" t="s">
        <v>289</v>
      </c>
      <c r="H26" s="8" t="s">
        <v>286</v>
      </c>
      <c r="I26" s="8" t="s">
        <v>290</v>
      </c>
      <c r="J26" s="8" t="s">
        <v>291</v>
      </c>
      <c r="K26" s="8" t="s">
        <v>295</v>
      </c>
      <c r="L26" s="8" t="s">
        <v>286</v>
      </c>
    </row>
    <row r="27" spans="1:13" ht="45" x14ac:dyDescent="0.25">
      <c r="A27" s="48" t="s">
        <v>296</v>
      </c>
      <c r="B27" s="8" t="s">
        <v>294</v>
      </c>
      <c r="C27" s="8" t="s">
        <v>286</v>
      </c>
      <c r="D27" s="8" t="s">
        <v>287</v>
      </c>
      <c r="E27" s="8" t="s">
        <v>286</v>
      </c>
      <c r="F27" s="8" t="s">
        <v>288</v>
      </c>
      <c r="G27" s="8" t="s">
        <v>297</v>
      </c>
      <c r="H27" s="8" t="s">
        <v>286</v>
      </c>
      <c r="I27" s="8" t="s">
        <v>290</v>
      </c>
      <c r="J27" s="8" t="s">
        <v>291</v>
      </c>
      <c r="K27" s="8" t="s">
        <v>295</v>
      </c>
      <c r="L27" s="8" t="s">
        <v>286</v>
      </c>
    </row>
    <row r="28" spans="1:13" ht="45" x14ac:dyDescent="0.25">
      <c r="A28" s="48" t="s">
        <v>298</v>
      </c>
      <c r="B28" s="8" t="s">
        <v>286</v>
      </c>
      <c r="C28" s="8" t="s">
        <v>286</v>
      </c>
      <c r="D28" s="8" t="s">
        <v>287</v>
      </c>
      <c r="E28" s="8" t="s">
        <v>286</v>
      </c>
      <c r="F28" s="8" t="s">
        <v>288</v>
      </c>
      <c r="G28" s="8" t="s">
        <v>297</v>
      </c>
      <c r="H28" s="8" t="s">
        <v>286</v>
      </c>
      <c r="I28" s="8" t="s">
        <v>290</v>
      </c>
      <c r="J28" s="8" t="s">
        <v>291</v>
      </c>
      <c r="K28" s="8" t="s">
        <v>295</v>
      </c>
      <c r="L28" s="8" t="s">
        <v>286</v>
      </c>
    </row>
    <row r="29" spans="1:13" ht="45" x14ac:dyDescent="0.25">
      <c r="A29" s="48" t="s">
        <v>299</v>
      </c>
      <c r="B29" s="8" t="s">
        <v>286</v>
      </c>
      <c r="C29" s="8" t="s">
        <v>286</v>
      </c>
      <c r="D29" s="8" t="s">
        <v>287</v>
      </c>
      <c r="E29" s="8" t="s">
        <v>286</v>
      </c>
      <c r="F29" s="8" t="s">
        <v>286</v>
      </c>
      <c r="G29" s="8" t="s">
        <v>297</v>
      </c>
      <c r="H29" s="8" t="s">
        <v>286</v>
      </c>
      <c r="I29" s="8" t="s">
        <v>290</v>
      </c>
      <c r="J29" s="8" t="s">
        <v>300</v>
      </c>
      <c r="K29" s="8" t="s">
        <v>295</v>
      </c>
      <c r="L29" s="8" t="s">
        <v>286</v>
      </c>
    </row>
    <row r="30" spans="1:13" ht="45" x14ac:dyDescent="0.25">
      <c r="A30" s="48" t="s">
        <v>301</v>
      </c>
      <c r="B30" s="8" t="s">
        <v>286</v>
      </c>
      <c r="C30" s="8" t="s">
        <v>286</v>
      </c>
      <c r="D30" s="8" t="s">
        <v>287</v>
      </c>
      <c r="E30" s="8" t="s">
        <v>286</v>
      </c>
      <c r="F30" s="8" t="s">
        <v>286</v>
      </c>
      <c r="G30" s="8" t="s">
        <v>286</v>
      </c>
      <c r="H30" s="8" t="s">
        <v>286</v>
      </c>
      <c r="I30" s="8" t="s">
        <v>290</v>
      </c>
      <c r="J30" s="8" t="s">
        <v>302</v>
      </c>
      <c r="K30" s="8" t="s">
        <v>295</v>
      </c>
      <c r="L30" s="8" t="s">
        <v>286</v>
      </c>
    </row>
    <row r="31" spans="1:13" ht="45" x14ac:dyDescent="0.25">
      <c r="A31" s="48" t="s">
        <v>303</v>
      </c>
      <c r="B31" s="8" t="s">
        <v>286</v>
      </c>
      <c r="C31" s="8" t="s">
        <v>286</v>
      </c>
      <c r="D31" s="8" t="s">
        <v>286</v>
      </c>
      <c r="E31" s="8" t="s">
        <v>286</v>
      </c>
      <c r="F31" s="8" t="s">
        <v>286</v>
      </c>
      <c r="G31" s="8" t="s">
        <v>286</v>
      </c>
      <c r="H31" s="8" t="s">
        <v>286</v>
      </c>
      <c r="I31" s="8" t="s">
        <v>290</v>
      </c>
      <c r="J31" s="8" t="s">
        <v>302</v>
      </c>
      <c r="K31" s="8" t="s">
        <v>286</v>
      </c>
      <c r="L31" s="8" t="s">
        <v>286</v>
      </c>
    </row>
    <row r="32" spans="1:13" ht="45" x14ac:dyDescent="0.25">
      <c r="A32" s="48" t="s">
        <v>304</v>
      </c>
      <c r="B32" s="8" t="s">
        <v>286</v>
      </c>
      <c r="C32" s="8" t="s">
        <v>286</v>
      </c>
      <c r="D32" s="8" t="s">
        <v>286</v>
      </c>
      <c r="E32" s="8" t="s">
        <v>286</v>
      </c>
      <c r="F32" s="8" t="s">
        <v>286</v>
      </c>
      <c r="G32" s="8" t="s">
        <v>286</v>
      </c>
      <c r="H32" s="8" t="s">
        <v>286</v>
      </c>
      <c r="I32" s="8" t="s">
        <v>290</v>
      </c>
      <c r="J32" s="8" t="s">
        <v>305</v>
      </c>
      <c r="K32" s="8" t="s">
        <v>286</v>
      </c>
      <c r="L32" s="8" t="s">
        <v>286</v>
      </c>
    </row>
    <row r="33" spans="1:12" ht="45" x14ac:dyDescent="0.25">
      <c r="A33" s="48" t="s">
        <v>306</v>
      </c>
      <c r="B33" s="8" t="s">
        <v>286</v>
      </c>
      <c r="C33" s="8" t="s">
        <v>286</v>
      </c>
      <c r="D33" s="8" t="s">
        <v>286</v>
      </c>
      <c r="E33" s="8" t="s">
        <v>286</v>
      </c>
      <c r="F33" s="8" t="s">
        <v>286</v>
      </c>
      <c r="G33" s="8" t="s">
        <v>286</v>
      </c>
      <c r="H33" s="8" t="s">
        <v>286</v>
      </c>
      <c r="I33" s="8" t="s">
        <v>290</v>
      </c>
      <c r="J33" s="8" t="s">
        <v>305</v>
      </c>
      <c r="K33" s="8" t="s">
        <v>286</v>
      </c>
      <c r="L33" s="8" t="s">
        <v>286</v>
      </c>
    </row>
    <row r="34" spans="1:12" ht="30" x14ac:dyDescent="0.25">
      <c r="A34" s="48" t="s">
        <v>307</v>
      </c>
      <c r="B34" s="8" t="s">
        <v>286</v>
      </c>
      <c r="C34" s="8" t="s">
        <v>286</v>
      </c>
      <c r="D34" s="8" t="s">
        <v>286</v>
      </c>
      <c r="E34" s="8" t="s">
        <v>286</v>
      </c>
      <c r="F34" s="8" t="s">
        <v>286</v>
      </c>
      <c r="G34" s="8" t="s">
        <v>286</v>
      </c>
      <c r="H34" s="8" t="s">
        <v>286</v>
      </c>
      <c r="I34" s="8" t="s">
        <v>290</v>
      </c>
      <c r="J34" s="8" t="s">
        <v>286</v>
      </c>
      <c r="K34" s="8" t="s">
        <v>286</v>
      </c>
      <c r="L34" s="8" t="s">
        <v>286</v>
      </c>
    </row>
    <row r="35" spans="1:12" ht="30" x14ac:dyDescent="0.25">
      <c r="A35" s="48" t="s">
        <v>308</v>
      </c>
      <c r="B35" s="8" t="s">
        <v>286</v>
      </c>
      <c r="C35" s="8" t="s">
        <v>286</v>
      </c>
      <c r="D35" s="8" t="s">
        <v>286</v>
      </c>
      <c r="E35" s="8" t="s">
        <v>286</v>
      </c>
      <c r="F35" s="8" t="s">
        <v>286</v>
      </c>
      <c r="G35" s="8" t="s">
        <v>286</v>
      </c>
      <c r="H35" s="8" t="s">
        <v>286</v>
      </c>
      <c r="I35" s="8" t="s">
        <v>286</v>
      </c>
      <c r="J35" s="8" t="s">
        <v>286</v>
      </c>
      <c r="K35" s="8" t="s">
        <v>286</v>
      </c>
      <c r="L35" s="8" t="s">
        <v>286</v>
      </c>
    </row>
    <row r="36" spans="1:12" ht="30" x14ac:dyDescent="0.25">
      <c r="A36" s="48" t="s">
        <v>309</v>
      </c>
      <c r="B36" s="8" t="s">
        <v>286</v>
      </c>
      <c r="C36" s="8" t="s">
        <v>286</v>
      </c>
      <c r="D36" s="8" t="s">
        <v>286</v>
      </c>
      <c r="E36" s="8" t="s">
        <v>286</v>
      </c>
      <c r="F36" s="8" t="s">
        <v>286</v>
      </c>
      <c r="G36" s="8" t="s">
        <v>286</v>
      </c>
      <c r="H36" s="8" t="s">
        <v>286</v>
      </c>
      <c r="I36" s="8" t="s">
        <v>286</v>
      </c>
      <c r="J36" s="8" t="s">
        <v>286</v>
      </c>
      <c r="K36" s="8" t="s">
        <v>286</v>
      </c>
      <c r="L36" s="8" t="s">
        <v>286</v>
      </c>
    </row>
    <row r="37" spans="1:12" ht="30" x14ac:dyDescent="0.25">
      <c r="A37" s="48" t="s">
        <v>310</v>
      </c>
      <c r="B37" s="8" t="s">
        <v>286</v>
      </c>
      <c r="C37" s="8" t="s">
        <v>286</v>
      </c>
      <c r="D37" s="8" t="s">
        <v>286</v>
      </c>
      <c r="E37" s="8" t="s">
        <v>286</v>
      </c>
      <c r="F37" s="8" t="s">
        <v>286</v>
      </c>
      <c r="G37" s="8" t="s">
        <v>286</v>
      </c>
      <c r="H37" s="8" t="s">
        <v>286</v>
      </c>
      <c r="I37" s="8" t="s">
        <v>286</v>
      </c>
      <c r="J37" s="8" t="s">
        <v>286</v>
      </c>
      <c r="K37" s="8" t="s">
        <v>286</v>
      </c>
      <c r="L37" s="8" t="s">
        <v>286</v>
      </c>
    </row>
    <row r="38" spans="1:12" ht="30" x14ac:dyDescent="0.25">
      <c r="A38" s="48" t="s">
        <v>311</v>
      </c>
      <c r="B38" s="8" t="s">
        <v>286</v>
      </c>
      <c r="C38" s="8" t="s">
        <v>286</v>
      </c>
      <c r="D38" s="8" t="s">
        <v>286</v>
      </c>
      <c r="E38" s="8" t="s">
        <v>286</v>
      </c>
      <c r="F38" s="8" t="s">
        <v>286</v>
      </c>
      <c r="G38" s="8" t="s">
        <v>286</v>
      </c>
      <c r="H38" s="8" t="s">
        <v>286</v>
      </c>
      <c r="I38" s="8" t="s">
        <v>286</v>
      </c>
      <c r="J38" s="8" t="s">
        <v>286</v>
      </c>
      <c r="K38" s="8" t="s">
        <v>286</v>
      </c>
      <c r="L38" s="8" t="s">
        <v>286</v>
      </c>
    </row>
    <row r="39" spans="1:12" ht="30" x14ac:dyDescent="0.25">
      <c r="A39" s="48" t="s">
        <v>312</v>
      </c>
      <c r="B39" s="8" t="s">
        <v>286</v>
      </c>
      <c r="C39" s="8" t="s">
        <v>286</v>
      </c>
      <c r="D39" s="8" t="s">
        <v>286</v>
      </c>
      <c r="E39" s="8" t="s">
        <v>286</v>
      </c>
      <c r="F39" s="8" t="s">
        <v>286</v>
      </c>
      <c r="G39" s="8" t="s">
        <v>286</v>
      </c>
      <c r="H39" s="8" t="s">
        <v>286</v>
      </c>
      <c r="I39" s="8" t="s">
        <v>286</v>
      </c>
      <c r="J39" s="8" t="s">
        <v>286</v>
      </c>
      <c r="K39" s="8" t="s">
        <v>286</v>
      </c>
      <c r="L39" s="8" t="s">
        <v>286</v>
      </c>
    </row>
    <row r="41" spans="1:12" ht="30" x14ac:dyDescent="0.25">
      <c r="A41" s="8" t="s">
        <v>313</v>
      </c>
      <c r="B41" s="48" t="s">
        <v>256</v>
      </c>
      <c r="C41" s="48" t="s">
        <v>257</v>
      </c>
      <c r="D41" s="48" t="s">
        <v>258</v>
      </c>
      <c r="E41" s="48" t="s">
        <v>259</v>
      </c>
      <c r="F41" s="48" t="s">
        <v>260</v>
      </c>
      <c r="G41" s="48" t="s">
        <v>261</v>
      </c>
      <c r="H41" s="48" t="s">
        <v>262</v>
      </c>
      <c r="I41" s="48" t="s">
        <v>263</v>
      </c>
      <c r="J41" s="48" t="s">
        <v>264</v>
      </c>
      <c r="K41" s="48" t="s">
        <v>265</v>
      </c>
      <c r="L41" s="48" t="s">
        <v>266</v>
      </c>
    </row>
    <row r="42" spans="1:12" x14ac:dyDescent="0.25">
      <c r="A42" s="48" t="s">
        <v>284</v>
      </c>
      <c r="B42" s="8">
        <v>333989</v>
      </c>
      <c r="C42" s="8">
        <v>0</v>
      </c>
      <c r="D42" s="8">
        <v>3862</v>
      </c>
      <c r="E42" s="8">
        <v>0</v>
      </c>
      <c r="F42" s="8">
        <v>4625</v>
      </c>
      <c r="G42" s="8">
        <v>318544</v>
      </c>
      <c r="H42" s="8">
        <v>0</v>
      </c>
      <c r="I42" s="8">
        <v>289</v>
      </c>
      <c r="J42" s="8">
        <v>61249</v>
      </c>
      <c r="K42" s="8">
        <v>122009</v>
      </c>
      <c r="L42" s="8">
        <v>0</v>
      </c>
    </row>
    <row r="43" spans="1:12" x14ac:dyDescent="0.25">
      <c r="A43" s="48" t="s">
        <v>293</v>
      </c>
      <c r="B43" s="8">
        <v>1027</v>
      </c>
      <c r="C43" s="8">
        <v>0</v>
      </c>
      <c r="D43" s="8">
        <v>3862</v>
      </c>
      <c r="E43" s="8">
        <v>0</v>
      </c>
      <c r="F43" s="8">
        <v>4625</v>
      </c>
      <c r="G43" s="8">
        <v>318544</v>
      </c>
      <c r="H43" s="8">
        <v>0</v>
      </c>
      <c r="I43" s="8">
        <v>289</v>
      </c>
      <c r="J43" s="8">
        <v>61249</v>
      </c>
      <c r="K43" s="8">
        <v>23560</v>
      </c>
      <c r="L43" s="8">
        <v>0</v>
      </c>
    </row>
    <row r="44" spans="1:12" x14ac:dyDescent="0.25">
      <c r="A44" s="48" t="s">
        <v>296</v>
      </c>
      <c r="B44" s="8">
        <v>1027</v>
      </c>
      <c r="C44" s="8">
        <v>0</v>
      </c>
      <c r="D44" s="8">
        <v>3862</v>
      </c>
      <c r="E44" s="8">
        <v>0</v>
      </c>
      <c r="F44" s="8">
        <v>4625</v>
      </c>
      <c r="G44" s="8">
        <v>3326</v>
      </c>
      <c r="H44" s="8">
        <v>0</v>
      </c>
      <c r="I44" s="8">
        <v>289</v>
      </c>
      <c r="J44" s="8">
        <v>61249</v>
      </c>
      <c r="K44" s="8">
        <v>23560</v>
      </c>
      <c r="L44" s="8">
        <v>0</v>
      </c>
    </row>
    <row r="45" spans="1:12" x14ac:dyDescent="0.25">
      <c r="A45" s="48" t="s">
        <v>298</v>
      </c>
      <c r="B45" s="8">
        <v>0</v>
      </c>
      <c r="C45" s="8">
        <v>0</v>
      </c>
      <c r="D45" s="8">
        <v>3862</v>
      </c>
      <c r="E45" s="8">
        <v>0</v>
      </c>
      <c r="F45" s="8">
        <v>4625</v>
      </c>
      <c r="G45" s="8">
        <v>3326</v>
      </c>
      <c r="H45" s="8">
        <v>0</v>
      </c>
      <c r="I45" s="8">
        <v>289</v>
      </c>
      <c r="J45" s="8">
        <v>61249</v>
      </c>
      <c r="K45" s="8">
        <v>23560</v>
      </c>
      <c r="L45" s="8">
        <v>0</v>
      </c>
    </row>
    <row r="46" spans="1:12" x14ac:dyDescent="0.25">
      <c r="A46" s="48" t="s">
        <v>299</v>
      </c>
      <c r="B46" s="8">
        <v>0</v>
      </c>
      <c r="C46" s="8">
        <v>0</v>
      </c>
      <c r="D46" s="8">
        <v>3862</v>
      </c>
      <c r="E46" s="8">
        <v>0</v>
      </c>
      <c r="F46" s="8">
        <v>0</v>
      </c>
      <c r="G46" s="8">
        <v>3326</v>
      </c>
      <c r="H46" s="8">
        <v>0</v>
      </c>
      <c r="I46" s="8">
        <v>289</v>
      </c>
      <c r="J46" s="8">
        <v>24284</v>
      </c>
      <c r="K46" s="8">
        <v>23560</v>
      </c>
      <c r="L46" s="8">
        <v>0</v>
      </c>
    </row>
    <row r="47" spans="1:12" x14ac:dyDescent="0.25">
      <c r="A47" s="48" t="s">
        <v>301</v>
      </c>
      <c r="B47" s="8">
        <v>0</v>
      </c>
      <c r="C47" s="8">
        <v>0</v>
      </c>
      <c r="D47" s="8">
        <v>3862</v>
      </c>
      <c r="E47" s="8">
        <v>0</v>
      </c>
      <c r="F47" s="8">
        <v>0</v>
      </c>
      <c r="G47" s="8">
        <v>0</v>
      </c>
      <c r="H47" s="8">
        <v>0</v>
      </c>
      <c r="I47" s="8">
        <v>289</v>
      </c>
      <c r="J47" s="8">
        <v>15575</v>
      </c>
      <c r="K47" s="8">
        <v>23560</v>
      </c>
      <c r="L47" s="8">
        <v>0</v>
      </c>
    </row>
    <row r="48" spans="1:12" x14ac:dyDescent="0.25">
      <c r="A48" s="48" t="s">
        <v>303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289</v>
      </c>
      <c r="J48" s="8">
        <v>15575</v>
      </c>
      <c r="K48" s="8">
        <v>0</v>
      </c>
      <c r="L48" s="8">
        <v>0</v>
      </c>
    </row>
    <row r="49" spans="1:16" x14ac:dyDescent="0.25">
      <c r="A49" s="48" t="s">
        <v>304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289</v>
      </c>
      <c r="J49" s="8">
        <v>11959</v>
      </c>
      <c r="K49" s="8">
        <v>0</v>
      </c>
      <c r="L49" s="8">
        <v>0</v>
      </c>
    </row>
    <row r="50" spans="1:16" x14ac:dyDescent="0.25">
      <c r="A50" s="48" t="s">
        <v>306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289</v>
      </c>
      <c r="J50" s="8">
        <v>11959</v>
      </c>
      <c r="K50" s="8">
        <v>0</v>
      </c>
      <c r="L50" s="8">
        <v>0</v>
      </c>
    </row>
    <row r="51" spans="1:16" x14ac:dyDescent="0.25">
      <c r="A51" s="48" t="s">
        <v>307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289</v>
      </c>
      <c r="J51" s="8">
        <v>0</v>
      </c>
      <c r="K51" s="8">
        <v>0</v>
      </c>
      <c r="L51" s="8">
        <v>0</v>
      </c>
    </row>
    <row r="52" spans="1:16" x14ac:dyDescent="0.25">
      <c r="A52" s="48" t="s">
        <v>308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6" x14ac:dyDescent="0.25">
      <c r="A53" s="48" t="s">
        <v>309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1:16" x14ac:dyDescent="0.25">
      <c r="A54" s="48" t="s">
        <v>310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1:16" x14ac:dyDescent="0.25">
      <c r="A55" s="48" t="s">
        <v>311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</row>
    <row r="56" spans="1:16" x14ac:dyDescent="0.25">
      <c r="A56" s="48" t="s">
        <v>312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8" spans="1:16" ht="30" x14ac:dyDescent="0.25">
      <c r="A58" s="8" t="s">
        <v>314</v>
      </c>
      <c r="B58" s="48" t="s">
        <v>256</v>
      </c>
      <c r="C58" s="48" t="s">
        <v>257</v>
      </c>
      <c r="D58" s="48" t="s">
        <v>258</v>
      </c>
      <c r="E58" s="48" t="s">
        <v>259</v>
      </c>
      <c r="F58" s="48" t="s">
        <v>260</v>
      </c>
      <c r="G58" s="48" t="s">
        <v>261</v>
      </c>
      <c r="H58" s="48" t="s">
        <v>262</v>
      </c>
      <c r="I58" s="48" t="s">
        <v>263</v>
      </c>
      <c r="J58" s="48" t="s">
        <v>264</v>
      </c>
      <c r="K58" s="48" t="s">
        <v>265</v>
      </c>
      <c r="L58" s="48" t="s">
        <v>266</v>
      </c>
      <c r="M58" s="48" t="s">
        <v>315</v>
      </c>
      <c r="N58" s="48" t="s">
        <v>316</v>
      </c>
      <c r="O58" s="48" t="s">
        <v>317</v>
      </c>
      <c r="P58" s="48" t="s">
        <v>318</v>
      </c>
    </row>
    <row r="59" spans="1:16" x14ac:dyDescent="0.25">
      <c r="A59" s="48" t="s">
        <v>268</v>
      </c>
      <c r="B59" s="8">
        <v>0</v>
      </c>
      <c r="C59" s="8">
        <v>0</v>
      </c>
      <c r="D59" s="8">
        <v>3862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3862</v>
      </c>
      <c r="N59" s="8">
        <v>3862</v>
      </c>
      <c r="O59" s="8">
        <v>0</v>
      </c>
      <c r="P59" s="8">
        <v>0</v>
      </c>
    </row>
    <row r="60" spans="1:16" x14ac:dyDescent="0.25">
      <c r="A60" s="48" t="s">
        <v>269</v>
      </c>
      <c r="B60" s="8">
        <v>0</v>
      </c>
      <c r="C60" s="8">
        <v>0</v>
      </c>
      <c r="D60" s="8">
        <v>3862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3862</v>
      </c>
      <c r="N60" s="8">
        <v>3862</v>
      </c>
      <c r="O60" s="8">
        <v>0</v>
      </c>
      <c r="P60" s="8">
        <v>0</v>
      </c>
    </row>
    <row r="61" spans="1:16" x14ac:dyDescent="0.25">
      <c r="A61" s="48" t="s">
        <v>270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x14ac:dyDescent="0.25">
      <c r="A62" s="48" t="s">
        <v>271</v>
      </c>
      <c r="B62" s="8">
        <v>1027</v>
      </c>
      <c r="C62" s="8">
        <v>0</v>
      </c>
      <c r="D62" s="8">
        <v>3862</v>
      </c>
      <c r="E62" s="8">
        <v>0</v>
      </c>
      <c r="F62" s="8">
        <v>0</v>
      </c>
      <c r="G62" s="8">
        <v>0</v>
      </c>
      <c r="H62" s="8">
        <v>0</v>
      </c>
      <c r="I62" s="8">
        <v>289</v>
      </c>
      <c r="J62" s="8">
        <v>61249</v>
      </c>
      <c r="K62" s="8">
        <v>23560</v>
      </c>
      <c r="L62" s="8">
        <v>0</v>
      </c>
      <c r="M62" s="8">
        <v>89987</v>
      </c>
      <c r="N62" s="8">
        <v>89987</v>
      </c>
      <c r="O62" s="8">
        <v>0</v>
      </c>
      <c r="P62" s="8">
        <v>0</v>
      </c>
    </row>
    <row r="63" spans="1:16" x14ac:dyDescent="0.25">
      <c r="A63" s="48" t="s">
        <v>272</v>
      </c>
      <c r="B63" s="8">
        <v>0</v>
      </c>
      <c r="C63" s="8">
        <v>0</v>
      </c>
      <c r="D63" s="8">
        <v>3862</v>
      </c>
      <c r="E63" s="8">
        <v>0</v>
      </c>
      <c r="F63" s="8">
        <v>4625</v>
      </c>
      <c r="G63" s="8">
        <v>318544</v>
      </c>
      <c r="H63" s="8">
        <v>0</v>
      </c>
      <c r="I63" s="8">
        <v>289</v>
      </c>
      <c r="J63" s="8">
        <v>15575</v>
      </c>
      <c r="K63" s="8">
        <v>23560</v>
      </c>
      <c r="L63" s="8">
        <v>0</v>
      </c>
      <c r="M63" s="8">
        <v>366455</v>
      </c>
      <c r="N63" s="8">
        <v>366455</v>
      </c>
      <c r="O63" s="8">
        <v>0</v>
      </c>
      <c r="P63" s="8">
        <v>0</v>
      </c>
    </row>
    <row r="64" spans="1:16" x14ac:dyDescent="0.25">
      <c r="A64" s="48" t="s">
        <v>273</v>
      </c>
      <c r="B64" s="8">
        <v>0</v>
      </c>
      <c r="C64" s="8">
        <v>0</v>
      </c>
      <c r="D64" s="8">
        <v>3862</v>
      </c>
      <c r="E64" s="8">
        <v>0</v>
      </c>
      <c r="F64" s="8">
        <v>4625</v>
      </c>
      <c r="G64" s="8">
        <v>318544</v>
      </c>
      <c r="H64" s="8">
        <v>0</v>
      </c>
      <c r="I64" s="8">
        <v>289</v>
      </c>
      <c r="J64" s="8">
        <v>11959</v>
      </c>
      <c r="K64" s="8">
        <v>23560</v>
      </c>
      <c r="L64" s="8">
        <v>0</v>
      </c>
      <c r="M64" s="8">
        <v>362839</v>
      </c>
      <c r="N64" s="8">
        <v>362839</v>
      </c>
      <c r="O64" s="8">
        <v>0</v>
      </c>
      <c r="P64" s="8">
        <v>0</v>
      </c>
    </row>
    <row r="65" spans="1:16" x14ac:dyDescent="0.25">
      <c r="A65" s="48" t="s">
        <v>274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3326</v>
      </c>
      <c r="H65" s="8">
        <v>0</v>
      </c>
      <c r="I65" s="8">
        <v>289</v>
      </c>
      <c r="J65" s="8">
        <v>0</v>
      </c>
      <c r="K65" s="8">
        <v>0</v>
      </c>
      <c r="L65" s="8">
        <v>0</v>
      </c>
      <c r="M65" s="8">
        <v>3615</v>
      </c>
      <c r="N65" s="8">
        <v>3615</v>
      </c>
      <c r="O65" s="8">
        <v>0</v>
      </c>
      <c r="P65" s="8">
        <v>0</v>
      </c>
    </row>
    <row r="66" spans="1:16" x14ac:dyDescent="0.25">
      <c r="A66" s="48" t="s">
        <v>275</v>
      </c>
      <c r="B66" s="8">
        <v>1027</v>
      </c>
      <c r="C66" s="8">
        <v>0</v>
      </c>
      <c r="D66" s="8">
        <v>0</v>
      </c>
      <c r="E66" s="8">
        <v>0</v>
      </c>
      <c r="F66" s="8">
        <v>4625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5652</v>
      </c>
      <c r="N66" s="8">
        <v>5652</v>
      </c>
      <c r="O66" s="8">
        <v>0</v>
      </c>
      <c r="P66" s="8">
        <v>0</v>
      </c>
    </row>
    <row r="67" spans="1:16" x14ac:dyDescent="0.25">
      <c r="A67" s="48" t="s">
        <v>276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289</v>
      </c>
      <c r="J67" s="8">
        <v>0</v>
      </c>
      <c r="K67" s="8">
        <v>0</v>
      </c>
      <c r="L67" s="8">
        <v>0</v>
      </c>
      <c r="M67" s="8">
        <v>289</v>
      </c>
      <c r="N67" s="8">
        <v>289</v>
      </c>
      <c r="O67" s="8">
        <v>0</v>
      </c>
      <c r="P67" s="8">
        <v>0</v>
      </c>
    </row>
    <row r="68" spans="1:16" x14ac:dyDescent="0.25">
      <c r="A68" s="48" t="s">
        <v>277</v>
      </c>
      <c r="B68" s="8">
        <v>333989</v>
      </c>
      <c r="C68" s="8">
        <v>0</v>
      </c>
      <c r="D68" s="8">
        <v>3862</v>
      </c>
      <c r="E68" s="8">
        <v>0</v>
      </c>
      <c r="F68" s="8">
        <v>4625</v>
      </c>
      <c r="G68" s="8">
        <v>3326</v>
      </c>
      <c r="H68" s="8">
        <v>0</v>
      </c>
      <c r="I68" s="8">
        <v>289</v>
      </c>
      <c r="J68" s="8">
        <v>61249</v>
      </c>
      <c r="K68" s="8">
        <v>23560</v>
      </c>
      <c r="L68" s="8">
        <v>0</v>
      </c>
      <c r="M68" s="8">
        <v>430900</v>
      </c>
      <c r="N68" s="8">
        <v>430900</v>
      </c>
      <c r="O68" s="8">
        <v>0</v>
      </c>
      <c r="P68" s="8">
        <v>0</v>
      </c>
    </row>
    <row r="69" spans="1:16" x14ac:dyDescent="0.25">
      <c r="A69" s="48" t="s">
        <v>278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3326</v>
      </c>
      <c r="H69" s="8">
        <v>0</v>
      </c>
      <c r="I69" s="8">
        <v>289</v>
      </c>
      <c r="J69" s="8">
        <v>24284</v>
      </c>
      <c r="K69" s="8">
        <v>0</v>
      </c>
      <c r="L69" s="8">
        <v>0</v>
      </c>
      <c r="M69" s="8">
        <v>27899</v>
      </c>
      <c r="N69" s="8">
        <v>27899</v>
      </c>
      <c r="O69" s="8">
        <v>0</v>
      </c>
      <c r="P69" s="8">
        <v>0</v>
      </c>
    </row>
    <row r="70" spans="1:16" x14ac:dyDescent="0.25">
      <c r="A70" s="48" t="s">
        <v>279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289</v>
      </c>
      <c r="J70" s="8">
        <v>61249</v>
      </c>
      <c r="K70" s="8">
        <v>0</v>
      </c>
      <c r="L70" s="8">
        <v>0</v>
      </c>
      <c r="M70" s="8">
        <v>61538</v>
      </c>
      <c r="N70" s="8">
        <v>61538</v>
      </c>
      <c r="O70" s="8">
        <v>0</v>
      </c>
      <c r="P70" s="8">
        <v>0</v>
      </c>
    </row>
    <row r="71" spans="1:16" x14ac:dyDescent="0.25">
      <c r="A71" s="48" t="s">
        <v>280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15575</v>
      </c>
      <c r="K71" s="8">
        <v>23560</v>
      </c>
      <c r="L71" s="8">
        <v>0</v>
      </c>
      <c r="M71" s="8">
        <v>39135</v>
      </c>
      <c r="N71" s="8">
        <v>39135</v>
      </c>
      <c r="O71" s="8">
        <v>0</v>
      </c>
      <c r="P71" s="8">
        <v>0</v>
      </c>
    </row>
    <row r="72" spans="1:16" x14ac:dyDescent="0.25">
      <c r="A72" s="48" t="s">
        <v>281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289</v>
      </c>
      <c r="J72" s="8">
        <v>11959</v>
      </c>
      <c r="K72" s="8">
        <v>0</v>
      </c>
      <c r="L72" s="8">
        <v>0</v>
      </c>
      <c r="M72" s="8">
        <v>12248</v>
      </c>
      <c r="N72" s="8">
        <v>12248</v>
      </c>
      <c r="O72" s="8">
        <v>0</v>
      </c>
      <c r="P72" s="8">
        <v>0</v>
      </c>
    </row>
    <row r="73" spans="1:16" x14ac:dyDescent="0.25">
      <c r="A73" s="48" t="s">
        <v>282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289</v>
      </c>
      <c r="J73" s="8">
        <v>61249</v>
      </c>
      <c r="K73" s="8">
        <v>122009</v>
      </c>
      <c r="L73" s="8">
        <v>0</v>
      </c>
      <c r="M73" s="8">
        <v>183547</v>
      </c>
      <c r="N73" s="8">
        <v>183547</v>
      </c>
      <c r="O73" s="8">
        <v>0</v>
      </c>
      <c r="P73" s="8">
        <v>0</v>
      </c>
    </row>
    <row r="75" spans="1:16" ht="30" x14ac:dyDescent="0.25">
      <c r="A75" s="59" t="s">
        <v>319</v>
      </c>
      <c r="B75" s="60">
        <v>844567</v>
      </c>
    </row>
    <row r="76" spans="1:16" ht="30" x14ac:dyDescent="0.25">
      <c r="A76" s="59" t="s">
        <v>320</v>
      </c>
      <c r="B76" s="60">
        <v>0</v>
      </c>
    </row>
    <row r="77" spans="1:16" ht="30" x14ac:dyDescent="0.25">
      <c r="A77" s="59" t="s">
        <v>321</v>
      </c>
      <c r="B77" s="60">
        <v>1591828</v>
      </c>
    </row>
    <row r="78" spans="1:16" ht="30" x14ac:dyDescent="0.25">
      <c r="A78" s="59" t="s">
        <v>322</v>
      </c>
      <c r="B78" s="60">
        <v>1591828</v>
      </c>
    </row>
    <row r="79" spans="1:16" ht="60" x14ac:dyDescent="0.25">
      <c r="A79" s="59" t="s">
        <v>323</v>
      </c>
      <c r="B79" s="60">
        <v>0</v>
      </c>
    </row>
    <row r="80" spans="1:16" ht="45" x14ac:dyDescent="0.25">
      <c r="A80" s="59" t="s">
        <v>324</v>
      </c>
      <c r="B80" s="60"/>
    </row>
    <row r="81" spans="1:2" ht="45" x14ac:dyDescent="0.25">
      <c r="A81" s="59" t="s">
        <v>325</v>
      </c>
      <c r="B81" s="60"/>
    </row>
    <row r="82" spans="1:2" ht="45" x14ac:dyDescent="0.25">
      <c r="A82" s="59" t="s">
        <v>326</v>
      </c>
      <c r="B82" s="60">
        <v>0</v>
      </c>
    </row>
    <row r="84" spans="1:2" x14ac:dyDescent="0.25">
      <c r="A84" s="61" t="s">
        <v>327</v>
      </c>
    </row>
    <row r="86" spans="1:2" x14ac:dyDescent="0.25">
      <c r="A86" t="s">
        <v>328</v>
      </c>
    </row>
    <row r="87" spans="1:2" x14ac:dyDescent="0.25">
      <c r="A87" t="s">
        <v>329</v>
      </c>
    </row>
  </sheetData>
  <hyperlinks>
    <hyperlink ref="A84" r:id="rId1" display="https://miau.my-x.hu/myx-free/coco/test/969189420190522151513.html" xr:uid="{1BE39334-7929-4A7A-B6F9-7132F8EE300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Munka4</vt:lpstr>
      <vt:lpstr>Munka5</vt:lpstr>
      <vt:lpstr>Munka7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2019-05-22T11:24:35Z</dcterms:created>
  <dcterms:modified xsi:type="dcterms:W3CDTF">2019-05-22T13:27:20Z</dcterms:modified>
</cp:coreProperties>
</file>