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Downloads\kje\harmony\"/>
    </mc:Choice>
  </mc:AlternateContent>
  <xr:revisionPtr revIDLastSave="0" documentId="13_ncr:1_{6579775F-ECD5-4F16-865F-D9005BEEEAE4}" xr6:coauthVersionLast="41" xr6:coauthVersionMax="41" xr10:uidLastSave="{00000000-0000-0000-0000-000000000000}"/>
  <bookViews>
    <workbookView xWindow="-110" yWindow="-110" windowWidth="19420" windowHeight="10560" tabRatio="810" firstSheet="1" activeTab="10" xr2:uid="{255EC30E-64D2-4845-9274-85265DB2CE80}"/>
  </bookViews>
  <sheets>
    <sheet name="basic problem" sheetId="1" r:id="rId1"/>
    <sheet name=" needs and facts" sheetId="2" r:id="rId2"/>
    <sheet name="satisfaction_v1" sheetId="4" r:id="rId3"/>
    <sheet name="online_v1" sheetId="5" r:id="rId4"/>
    <sheet name="satisfaction_v2" sheetId="7" r:id="rId5"/>
    <sheet name="v1_v2" sheetId="8" r:id="rId6"/>
    <sheet name="satisfaction_v3" sheetId="10" r:id="rId7"/>
    <sheet name="v2_v3" sheetId="11" r:id="rId8"/>
    <sheet name="v2_v3 (2)" sheetId="12" r:id="rId9"/>
    <sheet name="versions" sheetId="9" r:id="rId10"/>
    <sheet name="best of actions" sheetId="13" r:id="rId11"/>
  </sheets>
  <definedNames>
    <definedName name="solver_adj" localSheetId="2" hidden="1">satisfaction_v1!$B$44:$F$53</definedName>
    <definedName name="solver_adj" localSheetId="4" hidden="1">satisfaction_v2!$B$44:$F$53</definedName>
    <definedName name="solver_adj" localSheetId="6" hidden="1">satisfaction_v3!$B$44:$F$53</definedName>
    <definedName name="solver_cvg" localSheetId="2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cvg" localSheetId="4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cvg" localSheetId="6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2" hidden="1">1</definedName>
    <definedName name="solver_drv" localSheetId="4" hidden="1">1</definedName>
    <definedName name="solver_drv" localSheetId="6" hidden="1">1</definedName>
    <definedName name="solver_eng" localSheetId="2" hidden="1">1</definedName>
    <definedName name="solver_eng" localSheetId="4" hidden="1">1</definedName>
    <definedName name="solver_eng" localSheetId="6" hidden="1">1</definedName>
    <definedName name="solver_est" localSheetId="2" hidden="1">1</definedName>
    <definedName name="solver_est" localSheetId="4" hidden="1">1</definedName>
    <definedName name="solver_est" localSheetId="6" hidden="1">1</definedName>
    <definedName name="solver_itr" localSheetId="2" hidden="1">2147483647</definedName>
    <definedName name="solver_itr" localSheetId="4" hidden="1">2147483647</definedName>
    <definedName name="solver_itr" localSheetId="6" hidden="1">2147483647</definedName>
    <definedName name="solver_lhs1" localSheetId="2" hidden="1">satisfaction_v1!$B$56:$F$64</definedName>
    <definedName name="solver_lhs1" localSheetId="4" hidden="1">satisfaction_v2!$B$56:$F$64</definedName>
    <definedName name="solver_lhs1" localSheetId="6" hidden="1">satisfaction_v3!$B$56:$F$64</definedName>
    <definedName name="solver_mip" localSheetId="2" hidden="1">2147483647</definedName>
    <definedName name="solver_mip" localSheetId="4" hidden="1">2147483647</definedName>
    <definedName name="solver_mip" localSheetId="6" hidden="1">2147483647</definedName>
    <definedName name="solver_mni" localSheetId="2" hidden="1">30</definedName>
    <definedName name="solver_mni" localSheetId="4" hidden="1">30</definedName>
    <definedName name="solver_mni" localSheetId="6" hidden="1">30</definedName>
    <definedName name="solver_mrt" localSheetId="2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rt" localSheetId="4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rt" localSheetId="6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2" hidden="1">2</definedName>
    <definedName name="solver_msl" localSheetId="4" hidden="1">2</definedName>
    <definedName name="solver_msl" localSheetId="6" hidden="1">2</definedName>
    <definedName name="solver_neg" localSheetId="2" hidden="1">1</definedName>
    <definedName name="solver_neg" localSheetId="4" hidden="1">1</definedName>
    <definedName name="solver_neg" localSheetId="6" hidden="1">1</definedName>
    <definedName name="solver_nod" localSheetId="2" hidden="1">2147483647</definedName>
    <definedName name="solver_nod" localSheetId="4" hidden="1">2147483647</definedName>
    <definedName name="solver_nod" localSheetId="6" hidden="1">2147483647</definedName>
    <definedName name="solver_num" localSheetId="2" hidden="1">1</definedName>
    <definedName name="solver_num" localSheetId="4" hidden="1">1</definedName>
    <definedName name="solver_num" localSheetId="6" hidden="1">1</definedName>
    <definedName name="solver_nwt" localSheetId="2" hidden="1">1</definedName>
    <definedName name="solver_nwt" localSheetId="4" hidden="1">1</definedName>
    <definedName name="solver_nwt" localSheetId="6" hidden="1">1</definedName>
    <definedName name="solver_opt" localSheetId="2" hidden="1">satisfaction_v1!$I$77</definedName>
    <definedName name="solver_opt" localSheetId="4" hidden="1">satisfaction_v2!$I$77</definedName>
    <definedName name="solver_opt" localSheetId="6" hidden="1">satisfaction_v3!$I$77</definedName>
    <definedName name="solver_pre" localSheetId="2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pre" localSheetId="4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pre" localSheetId="6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2" hidden="1">1</definedName>
    <definedName name="solver_rbv" localSheetId="4" hidden="1">1</definedName>
    <definedName name="solver_rbv" localSheetId="6" hidden="1">1</definedName>
    <definedName name="solver_rel1" localSheetId="2" hidden="1">3</definedName>
    <definedName name="solver_rel1" localSheetId="4" hidden="1">3</definedName>
    <definedName name="solver_rel1" localSheetId="6" hidden="1">3</definedName>
    <definedName name="solver_rhs1" localSheetId="2" hidden="1">1</definedName>
    <definedName name="solver_rhs1" localSheetId="4" hidden="1">1</definedName>
    <definedName name="solver_rhs1" localSheetId="6" hidden="1">1</definedName>
    <definedName name="solver_rlx" localSheetId="2" hidden="1">2</definedName>
    <definedName name="solver_rlx" localSheetId="4" hidden="1">2</definedName>
    <definedName name="solver_rlx" localSheetId="6" hidden="1">2</definedName>
    <definedName name="solver_rsd" localSheetId="2" hidden="1">0</definedName>
    <definedName name="solver_rsd" localSheetId="4" hidden="1">0</definedName>
    <definedName name="solver_rsd" localSheetId="6" hidden="1">0</definedName>
    <definedName name="solver_scl" localSheetId="2" hidden="1">1</definedName>
    <definedName name="solver_scl" localSheetId="4" hidden="1">1</definedName>
    <definedName name="solver_scl" localSheetId="6" hidden="1">1</definedName>
    <definedName name="solver_sho" localSheetId="2" hidden="1">2</definedName>
    <definedName name="solver_sho" localSheetId="4" hidden="1">2</definedName>
    <definedName name="solver_sho" localSheetId="6" hidden="1">2</definedName>
    <definedName name="solver_ssz" localSheetId="2" hidden="1">100</definedName>
    <definedName name="solver_ssz" localSheetId="4" hidden="1">100</definedName>
    <definedName name="solver_ssz" localSheetId="6" hidden="1">100</definedName>
    <definedName name="solver_tim" localSheetId="2" hidden="1">2147483647</definedName>
    <definedName name="solver_tim" localSheetId="4" hidden="1">2147483647</definedName>
    <definedName name="solver_tim" localSheetId="6" hidden="1">2147483647</definedName>
    <definedName name="solver_tol" localSheetId="2" hidden="1">0.01</definedName>
    <definedName name="solver_tol" localSheetId="4" hidden="1">0.01</definedName>
    <definedName name="solver_tol" localSheetId="6" hidden="1">0.01</definedName>
    <definedName name="solver_typ" localSheetId="2" hidden="1">2</definedName>
    <definedName name="solver_typ" localSheetId="4" hidden="1">2</definedName>
    <definedName name="solver_typ" localSheetId="6" hidden="1">2</definedName>
    <definedName name="solver_val" localSheetId="2" hidden="1">0</definedName>
    <definedName name="solver_val" localSheetId="4" hidden="1">0</definedName>
    <definedName name="solver_val" localSheetId="6" hidden="1">0</definedName>
    <definedName name="solver_ver" localSheetId="2" hidden="1">3</definedName>
    <definedName name="solver_ver" localSheetId="4" hidden="1">3</definedName>
    <definedName name="solver_ver" localSheetId="6" hidden="1">3</definedName>
  </definedNames>
  <calcPr calcId="191029"/>
  <pivotCaches>
    <pivotCache cacheId="0" r:id="rId12"/>
    <pivotCache cacheId="1" r:id="rId13"/>
    <pivotCache cacheId="2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3" l="1"/>
  <c r="I22" i="13"/>
  <c r="I23" i="13"/>
  <c r="I24" i="13"/>
  <c r="I25" i="13"/>
  <c r="I26" i="13"/>
  <c r="I27" i="13"/>
  <c r="I28" i="13"/>
  <c r="I29" i="13"/>
  <c r="I30" i="13"/>
  <c r="I31" i="13"/>
  <c r="I32" i="13"/>
  <c r="I33" i="13"/>
  <c r="I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20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F33" i="13"/>
  <c r="E33" i="13"/>
  <c r="D33" i="13"/>
  <c r="C33" i="13"/>
  <c r="B33" i="13"/>
  <c r="F32" i="13"/>
  <c r="E32" i="13"/>
  <c r="D32" i="13"/>
  <c r="C32" i="13"/>
  <c r="B32" i="13"/>
  <c r="F31" i="13"/>
  <c r="E31" i="13"/>
  <c r="D31" i="13"/>
  <c r="C31" i="13"/>
  <c r="B31" i="13"/>
  <c r="F30" i="13"/>
  <c r="E30" i="13"/>
  <c r="D30" i="13"/>
  <c r="C30" i="13"/>
  <c r="B30" i="13"/>
  <c r="F29" i="13"/>
  <c r="E29" i="13"/>
  <c r="D29" i="13"/>
  <c r="C29" i="13"/>
  <c r="B29" i="13"/>
  <c r="F28" i="13"/>
  <c r="E28" i="13"/>
  <c r="D28" i="13"/>
  <c r="C28" i="13"/>
  <c r="B28" i="13"/>
  <c r="F27" i="13"/>
  <c r="E27" i="13"/>
  <c r="D27" i="13"/>
  <c r="C27" i="13"/>
  <c r="B27" i="13"/>
  <c r="F26" i="13"/>
  <c r="E26" i="13"/>
  <c r="D26" i="13"/>
  <c r="C26" i="13"/>
  <c r="B26" i="13"/>
  <c r="F25" i="13"/>
  <c r="E25" i="13"/>
  <c r="D25" i="13"/>
  <c r="C25" i="13"/>
  <c r="B25" i="13"/>
  <c r="F24" i="13"/>
  <c r="E24" i="13"/>
  <c r="D24" i="13"/>
  <c r="C24" i="13"/>
  <c r="B24" i="13"/>
  <c r="F23" i="13"/>
  <c r="E23" i="13"/>
  <c r="D23" i="13"/>
  <c r="C23" i="13"/>
  <c r="B23" i="13"/>
  <c r="F22" i="13"/>
  <c r="E22" i="13"/>
  <c r="D22" i="13"/>
  <c r="C22" i="13"/>
  <c r="B22" i="13"/>
  <c r="F21" i="13"/>
  <c r="E21" i="13"/>
  <c r="D21" i="13"/>
  <c r="C21" i="13"/>
  <c r="B21" i="13"/>
  <c r="F20" i="13"/>
  <c r="E20" i="13"/>
  <c r="D20" i="13"/>
  <c r="C20" i="13"/>
  <c r="B20" i="13"/>
  <c r="G19" i="13"/>
  <c r="F19" i="13"/>
  <c r="E19" i="13"/>
  <c r="D19" i="13"/>
  <c r="C19" i="13"/>
  <c r="B19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F44" i="12" l="1"/>
  <c r="E44" i="12"/>
  <c r="D44" i="12"/>
  <c r="C44" i="12"/>
  <c r="B44" i="12"/>
  <c r="F43" i="12"/>
  <c r="E43" i="12"/>
  <c r="D43" i="12"/>
  <c r="C43" i="12"/>
  <c r="B43" i="12"/>
  <c r="F42" i="12"/>
  <c r="E42" i="12"/>
  <c r="D42" i="12"/>
  <c r="C42" i="12"/>
  <c r="B42" i="12"/>
  <c r="F41" i="12"/>
  <c r="E41" i="12"/>
  <c r="D41" i="12"/>
  <c r="C41" i="12"/>
  <c r="B41" i="12"/>
  <c r="F40" i="12"/>
  <c r="E40" i="12"/>
  <c r="D40" i="12"/>
  <c r="C40" i="12"/>
  <c r="B40" i="12"/>
  <c r="F39" i="12"/>
  <c r="E39" i="12"/>
  <c r="D39" i="12"/>
  <c r="C39" i="12"/>
  <c r="B39" i="12"/>
  <c r="F38" i="12"/>
  <c r="E38" i="12"/>
  <c r="D38" i="12"/>
  <c r="C38" i="12"/>
  <c r="B38" i="12"/>
  <c r="F37" i="12"/>
  <c r="E37" i="12"/>
  <c r="D37" i="12"/>
  <c r="C37" i="12"/>
  <c r="B37" i="12"/>
  <c r="F36" i="12"/>
  <c r="E36" i="12"/>
  <c r="D36" i="12"/>
  <c r="C36" i="12"/>
  <c r="B36" i="12"/>
  <c r="F35" i="12"/>
  <c r="E35" i="12"/>
  <c r="D35" i="12"/>
  <c r="C35" i="12"/>
  <c r="B35" i="12"/>
  <c r="F34" i="12"/>
  <c r="E34" i="12"/>
  <c r="D34" i="12"/>
  <c r="C34" i="12"/>
  <c r="B34" i="12"/>
  <c r="F33" i="12"/>
  <c r="E33" i="12"/>
  <c r="D33" i="12"/>
  <c r="C33" i="12"/>
  <c r="B33" i="12"/>
  <c r="F32" i="12"/>
  <c r="E32" i="12"/>
  <c r="D32" i="12"/>
  <c r="C32" i="12"/>
  <c r="B32" i="12"/>
  <c r="F31" i="12"/>
  <c r="E31" i="12"/>
  <c r="D31" i="12"/>
  <c r="C31" i="12"/>
  <c r="B31" i="12"/>
  <c r="F30" i="12"/>
  <c r="E30" i="12"/>
  <c r="D30" i="12"/>
  <c r="C30" i="12"/>
  <c r="B30" i="12"/>
  <c r="F29" i="12"/>
  <c r="E29" i="12"/>
  <c r="D29" i="12"/>
  <c r="C29" i="12"/>
  <c r="B29" i="12"/>
  <c r="F28" i="12"/>
  <c r="E28" i="12"/>
  <c r="D28" i="12"/>
  <c r="C28" i="12"/>
  <c r="B28" i="12"/>
  <c r="F27" i="12"/>
  <c r="E27" i="12"/>
  <c r="D27" i="12"/>
  <c r="C27" i="12"/>
  <c r="B27" i="12"/>
  <c r="F26" i="12"/>
  <c r="E26" i="12"/>
  <c r="D26" i="12"/>
  <c r="C26" i="12"/>
  <c r="B26" i="12"/>
  <c r="F25" i="12"/>
  <c r="E25" i="12"/>
  <c r="D25" i="12"/>
  <c r="C25" i="12"/>
  <c r="B25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24" i="12"/>
  <c r="F21" i="12"/>
  <c r="E21" i="12"/>
  <c r="D21" i="12"/>
  <c r="C21" i="12"/>
  <c r="B21" i="12"/>
  <c r="F20" i="12"/>
  <c r="E20" i="12"/>
  <c r="D20" i="12"/>
  <c r="C20" i="12"/>
  <c r="B20" i="12"/>
  <c r="F19" i="12"/>
  <c r="E19" i="12"/>
  <c r="D19" i="12"/>
  <c r="C19" i="12"/>
  <c r="B19" i="12"/>
  <c r="F18" i="12"/>
  <c r="E18" i="12"/>
  <c r="D18" i="12"/>
  <c r="C18" i="12"/>
  <c r="B18" i="12"/>
  <c r="F17" i="12"/>
  <c r="E17" i="12"/>
  <c r="D17" i="12"/>
  <c r="C17" i="12"/>
  <c r="B17" i="12"/>
  <c r="F16" i="12"/>
  <c r="E16" i="12"/>
  <c r="D16" i="12"/>
  <c r="C16" i="12"/>
  <c r="B16" i="12"/>
  <c r="F15" i="12"/>
  <c r="E15" i="12"/>
  <c r="D15" i="12"/>
  <c r="C15" i="12"/>
  <c r="B15" i="12"/>
  <c r="F14" i="12"/>
  <c r="E14" i="12"/>
  <c r="D14" i="12"/>
  <c r="C14" i="12"/>
  <c r="B14" i="12"/>
  <c r="F13" i="12"/>
  <c r="E13" i="12"/>
  <c r="D13" i="12"/>
  <c r="C13" i="12"/>
  <c r="B13" i="12"/>
  <c r="F12" i="12"/>
  <c r="E12" i="12"/>
  <c r="D12" i="12"/>
  <c r="C12" i="12"/>
  <c r="B12" i="12"/>
  <c r="F11" i="12"/>
  <c r="E11" i="12"/>
  <c r="D11" i="12"/>
  <c r="C11" i="12"/>
  <c r="B11" i="12"/>
  <c r="F10" i="12"/>
  <c r="E10" i="12"/>
  <c r="D10" i="12"/>
  <c r="C10" i="12"/>
  <c r="B10" i="12"/>
  <c r="F9" i="12"/>
  <c r="E9" i="12"/>
  <c r="D9" i="12"/>
  <c r="C9" i="12"/>
  <c r="B9" i="12"/>
  <c r="F8" i="12"/>
  <c r="E8" i="12"/>
  <c r="D8" i="12"/>
  <c r="C8" i="12"/>
  <c r="B8" i="12"/>
  <c r="F7" i="12"/>
  <c r="E7" i="12"/>
  <c r="D7" i="12"/>
  <c r="C7" i="12"/>
  <c r="B7" i="12"/>
  <c r="F6" i="12"/>
  <c r="E6" i="12"/>
  <c r="D6" i="12"/>
  <c r="C6" i="12"/>
  <c r="B6" i="12"/>
  <c r="F5" i="12"/>
  <c r="E5" i="12"/>
  <c r="D5" i="12"/>
  <c r="C5" i="12"/>
  <c r="B5" i="12"/>
  <c r="F4" i="12"/>
  <c r="E4" i="12"/>
  <c r="D4" i="12"/>
  <c r="C4" i="12"/>
  <c r="B4" i="12"/>
  <c r="F3" i="12"/>
  <c r="E3" i="12"/>
  <c r="D3" i="12"/>
  <c r="C3" i="12"/>
  <c r="B3" i="12"/>
  <c r="F2" i="12"/>
  <c r="E2" i="12"/>
  <c r="D2" i="12"/>
  <c r="C2" i="12"/>
  <c r="B2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G28" i="12"/>
  <c r="I27" i="12"/>
  <c r="I26" i="12"/>
  <c r="A26" i="12"/>
  <c r="I25" i="12"/>
  <c r="A21" i="12"/>
  <c r="A44" i="12" s="1"/>
  <c r="A20" i="12"/>
  <c r="A43" i="12" s="1"/>
  <c r="G19" i="12"/>
  <c r="G42" i="12" s="1"/>
  <c r="A19" i="12"/>
  <c r="A42" i="12" s="1"/>
  <c r="A18" i="12"/>
  <c r="A41" i="12" s="1"/>
  <c r="A17" i="12"/>
  <c r="A40" i="12" s="1"/>
  <c r="A16" i="12"/>
  <c r="A39" i="12" s="1"/>
  <c r="G15" i="12"/>
  <c r="G38" i="12" s="1"/>
  <c r="A15" i="12"/>
  <c r="A38" i="12" s="1"/>
  <c r="A14" i="12"/>
  <c r="A37" i="12" s="1"/>
  <c r="A13" i="12"/>
  <c r="A36" i="12" s="1"/>
  <c r="A12" i="12"/>
  <c r="A35" i="12" s="1"/>
  <c r="G11" i="12"/>
  <c r="G34" i="12" s="1"/>
  <c r="A11" i="12"/>
  <c r="A34" i="12" s="1"/>
  <c r="G10" i="12"/>
  <c r="G33" i="12" s="1"/>
  <c r="A10" i="12"/>
  <c r="A33" i="12" s="1"/>
  <c r="G9" i="12"/>
  <c r="G32" i="12" s="1"/>
  <c r="A9" i="12"/>
  <c r="A32" i="12" s="1"/>
  <c r="G8" i="12"/>
  <c r="G31" i="12" s="1"/>
  <c r="A8" i="12"/>
  <c r="A31" i="12" s="1"/>
  <c r="G7" i="12"/>
  <c r="G30" i="12" s="1"/>
  <c r="A7" i="12"/>
  <c r="A30" i="12" s="1"/>
  <c r="G6" i="12"/>
  <c r="G29" i="12" s="1"/>
  <c r="A6" i="12"/>
  <c r="A29" i="12" s="1"/>
  <c r="G5" i="12"/>
  <c r="A5" i="12"/>
  <c r="A28" i="12" s="1"/>
  <c r="G4" i="12"/>
  <c r="G27" i="12" s="1"/>
  <c r="A4" i="12"/>
  <c r="A27" i="12" s="1"/>
  <c r="G3" i="12"/>
  <c r="G26" i="12" s="1"/>
  <c r="A3" i="12"/>
  <c r="G2" i="12"/>
  <c r="G25" i="12" s="1"/>
  <c r="A2" i="12"/>
  <c r="A25" i="12" s="1"/>
  <c r="G1" i="12"/>
  <c r="G24" i="12" s="1"/>
  <c r="F1" i="12"/>
  <c r="F24" i="12" s="1"/>
  <c r="E1" i="12"/>
  <c r="E24" i="12" s="1"/>
  <c r="D1" i="12"/>
  <c r="D24" i="12" s="1"/>
  <c r="C1" i="12"/>
  <c r="C24" i="12" s="1"/>
  <c r="B1" i="12"/>
  <c r="B24" i="12" s="1"/>
  <c r="A1" i="12"/>
  <c r="I11" i="9"/>
  <c r="H11" i="9"/>
  <c r="G11" i="9"/>
  <c r="F11" i="9"/>
  <c r="E11" i="9"/>
  <c r="D10" i="9"/>
  <c r="I10" i="9"/>
  <c r="H10" i="9"/>
  <c r="G10" i="9"/>
  <c r="F10" i="9"/>
  <c r="E10" i="9"/>
  <c r="I5" i="9"/>
  <c r="H5" i="9"/>
  <c r="G5" i="9"/>
  <c r="F5" i="9"/>
  <c r="E5" i="9"/>
  <c r="I4" i="9"/>
  <c r="H4" i="9"/>
  <c r="G4" i="9"/>
  <c r="F4" i="9"/>
  <c r="E4" i="9"/>
  <c r="I3" i="9"/>
  <c r="H3" i="9"/>
  <c r="G3" i="9"/>
  <c r="F3" i="9"/>
  <c r="E3" i="9"/>
  <c r="F11" i="11"/>
  <c r="F34" i="11" s="1"/>
  <c r="E11" i="11"/>
  <c r="D11" i="11"/>
  <c r="C11" i="11"/>
  <c r="B11" i="11"/>
  <c r="F10" i="11"/>
  <c r="F33" i="11" s="1"/>
  <c r="E10" i="11"/>
  <c r="D10" i="11"/>
  <c r="C10" i="11"/>
  <c r="B10" i="11"/>
  <c r="F9" i="11"/>
  <c r="E9" i="11"/>
  <c r="D9" i="11"/>
  <c r="D32" i="11" s="1"/>
  <c r="C9" i="11"/>
  <c r="B9" i="11"/>
  <c r="F8" i="11"/>
  <c r="E8" i="11"/>
  <c r="D8" i="11"/>
  <c r="C8" i="11"/>
  <c r="B8" i="11"/>
  <c r="F7" i="11"/>
  <c r="F30" i="11" s="1"/>
  <c r="E7" i="11"/>
  <c r="D7" i="11"/>
  <c r="C7" i="11"/>
  <c r="B7" i="11"/>
  <c r="F6" i="11"/>
  <c r="E6" i="11"/>
  <c r="D6" i="11"/>
  <c r="C6" i="11"/>
  <c r="B6" i="11"/>
  <c r="B29" i="11" s="1"/>
  <c r="F5" i="11"/>
  <c r="E5" i="11"/>
  <c r="E28" i="11" s="1"/>
  <c r="D5" i="11"/>
  <c r="C5" i="11"/>
  <c r="B5" i="11"/>
  <c r="F4" i="11"/>
  <c r="E4" i="11"/>
  <c r="E27" i="11" s="1"/>
  <c r="D4" i="11"/>
  <c r="C4" i="11"/>
  <c r="B4" i="11"/>
  <c r="B34" i="11" s="1"/>
  <c r="F3" i="11"/>
  <c r="E3" i="11"/>
  <c r="E31" i="11" s="1"/>
  <c r="D3" i="11"/>
  <c r="C3" i="11"/>
  <c r="B3" i="11"/>
  <c r="B26" i="11" s="1"/>
  <c r="F2" i="11"/>
  <c r="F26" i="11" s="1"/>
  <c r="E2" i="11"/>
  <c r="D2" i="11"/>
  <c r="D41" i="11" s="1"/>
  <c r="C2" i="11"/>
  <c r="C31" i="11" s="1"/>
  <c r="B2" i="11"/>
  <c r="A11" i="11"/>
  <c r="A10" i="11"/>
  <c r="A33" i="11" s="1"/>
  <c r="A9" i="11"/>
  <c r="A8" i="11"/>
  <c r="A7" i="11"/>
  <c r="A6" i="11"/>
  <c r="A29" i="11" s="1"/>
  <c r="A5" i="11"/>
  <c r="A4" i="11"/>
  <c r="A27" i="11" s="1"/>
  <c r="A3" i="11"/>
  <c r="A2" i="11"/>
  <c r="A25" i="11" s="1"/>
  <c r="I44" i="11"/>
  <c r="I43" i="11"/>
  <c r="A43" i="11"/>
  <c r="I42" i="11"/>
  <c r="A42" i="11"/>
  <c r="I41" i="11"/>
  <c r="I40" i="11"/>
  <c r="I39" i="11"/>
  <c r="I38" i="11"/>
  <c r="A38" i="11"/>
  <c r="I37" i="11"/>
  <c r="I36" i="11"/>
  <c r="I35" i="11"/>
  <c r="A35" i="11"/>
  <c r="I34" i="11"/>
  <c r="A34" i="11"/>
  <c r="I33" i="11"/>
  <c r="G33" i="11"/>
  <c r="I32" i="11"/>
  <c r="G32" i="11"/>
  <c r="I31" i="11"/>
  <c r="I30" i="11"/>
  <c r="A30" i="11"/>
  <c r="I29" i="11"/>
  <c r="G29" i="11"/>
  <c r="I28" i="11"/>
  <c r="G28" i="11"/>
  <c r="I27" i="11"/>
  <c r="I26" i="11"/>
  <c r="A26" i="11"/>
  <c r="I25" i="11"/>
  <c r="G25" i="11"/>
  <c r="G24" i="11"/>
  <c r="F24" i="11"/>
  <c r="C24" i="11"/>
  <c r="B24" i="11"/>
  <c r="F21" i="11"/>
  <c r="E21" i="11"/>
  <c r="E44" i="11" s="1"/>
  <c r="D21" i="11"/>
  <c r="C21" i="11"/>
  <c r="B21" i="11"/>
  <c r="A21" i="11"/>
  <c r="A44" i="11" s="1"/>
  <c r="G20" i="11"/>
  <c r="G43" i="11" s="1"/>
  <c r="F20" i="11"/>
  <c r="F43" i="11" s="1"/>
  <c r="E20" i="11"/>
  <c r="D20" i="11"/>
  <c r="D43" i="11" s="1"/>
  <c r="C20" i="11"/>
  <c r="B20" i="11"/>
  <c r="A20" i="11"/>
  <c r="G19" i="11"/>
  <c r="G42" i="11" s="1"/>
  <c r="F19" i="11"/>
  <c r="E19" i="11"/>
  <c r="D19" i="11"/>
  <c r="C19" i="11"/>
  <c r="C42" i="11" s="1"/>
  <c r="B19" i="11"/>
  <c r="A19" i="11"/>
  <c r="F18" i="11"/>
  <c r="E18" i="11"/>
  <c r="E41" i="11" s="1"/>
  <c r="D18" i="11"/>
  <c r="C18" i="11"/>
  <c r="B18" i="11"/>
  <c r="A18" i="11"/>
  <c r="A41" i="11" s="1"/>
  <c r="F17" i="11"/>
  <c r="E17" i="11"/>
  <c r="D17" i="11"/>
  <c r="C17" i="11"/>
  <c r="B17" i="11"/>
  <c r="A17" i="11"/>
  <c r="A40" i="11" s="1"/>
  <c r="G16" i="11"/>
  <c r="G39" i="11" s="1"/>
  <c r="F16" i="11"/>
  <c r="F39" i="11" s="1"/>
  <c r="E16" i="11"/>
  <c r="D16" i="11"/>
  <c r="C16" i="11"/>
  <c r="B16" i="11"/>
  <c r="A16" i="11"/>
  <c r="A39" i="11" s="1"/>
  <c r="G15" i="11"/>
  <c r="G38" i="11" s="1"/>
  <c r="F15" i="11"/>
  <c r="E15" i="11"/>
  <c r="D15" i="11"/>
  <c r="C15" i="11"/>
  <c r="B15" i="11"/>
  <c r="A15" i="11"/>
  <c r="F14" i="11"/>
  <c r="E14" i="11"/>
  <c r="E37" i="11" s="1"/>
  <c r="D14" i="11"/>
  <c r="C14" i="11"/>
  <c r="B14" i="11"/>
  <c r="A14" i="11"/>
  <c r="A37" i="11" s="1"/>
  <c r="F13" i="11"/>
  <c r="E13" i="11"/>
  <c r="E36" i="11" s="1"/>
  <c r="D13" i="11"/>
  <c r="C13" i="11"/>
  <c r="B13" i="11"/>
  <c r="A13" i="11"/>
  <c r="A36" i="11" s="1"/>
  <c r="G12" i="11"/>
  <c r="G35" i="11" s="1"/>
  <c r="F12" i="11"/>
  <c r="E12" i="11"/>
  <c r="D12" i="11"/>
  <c r="D35" i="11" s="1"/>
  <c r="C12" i="11"/>
  <c r="B12" i="11"/>
  <c r="B35" i="11" s="1"/>
  <c r="A12" i="11"/>
  <c r="G11" i="11"/>
  <c r="G34" i="11" s="1"/>
  <c r="G10" i="11"/>
  <c r="E33" i="11"/>
  <c r="G9" i="11"/>
  <c r="F32" i="11"/>
  <c r="A32" i="11"/>
  <c r="G8" i="11"/>
  <c r="G31" i="11" s="1"/>
  <c r="F31" i="11"/>
  <c r="D31" i="11"/>
  <c r="A31" i="11"/>
  <c r="G7" i="11"/>
  <c r="G30" i="11" s="1"/>
  <c r="C30" i="11"/>
  <c r="G6" i="11"/>
  <c r="F29" i="11"/>
  <c r="G5" i="11"/>
  <c r="F28" i="11"/>
  <c r="D28" i="11"/>
  <c r="A28" i="11"/>
  <c r="G4" i="11"/>
  <c r="G27" i="11" s="1"/>
  <c r="C27" i="11"/>
  <c r="G3" i="11"/>
  <c r="G26" i="11" s="1"/>
  <c r="C41" i="11"/>
  <c r="G2" i="11"/>
  <c r="E42" i="11"/>
  <c r="B25" i="11"/>
  <c r="G1" i="11"/>
  <c r="F1" i="11"/>
  <c r="E1" i="11"/>
  <c r="E24" i="11" s="1"/>
  <c r="D1" i="11"/>
  <c r="D24" i="11" s="1"/>
  <c r="C1" i="11"/>
  <c r="B1" i="11"/>
  <c r="A1" i="11"/>
  <c r="N40" i="10"/>
  <c r="M40" i="10"/>
  <c r="L40" i="10"/>
  <c r="K40" i="10"/>
  <c r="J40" i="10"/>
  <c r="N39" i="10"/>
  <c r="M39" i="10"/>
  <c r="L39" i="10"/>
  <c r="K39" i="10"/>
  <c r="J39" i="10"/>
  <c r="N38" i="10"/>
  <c r="M38" i="10"/>
  <c r="L38" i="10"/>
  <c r="K38" i="10"/>
  <c r="J38" i="10"/>
  <c r="N37" i="10"/>
  <c r="M37" i="10"/>
  <c r="L37" i="10"/>
  <c r="K37" i="10"/>
  <c r="J37" i="10"/>
  <c r="N36" i="10"/>
  <c r="M36" i="10"/>
  <c r="L36" i="10"/>
  <c r="K36" i="10"/>
  <c r="J36" i="10"/>
  <c r="N35" i="10"/>
  <c r="M35" i="10"/>
  <c r="L35" i="10"/>
  <c r="K35" i="10"/>
  <c r="J35" i="10"/>
  <c r="N34" i="10"/>
  <c r="M34" i="10"/>
  <c r="L34" i="10"/>
  <c r="K34" i="10"/>
  <c r="J34" i="10"/>
  <c r="N33" i="10"/>
  <c r="M33" i="10"/>
  <c r="L33" i="10"/>
  <c r="K33" i="10"/>
  <c r="J33" i="10"/>
  <c r="N32" i="10"/>
  <c r="M32" i="10"/>
  <c r="L32" i="10"/>
  <c r="K32" i="10"/>
  <c r="J32" i="10"/>
  <c r="N31" i="10"/>
  <c r="M31" i="10"/>
  <c r="L31" i="10"/>
  <c r="K31" i="10"/>
  <c r="J31" i="10"/>
  <c r="G69" i="10"/>
  <c r="F64" i="10"/>
  <c r="E64" i="10"/>
  <c r="D64" i="10"/>
  <c r="C64" i="10"/>
  <c r="B64" i="10"/>
  <c r="F63" i="10"/>
  <c r="E63" i="10"/>
  <c r="D63" i="10"/>
  <c r="C63" i="10"/>
  <c r="B63" i="10"/>
  <c r="F62" i="10"/>
  <c r="E62" i="10"/>
  <c r="D62" i="10"/>
  <c r="C62" i="10"/>
  <c r="B62" i="10"/>
  <c r="F61" i="10"/>
  <c r="E61" i="10"/>
  <c r="D61" i="10"/>
  <c r="C61" i="10"/>
  <c r="B61" i="10"/>
  <c r="F60" i="10"/>
  <c r="E60" i="10"/>
  <c r="D60" i="10"/>
  <c r="C60" i="10"/>
  <c r="B60" i="10"/>
  <c r="F59" i="10"/>
  <c r="E59" i="10"/>
  <c r="D59" i="10"/>
  <c r="C59" i="10"/>
  <c r="B59" i="10"/>
  <c r="F58" i="10"/>
  <c r="E58" i="10"/>
  <c r="D58" i="10"/>
  <c r="C58" i="10"/>
  <c r="B58" i="10"/>
  <c r="F57" i="10"/>
  <c r="E57" i="10"/>
  <c r="D57" i="10"/>
  <c r="C57" i="10"/>
  <c r="B57" i="10"/>
  <c r="F56" i="10"/>
  <c r="E56" i="10"/>
  <c r="D56" i="10"/>
  <c r="C56" i="10"/>
  <c r="B56" i="10"/>
  <c r="G40" i="10"/>
  <c r="G76" i="10" s="1"/>
  <c r="G39" i="10"/>
  <c r="G75" i="10" s="1"/>
  <c r="G38" i="10"/>
  <c r="G74" i="10" s="1"/>
  <c r="G37" i="10"/>
  <c r="G73" i="10" s="1"/>
  <c r="G36" i="10"/>
  <c r="G72" i="10" s="1"/>
  <c r="G35" i="10"/>
  <c r="G71" i="10" s="1"/>
  <c r="G34" i="10"/>
  <c r="G70" i="10" s="1"/>
  <c r="G33" i="10"/>
  <c r="G32" i="10"/>
  <c r="G68" i="10" s="1"/>
  <c r="G31" i="10"/>
  <c r="G67" i="10" s="1"/>
  <c r="G30" i="10"/>
  <c r="G66" i="10" s="1"/>
  <c r="B30" i="10"/>
  <c r="J30" i="10" s="1"/>
  <c r="A28" i="10"/>
  <c r="A40" i="10" s="1"/>
  <c r="A76" i="10" s="1"/>
  <c r="A27" i="10"/>
  <c r="A39" i="10" s="1"/>
  <c r="A75" i="10" s="1"/>
  <c r="A26" i="10"/>
  <c r="A38" i="10" s="1"/>
  <c r="A74" i="10" s="1"/>
  <c r="A25" i="10"/>
  <c r="A37" i="10" s="1"/>
  <c r="A73" i="10" s="1"/>
  <c r="A24" i="10"/>
  <c r="A36" i="10" s="1"/>
  <c r="A72" i="10" s="1"/>
  <c r="A23" i="10"/>
  <c r="A35" i="10" s="1"/>
  <c r="A71" i="10" s="1"/>
  <c r="A22" i="10"/>
  <c r="A34" i="10" s="1"/>
  <c r="A70" i="10" s="1"/>
  <c r="A21" i="10"/>
  <c r="A33" i="10" s="1"/>
  <c r="A69" i="10" s="1"/>
  <c r="D20" i="10"/>
  <c r="D22" i="10" s="1"/>
  <c r="A20" i="10"/>
  <c r="A32" i="10" s="1"/>
  <c r="A68" i="10" s="1"/>
  <c r="B19" i="10"/>
  <c r="A19" i="10"/>
  <c r="A31" i="10" s="1"/>
  <c r="A67" i="10" s="1"/>
  <c r="F18" i="10"/>
  <c r="F30" i="10" s="1"/>
  <c r="E18" i="10"/>
  <c r="E30" i="10" s="1"/>
  <c r="D18" i="10"/>
  <c r="D30" i="10" s="1"/>
  <c r="C18" i="10"/>
  <c r="C30" i="10" s="1"/>
  <c r="B18" i="10"/>
  <c r="B20" i="10" s="1"/>
  <c r="F19" i="10"/>
  <c r="E19" i="10"/>
  <c r="D19" i="10"/>
  <c r="C19" i="10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25" i="8"/>
  <c r="G2" i="8"/>
  <c r="G12" i="8" s="1"/>
  <c r="G35" i="8" s="1"/>
  <c r="G3" i="8"/>
  <c r="G26" i="8" s="1"/>
  <c r="G4" i="8"/>
  <c r="G14" i="8" s="1"/>
  <c r="G37" i="8" s="1"/>
  <c r="G5" i="8"/>
  <c r="G28" i="8" s="1"/>
  <c r="G6" i="8"/>
  <c r="G29" i="8" s="1"/>
  <c r="G7" i="8"/>
  <c r="G30" i="8" s="1"/>
  <c r="G8" i="8"/>
  <c r="G31" i="8" s="1"/>
  <c r="G9" i="8"/>
  <c r="G19" i="8" s="1"/>
  <c r="G42" i="8" s="1"/>
  <c r="G10" i="8"/>
  <c r="G20" i="8" s="1"/>
  <c r="G43" i="8" s="1"/>
  <c r="G11" i="8"/>
  <c r="G34" i="8" s="1"/>
  <c r="F21" i="8"/>
  <c r="E21" i="8"/>
  <c r="D21" i="8"/>
  <c r="C21" i="8"/>
  <c r="B21" i="8"/>
  <c r="F20" i="8"/>
  <c r="E20" i="8"/>
  <c r="D20" i="8"/>
  <c r="C20" i="8"/>
  <c r="B20" i="8"/>
  <c r="F19" i="8"/>
  <c r="E19" i="8"/>
  <c r="D19" i="8"/>
  <c r="C19" i="8"/>
  <c r="B19" i="8"/>
  <c r="F18" i="8"/>
  <c r="E18" i="8"/>
  <c r="D18" i="8"/>
  <c r="C18" i="8"/>
  <c r="B18" i="8"/>
  <c r="F17" i="8"/>
  <c r="E17" i="8"/>
  <c r="D17" i="8"/>
  <c r="C17" i="8"/>
  <c r="B17" i="8"/>
  <c r="F16" i="8"/>
  <c r="E16" i="8"/>
  <c r="D16" i="8"/>
  <c r="C16" i="8"/>
  <c r="B16" i="8"/>
  <c r="F15" i="8"/>
  <c r="E15" i="8"/>
  <c r="E38" i="8" s="1"/>
  <c r="D15" i="8"/>
  <c r="C15" i="8"/>
  <c r="B15" i="8"/>
  <c r="F14" i="8"/>
  <c r="E14" i="8"/>
  <c r="D14" i="8"/>
  <c r="C14" i="8"/>
  <c r="B14" i="8"/>
  <c r="B37" i="8" s="1"/>
  <c r="F13" i="8"/>
  <c r="E13" i="8"/>
  <c r="D13" i="8"/>
  <c r="C13" i="8"/>
  <c r="B13" i="8"/>
  <c r="F12" i="8"/>
  <c r="E12" i="8"/>
  <c r="D12" i="8"/>
  <c r="C12" i="8"/>
  <c r="B12" i="8"/>
  <c r="F11" i="8"/>
  <c r="E11" i="8"/>
  <c r="D11" i="8"/>
  <c r="C11" i="8"/>
  <c r="B11" i="8"/>
  <c r="F10" i="8"/>
  <c r="E10" i="8"/>
  <c r="D10" i="8"/>
  <c r="C10" i="8"/>
  <c r="B10" i="8"/>
  <c r="F9" i="8"/>
  <c r="E9" i="8"/>
  <c r="D9" i="8"/>
  <c r="C9" i="8"/>
  <c r="C32" i="8" s="1"/>
  <c r="B9" i="8"/>
  <c r="F8" i="8"/>
  <c r="E8" i="8"/>
  <c r="D8" i="8"/>
  <c r="C8" i="8"/>
  <c r="B8" i="8"/>
  <c r="F7" i="8"/>
  <c r="E7" i="8"/>
  <c r="E30" i="8" s="1"/>
  <c r="D7" i="8"/>
  <c r="C7" i="8"/>
  <c r="B7" i="8"/>
  <c r="F6" i="8"/>
  <c r="E6" i="8"/>
  <c r="D6" i="8"/>
  <c r="C6" i="8"/>
  <c r="B6" i="8"/>
  <c r="B29" i="8" s="1"/>
  <c r="F5" i="8"/>
  <c r="E5" i="8"/>
  <c r="D5" i="8"/>
  <c r="C5" i="8"/>
  <c r="B5" i="8"/>
  <c r="F4" i="8"/>
  <c r="E4" i="8"/>
  <c r="D4" i="8"/>
  <c r="D42" i="8" s="1"/>
  <c r="C4" i="8"/>
  <c r="B4" i="8"/>
  <c r="F3" i="8"/>
  <c r="E3" i="8"/>
  <c r="D3" i="8"/>
  <c r="C3" i="8"/>
  <c r="B3" i="8"/>
  <c r="F2" i="8"/>
  <c r="F40" i="8" s="1"/>
  <c r="E2" i="8"/>
  <c r="D2" i="8"/>
  <c r="C2" i="8"/>
  <c r="B2" i="8"/>
  <c r="A11" i="8"/>
  <c r="A34" i="8" s="1"/>
  <c r="A10" i="8"/>
  <c r="A33" i="8" s="1"/>
  <c r="A9" i="8"/>
  <c r="A32" i="8" s="1"/>
  <c r="A8" i="8"/>
  <c r="A31" i="8" s="1"/>
  <c r="A7" i="8"/>
  <c r="A30" i="8" s="1"/>
  <c r="A6" i="8"/>
  <c r="A29" i="8" s="1"/>
  <c r="A5" i="8"/>
  <c r="A28" i="8" s="1"/>
  <c r="A4" i="8"/>
  <c r="A27" i="8" s="1"/>
  <c r="A3" i="8"/>
  <c r="A26" i="8" s="1"/>
  <c r="A2" i="8"/>
  <c r="A25" i="8" s="1"/>
  <c r="A21" i="8"/>
  <c r="A44" i="8" s="1"/>
  <c r="A20" i="8"/>
  <c r="A43" i="8" s="1"/>
  <c r="A19" i="8"/>
  <c r="A42" i="8" s="1"/>
  <c r="A18" i="8"/>
  <c r="A41" i="8" s="1"/>
  <c r="A17" i="8"/>
  <c r="A40" i="8" s="1"/>
  <c r="A16" i="8"/>
  <c r="A39" i="8" s="1"/>
  <c r="A15" i="8"/>
  <c r="A38" i="8" s="1"/>
  <c r="A14" i="8"/>
  <c r="A37" i="8" s="1"/>
  <c r="A13" i="8"/>
  <c r="A36" i="8" s="1"/>
  <c r="A12" i="8"/>
  <c r="A35" i="8" s="1"/>
  <c r="G1" i="8"/>
  <c r="G24" i="8" s="1"/>
  <c r="F1" i="8"/>
  <c r="F24" i="8" s="1"/>
  <c r="E1" i="8"/>
  <c r="E24" i="8" s="1"/>
  <c r="D1" i="8"/>
  <c r="D24" i="8" s="1"/>
  <c r="C1" i="8"/>
  <c r="C24" i="8" s="1"/>
  <c r="B1" i="8"/>
  <c r="B24" i="8" s="1"/>
  <c r="A1" i="8"/>
  <c r="N30" i="7"/>
  <c r="M30" i="7"/>
  <c r="L30" i="7"/>
  <c r="K30" i="7"/>
  <c r="J30" i="7"/>
  <c r="J31" i="7"/>
  <c r="K31" i="7"/>
  <c r="L31" i="7"/>
  <c r="M31" i="7"/>
  <c r="N31" i="7"/>
  <c r="J32" i="7"/>
  <c r="K32" i="7"/>
  <c r="L32" i="7"/>
  <c r="M32" i="7"/>
  <c r="N32" i="7"/>
  <c r="J33" i="7"/>
  <c r="K33" i="7"/>
  <c r="L33" i="7"/>
  <c r="M33" i="7"/>
  <c r="N33" i="7"/>
  <c r="J34" i="7"/>
  <c r="K34" i="7"/>
  <c r="L34" i="7"/>
  <c r="M34" i="7"/>
  <c r="N34" i="7"/>
  <c r="J35" i="7"/>
  <c r="K35" i="7"/>
  <c r="L35" i="7"/>
  <c r="M35" i="7"/>
  <c r="N35" i="7"/>
  <c r="J36" i="7"/>
  <c r="K36" i="7"/>
  <c r="L36" i="7"/>
  <c r="M36" i="7"/>
  <c r="N36" i="7"/>
  <c r="J37" i="7"/>
  <c r="K37" i="7"/>
  <c r="L37" i="7"/>
  <c r="M37" i="7"/>
  <c r="N37" i="7"/>
  <c r="J38" i="7"/>
  <c r="K38" i="7"/>
  <c r="L38" i="7"/>
  <c r="M38" i="7"/>
  <c r="N38" i="7"/>
  <c r="J39" i="7"/>
  <c r="K39" i="7"/>
  <c r="L39" i="7"/>
  <c r="M39" i="7"/>
  <c r="N39" i="7"/>
  <c r="J40" i="7"/>
  <c r="K40" i="7"/>
  <c r="L40" i="7"/>
  <c r="M40" i="7"/>
  <c r="N40" i="7"/>
  <c r="F29" i="7"/>
  <c r="E29" i="7"/>
  <c r="D29" i="7"/>
  <c r="C29" i="7"/>
  <c r="B29" i="7"/>
  <c r="F14" i="7"/>
  <c r="F19" i="7" s="1"/>
  <c r="F21" i="7" s="1"/>
  <c r="E14" i="7"/>
  <c r="E20" i="7" s="1"/>
  <c r="E22" i="7" s="1"/>
  <c r="D14" i="7"/>
  <c r="D19" i="7" s="1"/>
  <c r="D21" i="7" s="1"/>
  <c r="C14" i="7"/>
  <c r="B14" i="7"/>
  <c r="B19" i="7" s="1"/>
  <c r="F29" i="4"/>
  <c r="E29" i="4"/>
  <c r="D29" i="4"/>
  <c r="C29" i="4"/>
  <c r="B29" i="4"/>
  <c r="G73" i="7"/>
  <c r="F64" i="7"/>
  <c r="E64" i="7"/>
  <c r="D64" i="7"/>
  <c r="C64" i="7"/>
  <c r="B64" i="7"/>
  <c r="F63" i="7"/>
  <c r="E63" i="7"/>
  <c r="D63" i="7"/>
  <c r="C63" i="7"/>
  <c r="B63" i="7"/>
  <c r="F62" i="7"/>
  <c r="E62" i="7"/>
  <c r="D62" i="7"/>
  <c r="C62" i="7"/>
  <c r="B62" i="7"/>
  <c r="F61" i="7"/>
  <c r="E61" i="7"/>
  <c r="D61" i="7"/>
  <c r="C61" i="7"/>
  <c r="B61" i="7"/>
  <c r="F60" i="7"/>
  <c r="E60" i="7"/>
  <c r="D60" i="7"/>
  <c r="C60" i="7"/>
  <c r="B60" i="7"/>
  <c r="F59" i="7"/>
  <c r="E59" i="7"/>
  <c r="D59" i="7"/>
  <c r="C59" i="7"/>
  <c r="B59" i="7"/>
  <c r="F58" i="7"/>
  <c r="E58" i="7"/>
  <c r="D58" i="7"/>
  <c r="C58" i="7"/>
  <c r="B58" i="7"/>
  <c r="F57" i="7"/>
  <c r="E57" i="7"/>
  <c r="D57" i="7"/>
  <c r="C57" i="7"/>
  <c r="B57" i="7"/>
  <c r="F56" i="7"/>
  <c r="E56" i="7"/>
  <c r="D56" i="7"/>
  <c r="C56" i="7"/>
  <c r="B56" i="7"/>
  <c r="G40" i="7"/>
  <c r="G76" i="7" s="1"/>
  <c r="A40" i="7"/>
  <c r="A76" i="7" s="1"/>
  <c r="G39" i="7"/>
  <c r="G75" i="7" s="1"/>
  <c r="A39" i="7"/>
  <c r="A75" i="7" s="1"/>
  <c r="G38" i="7"/>
  <c r="G74" i="7" s="1"/>
  <c r="G37" i="7"/>
  <c r="G36" i="7"/>
  <c r="G72" i="7" s="1"/>
  <c r="G35" i="7"/>
  <c r="G71" i="7" s="1"/>
  <c r="G34" i="7"/>
  <c r="G70" i="7" s="1"/>
  <c r="G33" i="7"/>
  <c r="G69" i="7" s="1"/>
  <c r="G32" i="7"/>
  <c r="G68" i="7" s="1"/>
  <c r="A32" i="7"/>
  <c r="A68" i="7" s="1"/>
  <c r="G31" i="7"/>
  <c r="G67" i="7" s="1"/>
  <c r="A31" i="7"/>
  <c r="A67" i="7" s="1"/>
  <c r="G30" i="7"/>
  <c r="G66" i="7" s="1"/>
  <c r="A28" i="7"/>
  <c r="A27" i="7"/>
  <c r="A26" i="7"/>
  <c r="A38" i="7" s="1"/>
  <c r="A74" i="7" s="1"/>
  <c r="A25" i="7"/>
  <c r="A37" i="7" s="1"/>
  <c r="A73" i="7" s="1"/>
  <c r="A24" i="7"/>
  <c r="A36" i="7" s="1"/>
  <c r="A72" i="7" s="1"/>
  <c r="A23" i="7"/>
  <c r="A35" i="7" s="1"/>
  <c r="A71" i="7" s="1"/>
  <c r="A22" i="7"/>
  <c r="A34" i="7" s="1"/>
  <c r="A70" i="7" s="1"/>
  <c r="A21" i="7"/>
  <c r="A33" i="7" s="1"/>
  <c r="A69" i="7" s="1"/>
  <c r="A20" i="7"/>
  <c r="C19" i="7"/>
  <c r="C21" i="7" s="1"/>
  <c r="A19" i="7"/>
  <c r="F18" i="7"/>
  <c r="E18" i="7"/>
  <c r="E30" i="7" s="1"/>
  <c r="E43" i="7" s="1"/>
  <c r="E55" i="7" s="1"/>
  <c r="E66" i="7" s="1"/>
  <c r="D18" i="7"/>
  <c r="D30" i="7" s="1"/>
  <c r="D43" i="7" s="1"/>
  <c r="D55" i="7" s="1"/>
  <c r="D66" i="7" s="1"/>
  <c r="C18" i="7"/>
  <c r="C20" i="7" s="1"/>
  <c r="B18" i="7"/>
  <c r="K43" i="5"/>
  <c r="G75" i="4"/>
  <c r="G73" i="4"/>
  <c r="G70" i="4"/>
  <c r="G67" i="4"/>
  <c r="F64" i="4"/>
  <c r="E64" i="4"/>
  <c r="D64" i="4"/>
  <c r="C64" i="4"/>
  <c r="B64" i="4"/>
  <c r="F63" i="4"/>
  <c r="E63" i="4"/>
  <c r="D63" i="4"/>
  <c r="C63" i="4"/>
  <c r="B63" i="4"/>
  <c r="F62" i="4"/>
  <c r="E62" i="4"/>
  <c r="D62" i="4"/>
  <c r="C62" i="4"/>
  <c r="B62" i="4"/>
  <c r="F61" i="4"/>
  <c r="E61" i="4"/>
  <c r="D61" i="4"/>
  <c r="C61" i="4"/>
  <c r="B61" i="4"/>
  <c r="F60" i="4"/>
  <c r="E60" i="4"/>
  <c r="D60" i="4"/>
  <c r="C60" i="4"/>
  <c r="B60" i="4"/>
  <c r="F59" i="4"/>
  <c r="E59" i="4"/>
  <c r="D59" i="4"/>
  <c r="C59" i="4"/>
  <c r="B59" i="4"/>
  <c r="F58" i="4"/>
  <c r="E58" i="4"/>
  <c r="D58" i="4"/>
  <c r="C58" i="4"/>
  <c r="B58" i="4"/>
  <c r="F57" i="4"/>
  <c r="E57" i="4"/>
  <c r="D57" i="4"/>
  <c r="C57" i="4"/>
  <c r="B57" i="4"/>
  <c r="F56" i="4"/>
  <c r="E56" i="4"/>
  <c r="D56" i="4"/>
  <c r="C56" i="4"/>
  <c r="B56" i="4"/>
  <c r="G40" i="4"/>
  <c r="G76" i="4" s="1"/>
  <c r="G39" i="4"/>
  <c r="G38" i="4"/>
  <c r="G74" i="4" s="1"/>
  <c r="A38" i="4"/>
  <c r="A74" i="4" s="1"/>
  <c r="G37" i="4"/>
  <c r="G36" i="4"/>
  <c r="G72" i="4" s="1"/>
  <c r="G35" i="4"/>
  <c r="G71" i="4" s="1"/>
  <c r="G34" i="4"/>
  <c r="G33" i="4"/>
  <c r="G69" i="4" s="1"/>
  <c r="A33" i="4"/>
  <c r="A69" i="4" s="1"/>
  <c r="G32" i="4"/>
  <c r="G68" i="4" s="1"/>
  <c r="G31" i="4"/>
  <c r="G30" i="4"/>
  <c r="G66" i="4" s="1"/>
  <c r="F30" i="4"/>
  <c r="F43" i="4" s="1"/>
  <c r="F55" i="4" s="1"/>
  <c r="F66" i="4" s="1"/>
  <c r="D30" i="4"/>
  <c r="D43" i="4" s="1"/>
  <c r="D55" i="4" s="1"/>
  <c r="D66" i="4" s="1"/>
  <c r="A28" i="4"/>
  <c r="A40" i="4" s="1"/>
  <c r="A76" i="4" s="1"/>
  <c r="A27" i="4"/>
  <c r="A39" i="4" s="1"/>
  <c r="A75" i="4" s="1"/>
  <c r="A26" i="4"/>
  <c r="A25" i="4"/>
  <c r="A37" i="4" s="1"/>
  <c r="A73" i="4" s="1"/>
  <c r="A24" i="4"/>
  <c r="A36" i="4" s="1"/>
  <c r="A72" i="4" s="1"/>
  <c r="A23" i="4"/>
  <c r="A35" i="4" s="1"/>
  <c r="A71" i="4" s="1"/>
  <c r="A22" i="4"/>
  <c r="A34" i="4" s="1"/>
  <c r="A70" i="4" s="1"/>
  <c r="F21" i="4"/>
  <c r="E21" i="4"/>
  <c r="E23" i="4" s="1"/>
  <c r="C21" i="4"/>
  <c r="A21" i="4"/>
  <c r="F20" i="4"/>
  <c r="F22" i="4" s="1"/>
  <c r="D20" i="4"/>
  <c r="D22" i="4" s="1"/>
  <c r="C20" i="4"/>
  <c r="C22" i="4" s="1"/>
  <c r="A20" i="4"/>
  <c r="A32" i="4" s="1"/>
  <c r="A68" i="4" s="1"/>
  <c r="F19" i="4"/>
  <c r="E19" i="4"/>
  <c r="D19" i="4"/>
  <c r="D21" i="4" s="1"/>
  <c r="C19" i="4"/>
  <c r="B19" i="4"/>
  <c r="B21" i="4" s="1"/>
  <c r="A19" i="4"/>
  <c r="A31" i="4" s="1"/>
  <c r="A67" i="4" s="1"/>
  <c r="F18" i="4"/>
  <c r="E18" i="4"/>
  <c r="E30" i="4" s="1"/>
  <c r="E43" i="4" s="1"/>
  <c r="E55" i="4" s="1"/>
  <c r="E66" i="4" s="1"/>
  <c r="D18" i="4"/>
  <c r="C18" i="4"/>
  <c r="C30" i="4" s="1"/>
  <c r="C43" i="4" s="1"/>
  <c r="C55" i="4" s="1"/>
  <c r="C66" i="4" s="1"/>
  <c r="B18" i="4"/>
  <c r="B20" i="4" s="1"/>
  <c r="G20" i="12" l="1"/>
  <c r="G43" i="12" s="1"/>
  <c r="G12" i="12"/>
  <c r="G35" i="12" s="1"/>
  <c r="G14" i="12"/>
  <c r="G37" i="12" s="1"/>
  <c r="G13" i="12"/>
  <c r="G36" i="12" s="1"/>
  <c r="G21" i="12"/>
  <c r="G44" i="12" s="1"/>
  <c r="G18" i="12"/>
  <c r="G41" i="12" s="1"/>
  <c r="G17" i="12"/>
  <c r="G40" i="12" s="1"/>
  <c r="G16" i="12"/>
  <c r="G39" i="12" s="1"/>
  <c r="C44" i="11"/>
  <c r="B27" i="11"/>
  <c r="C35" i="11"/>
  <c r="D36" i="11"/>
  <c r="F37" i="11"/>
  <c r="B40" i="11"/>
  <c r="F42" i="11"/>
  <c r="B39" i="11"/>
  <c r="F25" i="11"/>
  <c r="B32" i="11"/>
  <c r="E35" i="11"/>
  <c r="F36" i="11"/>
  <c r="C39" i="11"/>
  <c r="D40" i="11"/>
  <c r="F41" i="11"/>
  <c r="B31" i="11"/>
  <c r="C34" i="11"/>
  <c r="F35" i="11"/>
  <c r="C38" i="11"/>
  <c r="D39" i="11"/>
  <c r="E40" i="11"/>
  <c r="B43" i="11"/>
  <c r="F27" i="11"/>
  <c r="E29" i="11"/>
  <c r="E32" i="11"/>
  <c r="B37" i="11"/>
  <c r="E39" i="11"/>
  <c r="F40" i="11"/>
  <c r="B42" i="11"/>
  <c r="C43" i="11"/>
  <c r="D44" i="11"/>
  <c r="F38" i="11"/>
  <c r="E43" i="11"/>
  <c r="F44" i="11"/>
  <c r="B30" i="11"/>
  <c r="B36" i="11"/>
  <c r="B41" i="11"/>
  <c r="B28" i="11"/>
  <c r="B33" i="11"/>
  <c r="B38" i="11"/>
  <c r="B44" i="11"/>
  <c r="G14" i="11"/>
  <c r="G37" i="11" s="1"/>
  <c r="G13" i="11"/>
  <c r="G36" i="11" s="1"/>
  <c r="G21" i="11"/>
  <c r="G44" i="11" s="1"/>
  <c r="C25" i="11"/>
  <c r="C26" i="11"/>
  <c r="C28" i="11"/>
  <c r="C29" i="11"/>
  <c r="C32" i="11"/>
  <c r="C33" i="11"/>
  <c r="C36" i="11"/>
  <c r="C37" i="11"/>
  <c r="C40" i="11"/>
  <c r="D29" i="11"/>
  <c r="D33" i="11"/>
  <c r="D38" i="11"/>
  <c r="D42" i="11"/>
  <c r="D26" i="11"/>
  <c r="G18" i="11"/>
  <c r="G41" i="11" s="1"/>
  <c r="E25" i="11"/>
  <c r="E26" i="11"/>
  <c r="E30" i="11"/>
  <c r="E34" i="11"/>
  <c r="E38" i="11"/>
  <c r="D25" i="11"/>
  <c r="D27" i="11"/>
  <c r="D30" i="11"/>
  <c r="D34" i="11"/>
  <c r="D37" i="11"/>
  <c r="G17" i="11"/>
  <c r="G40" i="11" s="1"/>
  <c r="D21" i="10"/>
  <c r="C43" i="10"/>
  <c r="C55" i="10" s="1"/>
  <c r="C66" i="10" s="1"/>
  <c r="K30" i="10"/>
  <c r="L30" i="10"/>
  <c r="D43" i="10"/>
  <c r="D55" i="10" s="1"/>
  <c r="D66" i="10" s="1"/>
  <c r="E43" i="10"/>
  <c r="E55" i="10" s="1"/>
  <c r="E66" i="10" s="1"/>
  <c r="M30" i="10"/>
  <c r="C21" i="10"/>
  <c r="N30" i="10"/>
  <c r="F43" i="10"/>
  <c r="F55" i="10" s="1"/>
  <c r="F66" i="10" s="1"/>
  <c r="E21" i="10"/>
  <c r="F21" i="10"/>
  <c r="B22" i="10"/>
  <c r="D24" i="10"/>
  <c r="C20" i="10"/>
  <c r="E20" i="10"/>
  <c r="F20" i="10"/>
  <c r="B43" i="10"/>
  <c r="B55" i="10" s="1"/>
  <c r="B66" i="10" s="1"/>
  <c r="B21" i="10"/>
  <c r="D35" i="8"/>
  <c r="E37" i="8"/>
  <c r="C30" i="8"/>
  <c r="F42" i="8"/>
  <c r="D28" i="8"/>
  <c r="B38" i="8"/>
  <c r="E33" i="8"/>
  <c r="C35" i="8"/>
  <c r="F36" i="8"/>
  <c r="D38" i="8"/>
  <c r="B40" i="8"/>
  <c r="E41" i="8"/>
  <c r="C43" i="8"/>
  <c r="F44" i="8"/>
  <c r="F41" i="8"/>
  <c r="B26" i="8"/>
  <c r="E27" i="8"/>
  <c r="C29" i="8"/>
  <c r="F30" i="8"/>
  <c r="D32" i="8"/>
  <c r="B34" i="8"/>
  <c r="E35" i="8"/>
  <c r="C37" i="8"/>
  <c r="F38" i="8"/>
  <c r="D40" i="8"/>
  <c r="B42" i="8"/>
  <c r="E43" i="8"/>
  <c r="G15" i="8"/>
  <c r="G38" i="8" s="1"/>
  <c r="G17" i="8"/>
  <c r="G40" i="8" s="1"/>
  <c r="C40" i="8"/>
  <c r="B44" i="8"/>
  <c r="E26" i="8"/>
  <c r="C28" i="8"/>
  <c r="F29" i="8"/>
  <c r="D31" i="8"/>
  <c r="B33" i="8"/>
  <c r="E34" i="8"/>
  <c r="C36" i="8"/>
  <c r="F37" i="8"/>
  <c r="D39" i="8"/>
  <c r="B41" i="8"/>
  <c r="E42" i="8"/>
  <c r="C44" i="8"/>
  <c r="G18" i="8"/>
  <c r="G41" i="8" s="1"/>
  <c r="G33" i="8"/>
  <c r="D43" i="8"/>
  <c r="C39" i="8"/>
  <c r="F33" i="8"/>
  <c r="G25" i="8"/>
  <c r="C25" i="8"/>
  <c r="B30" i="8"/>
  <c r="D36" i="8"/>
  <c r="C41" i="8"/>
  <c r="B36" i="8"/>
  <c r="G16" i="8"/>
  <c r="G39" i="8" s="1"/>
  <c r="B25" i="8"/>
  <c r="G32" i="8"/>
  <c r="F26" i="8"/>
  <c r="F34" i="8"/>
  <c r="D44" i="8"/>
  <c r="B27" i="8"/>
  <c r="D33" i="8"/>
  <c r="D41" i="8"/>
  <c r="E25" i="8"/>
  <c r="C27" i="8"/>
  <c r="F28" i="8"/>
  <c r="D30" i="8"/>
  <c r="B32" i="8"/>
  <c r="E31" i="8"/>
  <c r="D25" i="8"/>
  <c r="E28" i="8"/>
  <c r="F31" i="8"/>
  <c r="E36" i="8"/>
  <c r="F39" i="8"/>
  <c r="B43" i="8"/>
  <c r="F25" i="8"/>
  <c r="D27" i="8"/>
  <c r="C33" i="8"/>
  <c r="B35" i="8"/>
  <c r="C38" i="8"/>
  <c r="E44" i="8"/>
  <c r="G13" i="8"/>
  <c r="G36" i="8" s="1"/>
  <c r="G21" i="8"/>
  <c r="G44" i="8" s="1"/>
  <c r="G27" i="8"/>
  <c r="E39" i="8"/>
  <c r="C26" i="8"/>
  <c r="F27" i="8"/>
  <c r="D29" i="8"/>
  <c r="B31" i="8"/>
  <c r="E32" i="8"/>
  <c r="C34" i="8"/>
  <c r="F35" i="8"/>
  <c r="D37" i="8"/>
  <c r="B39" i="8"/>
  <c r="E40" i="8"/>
  <c r="C42" i="8"/>
  <c r="F43" i="8"/>
  <c r="D26" i="8"/>
  <c r="B28" i="8"/>
  <c r="E29" i="8"/>
  <c r="C31" i="8"/>
  <c r="F32" i="8"/>
  <c r="D34" i="8"/>
  <c r="E19" i="7"/>
  <c r="E21" i="7" s="1"/>
  <c r="F20" i="7"/>
  <c r="D20" i="7"/>
  <c r="D22" i="7" s="1"/>
  <c r="D24" i="7" s="1"/>
  <c r="B20" i="7"/>
  <c r="B22" i="7" s="1"/>
  <c r="C22" i="7"/>
  <c r="F22" i="7"/>
  <c r="C23" i="7"/>
  <c r="E23" i="7"/>
  <c r="E24" i="7"/>
  <c r="D23" i="7"/>
  <c r="B30" i="7"/>
  <c r="B43" i="7" s="1"/>
  <c r="B55" i="7" s="1"/>
  <c r="B66" i="7" s="1"/>
  <c r="B21" i="7"/>
  <c r="F23" i="7"/>
  <c r="C30" i="7"/>
  <c r="C43" i="7" s="1"/>
  <c r="C55" i="7" s="1"/>
  <c r="C66" i="7" s="1"/>
  <c r="F30" i="7"/>
  <c r="F43" i="7" s="1"/>
  <c r="F55" i="7" s="1"/>
  <c r="F66" i="7" s="1"/>
  <c r="C24" i="4"/>
  <c r="D24" i="4"/>
  <c r="B23" i="4"/>
  <c r="F24" i="4"/>
  <c r="B22" i="4"/>
  <c r="D23" i="4"/>
  <c r="E25" i="4"/>
  <c r="E20" i="4"/>
  <c r="C23" i="4"/>
  <c r="F23" i="4"/>
  <c r="B30" i="4"/>
  <c r="B43" i="4" s="1"/>
  <c r="B55" i="4" s="1"/>
  <c r="B66" i="4" s="1"/>
  <c r="K17" i="2"/>
  <c r="J17" i="2"/>
  <c r="I17" i="2"/>
  <c r="H17" i="2"/>
  <c r="G17" i="2"/>
  <c r="F17" i="2"/>
  <c r="E17" i="2"/>
  <c r="D17" i="2"/>
  <c r="C17" i="2"/>
  <c r="B17" i="2"/>
  <c r="D26" i="10" l="1"/>
  <c r="F23" i="10"/>
  <c r="B24" i="10"/>
  <c r="E23" i="10"/>
  <c r="C23" i="10"/>
  <c r="B23" i="10"/>
  <c r="C22" i="10"/>
  <c r="D23" i="10"/>
  <c r="F22" i="10"/>
  <c r="E22" i="10"/>
  <c r="E25" i="7"/>
  <c r="B24" i="7"/>
  <c r="C25" i="7"/>
  <c r="F24" i="7"/>
  <c r="D26" i="7"/>
  <c r="F25" i="7"/>
  <c r="E26" i="7"/>
  <c r="C24" i="7"/>
  <c r="B23" i="7"/>
  <c r="D25" i="7"/>
  <c r="D25" i="4"/>
  <c r="F26" i="4"/>
  <c r="B25" i="4"/>
  <c r="C26" i="4"/>
  <c r="E22" i="4"/>
  <c r="E27" i="4"/>
  <c r="D26" i="4"/>
  <c r="C25" i="4"/>
  <c r="F25" i="4"/>
  <c r="B24" i="4"/>
  <c r="F24" i="10" l="1"/>
  <c r="B25" i="10"/>
  <c r="C25" i="10"/>
  <c r="F25" i="10"/>
  <c r="B26" i="10"/>
  <c r="D25" i="10"/>
  <c r="E25" i="10"/>
  <c r="E24" i="10"/>
  <c r="D28" i="10"/>
  <c r="C24" i="10"/>
  <c r="C26" i="7"/>
  <c r="F26" i="7"/>
  <c r="E28" i="7"/>
  <c r="D27" i="7"/>
  <c r="D33" i="7"/>
  <c r="D69" i="7" s="1"/>
  <c r="F27" i="7"/>
  <c r="E27" i="7"/>
  <c r="E38" i="7" s="1"/>
  <c r="E74" i="7" s="1"/>
  <c r="B26" i="7"/>
  <c r="B25" i="7"/>
  <c r="E31" i="7"/>
  <c r="E67" i="7" s="1"/>
  <c r="D28" i="7"/>
  <c r="D40" i="7" s="1"/>
  <c r="D76" i="7" s="1"/>
  <c r="C27" i="7"/>
  <c r="C28" i="4"/>
  <c r="F28" i="4"/>
  <c r="B26" i="4"/>
  <c r="D28" i="4"/>
  <c r="D40" i="4" s="1"/>
  <c r="D76" i="4" s="1"/>
  <c r="B27" i="4"/>
  <c r="F27" i="4"/>
  <c r="F37" i="4" s="1"/>
  <c r="F73" i="4" s="1"/>
  <c r="F34" i="4"/>
  <c r="F70" i="4" s="1"/>
  <c r="D31" i="4"/>
  <c r="D67" i="4" s="1"/>
  <c r="D27" i="4"/>
  <c r="D37" i="4" s="1"/>
  <c r="D73" i="4" s="1"/>
  <c r="C27" i="4"/>
  <c r="C38" i="4" s="1"/>
  <c r="C74" i="4" s="1"/>
  <c r="E24" i="4"/>
  <c r="B28" i="10" l="1"/>
  <c r="E27" i="10"/>
  <c r="E26" i="10"/>
  <c r="D27" i="10"/>
  <c r="D39" i="10" s="1"/>
  <c r="B27" i="10"/>
  <c r="B38" i="10" s="1"/>
  <c r="B31" i="10"/>
  <c r="F26" i="10"/>
  <c r="F27" i="10"/>
  <c r="C27" i="10"/>
  <c r="C26" i="10"/>
  <c r="D32" i="7"/>
  <c r="D68" i="7" s="1"/>
  <c r="D38" i="7"/>
  <c r="D74" i="7" s="1"/>
  <c r="D31" i="7"/>
  <c r="D67" i="7" s="1"/>
  <c r="E33" i="7"/>
  <c r="E69" i="7" s="1"/>
  <c r="B27" i="7"/>
  <c r="F28" i="7"/>
  <c r="F38" i="7" s="1"/>
  <c r="F74" i="7" s="1"/>
  <c r="D34" i="7"/>
  <c r="D70" i="7" s="1"/>
  <c r="B28" i="7"/>
  <c r="D37" i="7"/>
  <c r="D73" i="7" s="1"/>
  <c r="C28" i="7"/>
  <c r="C40" i="7" s="1"/>
  <c r="C76" i="7" s="1"/>
  <c r="E39" i="7"/>
  <c r="E75" i="7" s="1"/>
  <c r="E36" i="7"/>
  <c r="E72" i="7" s="1"/>
  <c r="E32" i="7"/>
  <c r="E68" i="7" s="1"/>
  <c r="E34" i="7"/>
  <c r="E70" i="7" s="1"/>
  <c r="D39" i="7"/>
  <c r="D75" i="7" s="1"/>
  <c r="D35" i="7"/>
  <c r="D71" i="7" s="1"/>
  <c r="D36" i="7"/>
  <c r="D72" i="7" s="1"/>
  <c r="E35" i="7"/>
  <c r="E71" i="7" s="1"/>
  <c r="E37" i="7"/>
  <c r="E73" i="7" s="1"/>
  <c r="E40" i="7"/>
  <c r="E76" i="7" s="1"/>
  <c r="C32" i="4"/>
  <c r="C68" i="4" s="1"/>
  <c r="C34" i="4"/>
  <c r="C70" i="4" s="1"/>
  <c r="F36" i="4"/>
  <c r="F72" i="4" s="1"/>
  <c r="D39" i="4"/>
  <c r="D75" i="4" s="1"/>
  <c r="D34" i="4"/>
  <c r="D70" i="4" s="1"/>
  <c r="D35" i="4"/>
  <c r="D71" i="4" s="1"/>
  <c r="B28" i="4"/>
  <c r="B38" i="4" s="1"/>
  <c r="B74" i="4" s="1"/>
  <c r="E26" i="4"/>
  <c r="B32" i="4"/>
  <c r="B68" i="4" s="1"/>
  <c r="F40" i="4"/>
  <c r="F76" i="4" s="1"/>
  <c r="F38" i="4"/>
  <c r="F74" i="4" s="1"/>
  <c r="C40" i="4"/>
  <c r="C76" i="4" s="1"/>
  <c r="C37" i="4"/>
  <c r="C73" i="4" s="1"/>
  <c r="D33" i="4"/>
  <c r="D69" i="4" s="1"/>
  <c r="D36" i="4"/>
  <c r="D72" i="4" s="1"/>
  <c r="C39" i="4"/>
  <c r="C75" i="4" s="1"/>
  <c r="C31" i="4"/>
  <c r="C67" i="4" s="1"/>
  <c r="C33" i="4"/>
  <c r="C69" i="4" s="1"/>
  <c r="C35" i="4"/>
  <c r="C71" i="4" s="1"/>
  <c r="C36" i="4"/>
  <c r="C72" i="4" s="1"/>
  <c r="F39" i="4"/>
  <c r="F75" i="4" s="1"/>
  <c r="F31" i="4"/>
  <c r="F67" i="4" s="1"/>
  <c r="F35" i="4"/>
  <c r="F71" i="4" s="1"/>
  <c r="F33" i="4"/>
  <c r="F69" i="4" s="1"/>
  <c r="F32" i="4"/>
  <c r="F68" i="4" s="1"/>
  <c r="D32" i="4"/>
  <c r="D68" i="4" s="1"/>
  <c r="D38" i="4"/>
  <c r="D74" i="4" s="1"/>
  <c r="B34" i="4"/>
  <c r="B70" i="4" s="1"/>
  <c r="B34" i="10" l="1"/>
  <c r="D38" i="10"/>
  <c r="D74" i="10" s="1"/>
  <c r="B32" i="10"/>
  <c r="B68" i="10" s="1"/>
  <c r="B67" i="10"/>
  <c r="D35" i="10"/>
  <c r="B39" i="10"/>
  <c r="B29" i="10"/>
  <c r="B37" i="10"/>
  <c r="D40" i="10"/>
  <c r="B36" i="10"/>
  <c r="B33" i="10"/>
  <c r="C28" i="10"/>
  <c r="C31" i="10" s="1"/>
  <c r="D32" i="10"/>
  <c r="D33" i="10"/>
  <c r="B35" i="10"/>
  <c r="D75" i="10"/>
  <c r="D37" i="10"/>
  <c r="D36" i="10"/>
  <c r="C39" i="10"/>
  <c r="B74" i="10"/>
  <c r="D34" i="10"/>
  <c r="C37" i="10"/>
  <c r="B40" i="10"/>
  <c r="F35" i="10"/>
  <c r="F38" i="10"/>
  <c r="F28" i="10"/>
  <c r="F31" i="10" s="1"/>
  <c r="E35" i="10"/>
  <c r="D29" i="10"/>
  <c r="E28" i="10"/>
  <c r="E34" i="10" s="1"/>
  <c r="D31" i="10"/>
  <c r="B40" i="7"/>
  <c r="B76" i="7" s="1"/>
  <c r="F40" i="7"/>
  <c r="F76" i="7" s="1"/>
  <c r="F33" i="7"/>
  <c r="F69" i="7" s="1"/>
  <c r="F36" i="7"/>
  <c r="F72" i="7" s="1"/>
  <c r="F37" i="7"/>
  <c r="F73" i="7" s="1"/>
  <c r="F32" i="7"/>
  <c r="F68" i="7" s="1"/>
  <c r="F35" i="7"/>
  <c r="F71" i="7" s="1"/>
  <c r="B38" i="7"/>
  <c r="B74" i="7" s="1"/>
  <c r="F39" i="7"/>
  <c r="F75" i="7" s="1"/>
  <c r="C37" i="7"/>
  <c r="C73" i="7" s="1"/>
  <c r="B39" i="7"/>
  <c r="B75" i="7" s="1"/>
  <c r="B35" i="7"/>
  <c r="B71" i="7" s="1"/>
  <c r="B36" i="7"/>
  <c r="B72" i="7" s="1"/>
  <c r="B33" i="7"/>
  <c r="B69" i="7" s="1"/>
  <c r="B31" i="7"/>
  <c r="B67" i="7" s="1"/>
  <c r="B32" i="7"/>
  <c r="B68" i="7" s="1"/>
  <c r="C39" i="7"/>
  <c r="C75" i="7" s="1"/>
  <c r="C31" i="7"/>
  <c r="C67" i="7" s="1"/>
  <c r="C33" i="7"/>
  <c r="C69" i="7" s="1"/>
  <c r="C34" i="7"/>
  <c r="C70" i="7" s="1"/>
  <c r="C35" i="7"/>
  <c r="C71" i="7" s="1"/>
  <c r="F31" i="7"/>
  <c r="F67" i="7" s="1"/>
  <c r="C36" i="7"/>
  <c r="C72" i="7" s="1"/>
  <c r="B37" i="7"/>
  <c r="B73" i="7" s="1"/>
  <c r="B34" i="7"/>
  <c r="B70" i="7" s="1"/>
  <c r="C38" i="7"/>
  <c r="C74" i="7" s="1"/>
  <c r="F34" i="7"/>
  <c r="F70" i="7" s="1"/>
  <c r="C32" i="7"/>
  <c r="C68" i="7" s="1"/>
  <c r="B39" i="4"/>
  <c r="B75" i="4" s="1"/>
  <c r="E38" i="4"/>
  <c r="E74" i="4" s="1"/>
  <c r="E28" i="4"/>
  <c r="E34" i="4" s="1"/>
  <c r="E70" i="4" s="1"/>
  <c r="B35" i="4"/>
  <c r="B71" i="4" s="1"/>
  <c r="B40" i="4"/>
  <c r="B76" i="4" s="1"/>
  <c r="B31" i="4"/>
  <c r="B67" i="4" s="1"/>
  <c r="B37" i="4"/>
  <c r="B73" i="4" s="1"/>
  <c r="B33" i="4"/>
  <c r="B69" i="4" s="1"/>
  <c r="B36" i="4"/>
  <c r="B72" i="4" s="1"/>
  <c r="C29" i="10" l="1"/>
  <c r="F36" i="10"/>
  <c r="F72" i="10" s="1"/>
  <c r="B70" i="10"/>
  <c r="C34" i="10"/>
  <c r="E70" i="10"/>
  <c r="F67" i="10"/>
  <c r="C67" i="10"/>
  <c r="F74" i="10"/>
  <c r="E38" i="10"/>
  <c r="C75" i="10"/>
  <c r="B72" i="10"/>
  <c r="E33" i="10"/>
  <c r="E29" i="10"/>
  <c r="E36" i="10"/>
  <c r="D69" i="10"/>
  <c r="D76" i="10"/>
  <c r="F39" i="10"/>
  <c r="C73" i="10"/>
  <c r="F71" i="10"/>
  <c r="B71" i="10"/>
  <c r="B75" i="10"/>
  <c r="B76" i="10"/>
  <c r="D72" i="10"/>
  <c r="D68" i="10"/>
  <c r="B73" i="10"/>
  <c r="D71" i="10"/>
  <c r="E71" i="10"/>
  <c r="D73" i="10"/>
  <c r="F29" i="10"/>
  <c r="E32" i="10"/>
  <c r="F33" i="10"/>
  <c r="D70" i="10"/>
  <c r="C40" i="10"/>
  <c r="C32" i="10"/>
  <c r="C35" i="10"/>
  <c r="C33" i="10"/>
  <c r="C36" i="10"/>
  <c r="C70" i="10"/>
  <c r="D67" i="10"/>
  <c r="F40" i="10"/>
  <c r="F32" i="10"/>
  <c r="F34" i="10"/>
  <c r="F37" i="10"/>
  <c r="C38" i="10"/>
  <c r="E39" i="10"/>
  <c r="E40" i="10"/>
  <c r="E31" i="10"/>
  <c r="E37" i="10"/>
  <c r="B69" i="10"/>
  <c r="H68" i="7"/>
  <c r="H73" i="7"/>
  <c r="H76" i="7"/>
  <c r="H75" i="7"/>
  <c r="H67" i="7"/>
  <c r="L44" i="5" s="1"/>
  <c r="H69" i="7"/>
  <c r="H72" i="7"/>
  <c r="H74" i="7"/>
  <c r="H71" i="7"/>
  <c r="H70" i="7"/>
  <c r="H70" i="4"/>
  <c r="H74" i="4"/>
  <c r="E40" i="4"/>
  <c r="E76" i="4" s="1"/>
  <c r="H76" i="4" s="1"/>
  <c r="E33" i="4"/>
  <c r="E69" i="4" s="1"/>
  <c r="H69" i="4" s="1"/>
  <c r="E39" i="4"/>
  <c r="E75" i="4" s="1"/>
  <c r="E36" i="4"/>
  <c r="E72" i="4" s="1"/>
  <c r="E31" i="4"/>
  <c r="E67" i="4" s="1"/>
  <c r="H67" i="4" s="1"/>
  <c r="E35" i="4"/>
  <c r="E71" i="4" s="1"/>
  <c r="H71" i="4" s="1"/>
  <c r="K48" i="5" s="1"/>
  <c r="E37" i="4"/>
  <c r="E73" i="4" s="1"/>
  <c r="H73" i="4" s="1"/>
  <c r="E32" i="4"/>
  <c r="E68" i="4" s="1"/>
  <c r="C68" i="10" l="1"/>
  <c r="C76" i="10"/>
  <c r="E75" i="10"/>
  <c r="F69" i="10"/>
  <c r="F73" i="10"/>
  <c r="E68" i="10"/>
  <c r="F70" i="10"/>
  <c r="H70" i="10" s="1"/>
  <c r="I70" i="10" s="1"/>
  <c r="C69" i="10"/>
  <c r="E72" i="10"/>
  <c r="F76" i="10"/>
  <c r="E69" i="10"/>
  <c r="E76" i="10"/>
  <c r="C74" i="10"/>
  <c r="C72" i="10"/>
  <c r="H72" i="10" s="1"/>
  <c r="I72" i="10" s="1"/>
  <c r="E74" i="10"/>
  <c r="E73" i="10"/>
  <c r="F68" i="10"/>
  <c r="C71" i="10"/>
  <c r="H71" i="10" s="1"/>
  <c r="I71" i="10" s="1"/>
  <c r="E67" i="10"/>
  <c r="H67" i="10" s="1"/>
  <c r="F75" i="10"/>
  <c r="K44" i="5"/>
  <c r="I69" i="4"/>
  <c r="K46" i="5"/>
  <c r="I74" i="4"/>
  <c r="K51" i="5"/>
  <c r="I76" i="4"/>
  <c r="K53" i="5"/>
  <c r="I73" i="4"/>
  <c r="K50" i="5"/>
  <c r="I70" i="4"/>
  <c r="K47" i="5"/>
  <c r="I76" i="7"/>
  <c r="L53" i="5"/>
  <c r="I70" i="7"/>
  <c r="L47" i="5"/>
  <c r="I68" i="7"/>
  <c r="L45" i="5"/>
  <c r="I74" i="7"/>
  <c r="L51" i="5"/>
  <c r="I69" i="7"/>
  <c r="L46" i="5"/>
  <c r="I75" i="7"/>
  <c r="L52" i="5"/>
  <c r="I73" i="7"/>
  <c r="L50" i="5"/>
  <c r="I71" i="7"/>
  <c r="L48" i="5"/>
  <c r="I72" i="7"/>
  <c r="L49" i="5"/>
  <c r="H81" i="7"/>
  <c r="H79" i="7"/>
  <c r="H80" i="7"/>
  <c r="I67" i="7"/>
  <c r="H68" i="4"/>
  <c r="K45" i="5" s="1"/>
  <c r="H75" i="4"/>
  <c r="I71" i="4"/>
  <c r="I67" i="4"/>
  <c r="H72" i="4"/>
  <c r="H81" i="4" s="1"/>
  <c r="H73" i="10" l="1"/>
  <c r="I73" i="10" s="1"/>
  <c r="H75" i="10"/>
  <c r="I75" i="10" s="1"/>
  <c r="H69" i="10"/>
  <c r="I69" i="10" s="1"/>
  <c r="H76" i="10"/>
  <c r="I76" i="10" s="1"/>
  <c r="H74" i="10"/>
  <c r="I74" i="10" s="1"/>
  <c r="I67" i="10"/>
  <c r="H68" i="10"/>
  <c r="I68" i="10" s="1"/>
  <c r="I72" i="4"/>
  <c r="K49" i="5"/>
  <c r="I75" i="4"/>
  <c r="K52" i="5"/>
  <c r="I77" i="7"/>
  <c r="H82" i="7"/>
  <c r="H80" i="4"/>
  <c r="H79" i="4"/>
  <c r="I68" i="4"/>
  <c r="H81" i="10" l="1"/>
  <c r="H80" i="10"/>
  <c r="I77" i="10"/>
  <c r="H79" i="10"/>
  <c r="K41" i="5"/>
  <c r="H82" i="4"/>
  <c r="I77" i="4"/>
  <c r="H82" i="10" l="1"/>
</calcChain>
</file>

<file path=xl/sharedStrings.xml><?xml version="1.0" encoding="utf-8"?>
<sst xmlns="http://schemas.openxmlformats.org/spreadsheetml/2006/main" count="1699" uniqueCount="601">
  <si>
    <t>Needs</t>
  </si>
  <si>
    <t>how many events starts on schedule (100%=all events)</t>
  </si>
  <si>
    <t>how many events expect attendance (100%=all events)</t>
  </si>
  <si>
    <t>definition=??? (100%=???)</t>
  </si>
  <si>
    <t>efficiency</t>
  </si>
  <si>
    <t>punctuallity</t>
  </si>
  <si>
    <t>attendace</t>
  </si>
  <si>
    <t>syllabus</t>
  </si>
  <si>
    <t>Nr.1</t>
  </si>
  <si>
    <t>&lt;1000 hours</t>
  </si>
  <si>
    <t>Nr.2</t>
  </si>
  <si>
    <t xml:space="preserve">&lt;2000 </t>
  </si>
  <si>
    <t>Nr.3</t>
  </si>
  <si>
    <t>&lt;9999</t>
  </si>
  <si>
    <t>Nr.4</t>
  </si>
  <si>
    <t>&lt;100</t>
  </si>
  <si>
    <t>Nr.5</t>
  </si>
  <si>
    <t>Nr.6</t>
  </si>
  <si>
    <t>Nr.7</t>
  </si>
  <si>
    <t>Nr.8</t>
  </si>
  <si>
    <t>Nr.9</t>
  </si>
  <si>
    <t>Nr.10</t>
  </si>
  <si>
    <t>Nr.11</t>
  </si>
  <si>
    <t>Nr.12</t>
  </si>
  <si>
    <t>university Nr.3</t>
  </si>
  <si>
    <t>university Nr.1</t>
  </si>
  <si>
    <t>university Nr.2</t>
  </si>
  <si>
    <t>university Nr.4</t>
  </si>
  <si>
    <t>university Nr.5</t>
  </si>
  <si>
    <t>university Nr.6</t>
  </si>
  <si>
    <t>university Nr.7</t>
  </si>
  <si>
    <t>university Nr.8</t>
  </si>
  <si>
    <t>university Nr.9</t>
  </si>
  <si>
    <t>university Nr.10</t>
  </si>
  <si>
    <t>university Nr.11</t>
  </si>
  <si>
    <t>university Nr.12</t>
  </si>
  <si>
    <t>university Nr.13</t>
  </si>
  <si>
    <t>university Nr.14</t>
  </si>
  <si>
    <t>university Nr.15</t>
  </si>
  <si>
    <t>university Nr.16</t>
  </si>
  <si>
    <t>???</t>
  </si>
  <si>
    <t>Nr….</t>
  </si>
  <si>
    <t>university Nr….</t>
  </si>
  <si>
    <t>Students (with the same professional interests)</t>
  </si>
  <si>
    <t>Insitution with the same professional offer for students</t>
  </si>
  <si>
    <t>inverse:how many pages are translated to English by robots (100%=all pages)</t>
  </si>
  <si>
    <t>ratio of pages written in qualitative English</t>
  </si>
  <si>
    <t>Harmony-index about service sciences</t>
  </si>
  <si>
    <t>Parallel way (preparing the topic "service science" - a new offer got created for a particular Student in this course in order to have the initial steps concerning the task about the harmony-index (see: https://miau.my-x.hu/mediawiki/index.php/QuILT-IK045-Diary#Synchronicity_Test_Nr.2)</t>
  </si>
  <si>
    <t>Offer:</t>
  </si>
  <si>
    <t>starting page: https://miau.my-x.hu/mediawiki/index.php/QuILT-IK045-Diary</t>
  </si>
  <si>
    <t>CTRL+F for harmony</t>
  </si>
  <si>
    <t>basic quote = "For products and services to be successful, they need to harmonize seamlessly with the customers’ needs and perceptions. Service design is an instrument for achieving this harmony."</t>
  </si>
  <si>
    <t>task = collecting data about customer's needs concerning a service where:</t>
  </si>
  <si>
    <t>service = education (exactly this course)</t>
  </si>
  <si>
    <t>customers = Students</t>
  </si>
  <si>
    <t>needs = based on interviews/questionnaires (= variables and their values for each classmate)</t>
  </si>
  <si>
    <t>result: a report where row-header = id-s for classmates, columns = variables, cell = estimated amount of needs</t>
  </si>
  <si>
    <t>Example:</t>
  </si>
  <si>
    <t>somebody (nr1) will say: I NEED scripts where the pages of the already prepared scripts = 100%, customized/estimated value for Student Nr.1 = 90% it means he/she would like to have 10 % MORE prepared scripts</t>
  </si>
  <si>
    <t>the other Students (nr2-nr12) should also be asked whether they would need more or less scripts (where 120% would mean - the volume of the scripts is more then needed)</t>
  </si>
  <si>
    <t>each Student should suggest at least one new variable (like scripts) about needs</t>
  </si>
  <si>
    <t>each Student should formulate statements (estimations) for each variable!!!</t>
  </si>
  <si>
    <t>matrix: rows = Students, columns = variables (needs), cells= estimated values (a far as possible in %)</t>
  </si>
  <si>
    <t>description about data collection possibilities: https://miau.my-x.hu/mediawiki/index.php/QuILT_introduction_game (this game got prepared in order to cover quasi exactly this kind of data-collection)</t>
  </si>
  <si>
    <t>https://miau.my-x.hu/mediawiki/index.php/Vita:QuILT-IK059-Diary#4._Day_.282019.III.06.29</t>
  </si>
  <si>
    <t>expected/tolerated workload to have a degree</t>
  </si>
  <si>
    <t>Students/Needs</t>
  </si>
  <si>
    <t>St1</t>
  </si>
  <si>
    <t>St2</t>
  </si>
  <si>
    <t>St3</t>
  </si>
  <si>
    <t>St4</t>
  </si>
  <si>
    <t>St5</t>
  </si>
  <si>
    <t>St6</t>
  </si>
  <si>
    <t>St7</t>
  </si>
  <si>
    <t>St8</t>
  </si>
  <si>
    <t>St9</t>
  </si>
  <si>
    <t>St10</t>
  </si>
  <si>
    <t>Nd1</t>
  </si>
  <si>
    <t>Nd2</t>
  </si>
  <si>
    <t>Nd3</t>
  </si>
  <si>
    <t>Nd4</t>
  </si>
  <si>
    <t>Nd5</t>
  </si>
  <si>
    <t>RND-values (50-120%)</t>
  </si>
  <si>
    <t>examples</t>
  </si>
  <si>
    <t>time-consume</t>
  </si>
  <si>
    <t>accuracy of scheduling</t>
  </si>
  <si>
    <t>quality of scripts</t>
  </si>
  <si>
    <t>enforced attendace</t>
  </si>
  <si>
    <t>IT-quality</t>
  </si>
  <si>
    <t>%</t>
  </si>
  <si>
    <t>university-facts (offers/expectations)</t>
  </si>
  <si>
    <t>directions</t>
  </si>
  <si>
    <t>interpretations</t>
  </si>
  <si>
    <t>the less the better</t>
  </si>
  <si>
    <t>the more the better</t>
  </si>
  <si>
    <t>Differences (needs vs expectations) in %</t>
  </si>
  <si>
    <t>Differences (needs vs expectations) - ranks</t>
  </si>
  <si>
    <t>Y0</t>
  </si>
  <si>
    <t>&lt;--Who is the most satistfied Student?</t>
  </si>
  <si>
    <t>&lt;--If everybody had the same satisfaction level, then the service (education) should not be re-designed?!</t>
  </si>
  <si>
    <t>ranking levels (stairs)</t>
  </si>
  <si>
    <t>differnces of stairs</t>
  </si>
  <si>
    <t>S1-S2</t>
  </si>
  <si>
    <t>…</t>
  </si>
  <si>
    <t>S9-S10</t>
  </si>
  <si>
    <t>objective function</t>
  </si>
  <si>
    <t>return-value</t>
  </si>
  <si>
    <t>Satisfaction-index</t>
  </si>
  <si>
    <t>&lt;--error</t>
  </si>
  <si>
    <t>differences</t>
  </si>
  <si>
    <t>below</t>
  </si>
  <si>
    <t>above</t>
  </si>
  <si>
    <t>norm</t>
  </si>
  <si>
    <t>total</t>
  </si>
  <si>
    <t>&lt;--Students</t>
  </si>
  <si>
    <t>below&gt;above</t>
  </si>
  <si>
    <t>conclusion--&gt;</t>
  </si>
  <si>
    <t>Azonos�t�:</t>
  </si>
  <si>
    <t>Objektumok:</t>
  </si>
  <si>
    <t>Attrib�tumok:</t>
  </si>
  <si>
    <t>Lepcs�k:</t>
  </si>
  <si>
    <t>Eltol�s:</t>
  </si>
  <si>
    <t>Le�r�s:</t>
  </si>
  <si>
    <t>COCO Y0: 3832789</t>
  </si>
  <si>
    <t>Rangsor</t>
  </si>
  <si>
    <t>X(A1)</t>
  </si>
  <si>
    <t>X(A2)</t>
  </si>
  <si>
    <t>X(A3)</t>
  </si>
  <si>
    <t>X(A4)</t>
  </si>
  <si>
    <t>X(A5)</t>
  </si>
  <si>
    <t>Y(A6)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</si>
  <si>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</si>
  <si>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</si>
  <si>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</si>
  <si>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</si>
  <si>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</si>
  <si>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</si>
  <si>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</si>
  <si>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</si>
  <si>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</si>
  <si>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</si>
  <si>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L�pcs�k(1)</t>
  </si>
  <si>
    <t>S1</t>
  </si>
  <si>
    <t>(970.8+487.9)/(2)=729.35</t>
  </si>
  <si>
    <t>(29.1+497.9)/(2)=263.5</t>
  </si>
  <si>
    <t>(21+507.9)/(2)=264.5</t>
  </si>
  <si>
    <t>(9+20)/(2)=14.55</t>
  </si>
  <si>
    <t>(19+481.9)/(2)=250.45</t>
  </si>
  <si>
    <t>S2</t>
  </si>
  <si>
    <t>(969.8+486.9)/(2)=728.35</t>
  </si>
  <si>
    <t>(24+496.9)/(2)=260.5</t>
  </si>
  <si>
    <t>(20+506.9)/(2)=263.5</t>
  </si>
  <si>
    <t>(8+19)/(2)=13.55</t>
  </si>
  <si>
    <t>(8+8)/(2)=8</t>
  </si>
  <si>
    <t>S3</t>
  </si>
  <si>
    <t>(968.8+485.9)/(2)=727.35</t>
  </si>
  <si>
    <t>(7+17)/(2)=12</t>
  </si>
  <si>
    <t>(7+500.9)/(2)=253.95</t>
  </si>
  <si>
    <t>(7+18)/(2)=12.5</t>
  </si>
  <si>
    <t>(7+7)/(2)=7</t>
  </si>
  <si>
    <t>S4</t>
  </si>
  <si>
    <t>(967.8+484.9)/(2)=726.35</t>
  </si>
  <si>
    <t>(6+16)/(2)=11</t>
  </si>
  <si>
    <t>(6+499.9)/(2)=252.95</t>
  </si>
  <si>
    <t>(6+17)/(2)=11.5</t>
  </si>
  <si>
    <t>(6+6)/(2)=6</t>
  </si>
  <si>
    <t>S5</t>
  </si>
  <si>
    <t>(966.8+483.9)/(2)=725.35</t>
  </si>
  <si>
    <t>(5+15)/(2)=10</t>
  </si>
  <si>
    <t>(5+498.9)/(2)=251.95</t>
  </si>
  <si>
    <t>(5+16)/(2)=10.5</t>
  </si>
  <si>
    <t>(5+5)/(2)=5</t>
  </si>
  <si>
    <t>S6</t>
  </si>
  <si>
    <t>(965.8+482.9)/(2)=724.35</t>
  </si>
  <si>
    <t>(4+14)/(2)=9</t>
  </si>
  <si>
    <t>(4+497.9)/(2)=250.95</t>
  </si>
  <si>
    <t>(4+15)/(2)=9.5</t>
  </si>
  <si>
    <t>(4+4)/(2)=4</t>
  </si>
  <si>
    <t>S7</t>
  </si>
  <si>
    <t>(964.8+481.9)/(2)=723.35</t>
  </si>
  <si>
    <t>(3+13)/(2)=8</t>
  </si>
  <si>
    <t>(3+496.9)/(2)=249.95</t>
  </si>
  <si>
    <t>(3+14)/(2)=8.5</t>
  </si>
  <si>
    <t>(3+3)/(2)=3</t>
  </si>
  <si>
    <t>S8</t>
  </si>
  <si>
    <t>(963.8+480.9)/(2)=722.35</t>
  </si>
  <si>
    <t>(2+12)/(2)=7</t>
  </si>
  <si>
    <t>(2+495.9)/(2)=248.95</t>
  </si>
  <si>
    <t>(2+2)/(2)=2</t>
  </si>
  <si>
    <t>S9</t>
  </si>
  <si>
    <t>(962.8+465.9)/(2)=714.3</t>
  </si>
  <si>
    <t>(1+11)/(2)=6</t>
  </si>
  <si>
    <t>(1+1)/(2)=1</t>
  </si>
  <si>
    <t>S10</t>
  </si>
  <si>
    <t>(961.8+0)/(2)=480.9</t>
  </si>
  <si>
    <t>(0+0)/(2)=0</t>
  </si>
  <si>
    <t>L�pcs�k(2)</t>
  </si>
  <si>
    <t>COCO:Y0</t>
  </si>
  <si>
    <t>Becsl�s</t>
  </si>
  <si>
    <t>T�ny+0</t>
  </si>
  <si>
    <t>Delta</t>
  </si>
  <si>
    <t>Delta/T�ny</t>
  </si>
  <si>
    <t>S1 �sszeg:</t>
  </si>
  <si>
    <t>S10 �sszeg:</t>
  </si>
  <si>
    <t>Becsl�s �sszeg:</t>
  </si>
  <si>
    <t>T�ny �sszeg:</t>
  </si>
  <si>
    <t>T�ny-becsl�s elt�r�s:</t>
  </si>
  <si>
    <t>T�ny n�gyzet�sszeg:</t>
  </si>
  <si>
    <t>Becsl�s n�gyzet�sszeg:</t>
  </si>
  <si>
    <t>N�gyzet�sszeg hiba:</t>
  </si>
  <si>
    <t>Open url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</si>
  <si>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1.32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</si>
  <si>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0.06 mp (0 p)</t>
    </r>
  </si>
  <si>
    <t>online</t>
  </si>
  <si>
    <t>offline</t>
  </si>
  <si>
    <t>correlation</t>
  </si>
  <si>
    <t>&lt;--differences of ranking values</t>
  </si>
  <si>
    <t>&lt;--zero</t>
  </si>
  <si>
    <t>v2</t>
  </si>
  <si>
    <t>ranking values</t>
  </si>
  <si>
    <t>COCO Y0: 3804820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</si>
  <si>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</si>
  <si>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</si>
  <si>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</si>
  <si>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</si>
  <si>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</si>
  <si>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</si>
  <si>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</si>
  <si>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</si>
  <si>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</si>
  <si>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</si>
  <si>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(19.1+946.1)/(2)=482.6</t>
  </si>
  <si>
    <t>(58.2+43.1)/(2)=50.65</t>
  </si>
  <si>
    <t>(55.2+54.2)/(2)=54.7</t>
  </si>
  <si>
    <t>(935.1+30.1)/(2)=482.6</t>
  </si>
  <si>
    <t>(36.1+19.1)/(2)=27.6</t>
  </si>
  <si>
    <t>(18.1+945.1)/(2)=481.6</t>
  </si>
  <si>
    <t>(41.1+42.1)/(2)=41.65</t>
  </si>
  <si>
    <t>(43.1+53.2)/(2)=48.15</t>
  </si>
  <si>
    <t>(934.1+29.1)/(2)=481.6</t>
  </si>
  <si>
    <t>(18.1+18.1)/(2)=18.05</t>
  </si>
  <si>
    <t>(17.1+944.1)/(2)=480.6</t>
  </si>
  <si>
    <t>(40.1+41.1)/(2)=40.65</t>
  </si>
  <si>
    <t>(42.1+52.2)/(2)=47.15</t>
  </si>
  <si>
    <t>(933.1+28.1)/(2)=480.6</t>
  </si>
  <si>
    <t>(17.1+17.1)/(2)=17.05</t>
  </si>
  <si>
    <t>(16.1+943.1)/(2)=479.6</t>
  </si>
  <si>
    <t>(16.1+38.1)/(2)=27.1</t>
  </si>
  <si>
    <t>(41.1+51.2)/(2)=46.15</t>
  </si>
  <si>
    <t>(932.1+27.1)/(2)=479.6</t>
  </si>
  <si>
    <t>(16.1+16.1)/(2)=16.05</t>
  </si>
  <si>
    <t>(15.1+942.1)/(2)=478.6</t>
  </si>
  <si>
    <t>(15.1+37.1)/(2)=26.1</t>
  </si>
  <si>
    <t>(15.1+50.2)/(2)=32.6</t>
  </si>
  <si>
    <t>(931.1+26.1)/(2)=478.6</t>
  </si>
  <si>
    <t>(15.1+15.1)/(2)=15.05</t>
  </si>
  <si>
    <t>(14+941.1)/(2)=477.6</t>
  </si>
  <si>
    <t>(14+36.1)/(2)=25.1</t>
  </si>
  <si>
    <t>(14+49.2)/(2)=31.6</t>
  </si>
  <si>
    <t>(930.1+25.1)/(2)=477.6</t>
  </si>
  <si>
    <t>(14+14)/(2)=14.05</t>
  </si>
  <si>
    <t>(13+940.1)/(2)=476.6</t>
  </si>
  <si>
    <t>(13+35.1)/(2)=24.1</t>
  </si>
  <si>
    <t>(13+48.2)/(2)=30.6</t>
  </si>
  <si>
    <t>(929.1+24.1)/(2)=476.6</t>
  </si>
  <si>
    <t>(13+13)/(2)=13.05</t>
  </si>
  <si>
    <t>(12+939.1)/(2)=475.6</t>
  </si>
  <si>
    <t>(12+27.1)/(2)=19.55</t>
  </si>
  <si>
    <t>(12+47.2)/(2)=29.6</t>
  </si>
  <si>
    <t>(928.1+23.1)/(2)=475.6</t>
  </si>
  <si>
    <t>(12+12)/(2)=12.05</t>
  </si>
  <si>
    <t>(11+938.1)/(2)=474.6</t>
  </si>
  <si>
    <t>(11+26.1)/(2)=18.55</t>
  </si>
  <si>
    <t>(11+46.2)/(2)=28.6</t>
  </si>
  <si>
    <t>(927.1+22.1)/(2)=474.6</t>
  </si>
  <si>
    <t>(11+11)/(2)=11.05</t>
  </si>
  <si>
    <t>(10+937.1)/(2)=473.55</t>
  </si>
  <si>
    <t>(10+25.1)/(2)=17.55</t>
  </si>
  <si>
    <t>(10+45.2)/(2)=27.6</t>
  </si>
  <si>
    <t>(926.1+21.1)/(2)=473.55</t>
  </si>
  <si>
    <t>(10+10)/(2)=10.05</t>
  </si>
  <si>
    <t>S11</t>
  </si>
  <si>
    <t>(9+936.1)/(2)=472.55</t>
  </si>
  <si>
    <t>(9+24.1)/(2)=16.55</t>
  </si>
  <si>
    <t>(9+44.1)/(2)=26.6</t>
  </si>
  <si>
    <t>(925.1+20.1)/(2)=472.55</t>
  </si>
  <si>
    <t>(9+9)/(2)=9.05</t>
  </si>
  <si>
    <t>S12</t>
  </si>
  <si>
    <t>(8+935.1)/(2)=471.55</t>
  </si>
  <si>
    <t>(8+23.1)/(2)=15.55</t>
  </si>
  <si>
    <t>(8+43.1)/(2)=25.6</t>
  </si>
  <si>
    <t>(924.1+19.1)/(2)=471.55</t>
  </si>
  <si>
    <t>(8+8)/(2)=8.05</t>
  </si>
  <si>
    <t>S13</t>
  </si>
  <si>
    <t>(7+934.1)/(2)=470.55</t>
  </si>
  <si>
    <t>(7+22.1)/(2)=14.55</t>
  </si>
  <si>
    <t>(7+42.1)/(2)=24.6</t>
  </si>
  <si>
    <t>(923.1+18.1)/(2)=470.55</t>
  </si>
  <si>
    <t>S14</t>
  </si>
  <si>
    <t>(6+933.1)/(2)=469.55</t>
  </si>
  <si>
    <t>(6+21.1)/(2)=13.55</t>
  </si>
  <si>
    <t>(6+41.1)/(2)=23.6</t>
  </si>
  <si>
    <t>(922.1+17.1)/(2)=469.55</t>
  </si>
  <si>
    <t>S15</t>
  </si>
  <si>
    <t>(5+932.1)/(2)=468.55</t>
  </si>
  <si>
    <t>(5+20.1)/(2)=12.55</t>
  </si>
  <si>
    <t>(5+40.1)/(2)=22.6</t>
  </si>
  <si>
    <t>(921.1+16.1)/(2)=468.55</t>
  </si>
  <si>
    <t>S16</t>
  </si>
  <si>
    <t>(4+931.1)/(2)=467.55</t>
  </si>
  <si>
    <t>(4+19.1)/(2)=11.55</t>
  </si>
  <si>
    <t>(4+39.1)/(2)=21.55</t>
  </si>
  <si>
    <t>(920.1+4)/(2)=462.05</t>
  </si>
  <si>
    <t>S17</t>
  </si>
  <si>
    <t>(3+930.1)/(2)=466.55</t>
  </si>
  <si>
    <t>(3+18.1)/(2)=10.55</t>
  </si>
  <si>
    <t>(919.1+3)/(2)=461.05</t>
  </si>
  <si>
    <t>S18</t>
  </si>
  <si>
    <t>(2+908)/(2)=455</t>
  </si>
  <si>
    <t>(2+17.1)/(2)=9.55</t>
  </si>
  <si>
    <t>(918.1+2)/(2)=460.05</t>
  </si>
  <si>
    <t>S19</t>
  </si>
  <si>
    <t>(1+907)/(2)=454</t>
  </si>
  <si>
    <t>(1+16.1)/(2)=8.55</t>
  </si>
  <si>
    <t>(917+1)/(2)=459.05</t>
  </si>
  <si>
    <t>S20</t>
  </si>
  <si>
    <t>(0+906)/(2)=453</t>
  </si>
  <si>
    <t>(916+0)/(2)=458</t>
  </si>
  <si>
    <t>S20 �sszeg: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</si>
  <si>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1.34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</si>
  <si>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0.05 mp (0 p)</t>
    </r>
  </si>
  <si>
    <t>v(i)</t>
  </si>
  <si>
    <t>V1</t>
  </si>
  <si>
    <t>V2</t>
  </si>
  <si>
    <t>estimation</t>
  </si>
  <si>
    <t>Végösszeg</t>
  </si>
  <si>
    <t>Sorcímkék</t>
  </si>
  <si>
    <t>Összeg / estimation</t>
  </si>
  <si>
    <t>V3</t>
  </si>
  <si>
    <t>COCO Y0: 9874281</t>
  </si>
  <si>
    <t>(934.1+933.1)/(2)=933.65</t>
  </si>
  <si>
    <t>(55.4+36.2)/(2)=45.8</t>
  </si>
  <si>
    <t>(62.4+47.3)/(2)=54.85</t>
  </si>
  <si>
    <t>(19.1+19.1)/(2)=19.15</t>
  </si>
  <si>
    <t>(38.3+54.4)/(2)=46.3</t>
  </si>
  <si>
    <t>(933.1+932.1)/(2)=932.65</t>
  </si>
  <si>
    <t>(54.4+35.2)/(2)=44.8</t>
  </si>
  <si>
    <t>(18.1+46.3)/(2)=32.2</t>
  </si>
  <si>
    <t>(18.1+18.1)/(2)=18.1</t>
  </si>
  <si>
    <t>(18.1+53.4)/(2)=35.75</t>
  </si>
  <si>
    <t>(932.1+931.1)/(2)=931.65</t>
  </si>
  <si>
    <t>(17.1+34.2)/(2)=25.65</t>
  </si>
  <si>
    <t>(17.1+45.3)/(2)=31.2</t>
  </si>
  <si>
    <t>(17.1+17.1)/(2)=17.1</t>
  </si>
  <si>
    <t>(17.1+52.3)/(2)=34.75</t>
  </si>
  <si>
    <t>(931.1+930.1)/(2)=930.6</t>
  </si>
  <si>
    <t>(16.1+33.2)/(2)=24.65</t>
  </si>
  <si>
    <t>(16.1+44.3)/(2)=30.2</t>
  </si>
  <si>
    <t>(16.1+16.1)/(2)=16.1</t>
  </si>
  <si>
    <t>(16.1+51.3)/(2)=33.7</t>
  </si>
  <si>
    <t>(930.1+929.1)/(2)=929.6</t>
  </si>
  <si>
    <t>(15.1+29.2)/(2)=22.15</t>
  </si>
  <si>
    <t>(15.1+43.3)/(2)=29.2</t>
  </si>
  <si>
    <t>(15.1+15.1)/(2)=15.1</t>
  </si>
  <si>
    <t>(15.1+50.3)/(2)=32.7</t>
  </si>
  <si>
    <t>(929.1+928.1)/(2)=928.6</t>
  </si>
  <si>
    <t>(14.1+28.2)/(2)=21.15</t>
  </si>
  <si>
    <t>(14.1+42.3)/(2)=28.2</t>
  </si>
  <si>
    <t>(14.1+14.1)/(2)=14.1</t>
  </si>
  <si>
    <t>(14.1+49.3)/(2)=31.7</t>
  </si>
  <si>
    <t>(928.1+927.1)/(2)=927.6</t>
  </si>
  <si>
    <t>(13.1+27.2)/(2)=20.15</t>
  </si>
  <si>
    <t>(13.1+41.3)/(2)=27.2</t>
  </si>
  <si>
    <t>(13.1+13.1)/(2)=13.1</t>
  </si>
  <si>
    <t>(13.1+48.3)/(2)=30.7</t>
  </si>
  <si>
    <t>(927.1+926.1)/(2)=926.6</t>
  </si>
  <si>
    <t>(12.1+26.2)/(2)=19.15</t>
  </si>
  <si>
    <t>(12.1+40.3)/(2)=26.15</t>
  </si>
  <si>
    <t>(12.1+12.1)/(2)=12.1</t>
  </si>
  <si>
    <t>(12.1+47.3)/(2)=29.7</t>
  </si>
  <si>
    <t>(926.1+925.1)/(2)=925.6</t>
  </si>
  <si>
    <t>(11.1+25.2)/(2)=18.1</t>
  </si>
  <si>
    <t>(11.1+39.3)/(2)=25.15</t>
  </si>
  <si>
    <t>(11.1+11.1)/(2)=11.05</t>
  </si>
  <si>
    <t>(11.1+46.3)/(2)=28.7</t>
  </si>
  <si>
    <t>(925.1+924.1)/(2)=924.6</t>
  </si>
  <si>
    <t>(10.1+24.2)/(2)=17.1</t>
  </si>
  <si>
    <t>(10.1+38.3)/(2)=24.15</t>
  </si>
  <si>
    <t>(10.1+10.1)/(2)=10.05</t>
  </si>
  <si>
    <t>(10.1+45.3)/(2)=27.7</t>
  </si>
  <si>
    <t>(924.1+923.1)/(2)=923.55</t>
  </si>
  <si>
    <t>(9.1+23.2)/(2)=16.1</t>
  </si>
  <si>
    <t>(9.1+37.2)/(2)=23.15</t>
  </si>
  <si>
    <t>(9.1+9.1)/(2)=9.05</t>
  </si>
  <si>
    <t>(9.1+44.3)/(2)=26.7</t>
  </si>
  <si>
    <t>(923.1+922.1)/(2)=922.55</t>
  </si>
  <si>
    <t>(8.1+22.1)/(2)=15.1</t>
  </si>
  <si>
    <t>(8.1+36.2)/(2)=22.15</t>
  </si>
  <si>
    <t>(8.1+8.1)/(2)=8.05</t>
  </si>
  <si>
    <t>(8.1+43.3)/(2)=25.65</t>
  </si>
  <si>
    <t>(922.1+921.1)/(2)=921.55</t>
  </si>
  <si>
    <t>(7+21.1)/(2)=14.1</t>
  </si>
  <si>
    <t>(7+35.2)/(2)=21.15</t>
  </si>
  <si>
    <t>(7+7)/(2)=7.05</t>
  </si>
  <si>
    <t>(7+42.3)/(2)=24.65</t>
  </si>
  <si>
    <t>(921.1+920)/(2)=920.55</t>
  </si>
  <si>
    <t>(6+20.1)/(2)=13.1</t>
  </si>
  <si>
    <t>(6+34.2)/(2)=20.15</t>
  </si>
  <si>
    <t>(6+6)/(2)=6.05</t>
  </si>
  <si>
    <t>(6+41.3)/(2)=23.65</t>
  </si>
  <si>
    <t>(920+919)/(2)=919.55</t>
  </si>
  <si>
    <t>(5+19.1)/(2)=12.1</t>
  </si>
  <si>
    <t>(5+33.2)/(2)=19.15</t>
  </si>
  <si>
    <t>(5+5)/(2)=5.05</t>
  </si>
  <si>
    <t>(5+40.3)/(2)=22.65</t>
  </si>
  <si>
    <t>(919+918)/(2)=918.55</t>
  </si>
  <si>
    <t>(4+18.1)/(2)=11.05</t>
  </si>
  <si>
    <t>(4+32.2)/(2)=18.1</t>
  </si>
  <si>
    <t>(4+4)/(2)=4.05</t>
  </si>
  <si>
    <t>(4+39.3)/(2)=21.65</t>
  </si>
  <si>
    <t>(918+896.9)/(2)=907.45</t>
  </si>
  <si>
    <t>(3+17.1)/(2)=10.05</t>
  </si>
  <si>
    <t>(3+31.2)/(2)=17.1</t>
  </si>
  <si>
    <t>(3+38.3)/(2)=20.65</t>
  </si>
  <si>
    <t>(917+895.9)/(2)=906.45</t>
  </si>
  <si>
    <t>(2+16.1)/(2)=9.05</t>
  </si>
  <si>
    <t>(2+30.2)/(2)=16.1</t>
  </si>
  <si>
    <t>(2+28.2)/(2)=15.1</t>
  </si>
  <si>
    <t>(916+894.9)/(2)=905.45</t>
  </si>
  <si>
    <t>(1+15.1)/(2)=8.05</t>
  </si>
  <si>
    <t>(1+27.2)/(2)=14.1</t>
  </si>
  <si>
    <t>(915+893.9)/(2)=904.45</t>
  </si>
  <si>
    <t>v1</t>
  </si>
  <si>
    <t>v3</t>
  </si>
  <si>
    <t>average</t>
  </si>
  <si>
    <t>abs(v2)</t>
  </si>
  <si>
    <t>abs(v3)</t>
  </si>
  <si>
    <t>abs</t>
  </si>
  <si>
    <t>with sign</t>
  </si>
  <si>
    <t>COCO Y0: 7726021</t>
  </si>
  <si>
    <t>(936.7+913.8)/(2)=925.25</t>
  </si>
  <si>
    <t>(18.9+42.8)/(2)=30.9</t>
  </si>
  <si>
    <t>(55.8+67.8)/(2)=61.8</t>
  </si>
  <si>
    <t>(39.9+18.9)/(2)=29.4</t>
  </si>
  <si>
    <t>(18.9+41.9)/(2)=30.4</t>
  </si>
  <si>
    <t>(935.7+912.8)/(2)=924.25</t>
  </si>
  <si>
    <t>(17.9+41.9)/(2)=29.9</t>
  </si>
  <si>
    <t>(17.9+66.8)/(2)=42.35</t>
  </si>
  <si>
    <t>(38.9+17.9)/(2)=28.4</t>
  </si>
  <si>
    <t>(17.9+40.9)/(2)=29.4</t>
  </si>
  <si>
    <t>(934.7+911.8)/(2)=923.25</t>
  </si>
  <si>
    <t>(16.9+40.9)/(2)=28.9</t>
  </si>
  <si>
    <t>(16.9+65.8)/(2)=41.35</t>
  </si>
  <si>
    <t>(18.9+16.9)/(2)=17.95</t>
  </si>
  <si>
    <t>(16.9+39.9)/(2)=28.4</t>
  </si>
  <si>
    <t>(933.7+910.8)/(2)=922.25</t>
  </si>
  <si>
    <t>(15.9+39.9)/(2)=27.9</t>
  </si>
  <si>
    <t>(15.9+64.8)/(2)=40.35</t>
  </si>
  <si>
    <t>(17.9+15.9)/(2)=16.95</t>
  </si>
  <si>
    <t>(15.9+38.9)/(2)=27.4</t>
  </si>
  <si>
    <t>(932.7+909.8)/(2)=921.25</t>
  </si>
  <si>
    <t>(14.9+38.9)/(2)=26.9</t>
  </si>
  <si>
    <t>(14.9+63.8)/(2)=39.35</t>
  </si>
  <si>
    <t>(16.9+14.9)/(2)=15.95</t>
  </si>
  <si>
    <t>(14.9+37.9)/(2)=26.4</t>
  </si>
  <si>
    <t>(931.7+908.8)/(2)=920.25</t>
  </si>
  <si>
    <t>(14+37.9)/(2)=25.9</t>
  </si>
  <si>
    <t>(14+62.8)/(2)=38.35</t>
  </si>
  <si>
    <t>(15.9+14)/(2)=14.95</t>
  </si>
  <si>
    <t>(14+36.9)/(2)=25.4</t>
  </si>
  <si>
    <t>(930.7+907.8)/(2)=919.25</t>
  </si>
  <si>
    <t>(13+36.9)/(2)=24.9</t>
  </si>
  <si>
    <t>(13+61.8)/(2)=37.35</t>
  </si>
  <si>
    <t>(14.9+13)/(2)=13.95</t>
  </si>
  <si>
    <t>(13+35.9)/(2)=24.4</t>
  </si>
  <si>
    <t>(929.7+906.8)/(2)=918.25</t>
  </si>
  <si>
    <t>(12+35.9)/(2)=23.9</t>
  </si>
  <si>
    <t>(12+60.8)/(2)=36.35</t>
  </si>
  <si>
    <t>(14+12)/(2)=12.95</t>
  </si>
  <si>
    <t>(12+34.9)/(2)=23.4</t>
  </si>
  <si>
    <t>(928.7+905.8)/(2)=917.3</t>
  </si>
  <si>
    <t>(11+34.9)/(2)=22.9</t>
  </si>
  <si>
    <t>(11+59.8)/(2)=35.4</t>
  </si>
  <si>
    <t>(13+11)/(2)=11.95</t>
  </si>
  <si>
    <t>(11+33.9)/(2)=22.4</t>
  </si>
  <si>
    <t>(927.7+904.8)/(2)=916.3</t>
  </si>
  <si>
    <t>(10+33.9)/(2)=21.9</t>
  </si>
  <si>
    <t>(10+58.8)/(2)=34.4</t>
  </si>
  <si>
    <t>(10+10)/(2)=9.95</t>
  </si>
  <si>
    <t>(10+32.9)/(2)=21.4</t>
  </si>
  <si>
    <t>(926.7+903.8)/(2)=915.3</t>
  </si>
  <si>
    <t>(9+32.9)/(2)=20.95</t>
  </si>
  <si>
    <t>(9+57.8)/(2)=33.4</t>
  </si>
  <si>
    <t>(9+9)/(2)=8.95</t>
  </si>
  <si>
    <t>(9+31.9)/(2)=20.45</t>
  </si>
  <si>
    <t>(925.7+902.8)/(2)=914.3</t>
  </si>
  <si>
    <t>(8+31.9)/(2)=19.95</t>
  </si>
  <si>
    <t>(8+56.8)/(2)=32.4</t>
  </si>
  <si>
    <t>(8+8)/(2)=7.95</t>
  </si>
  <si>
    <t>(8+30.9)/(2)=19.45</t>
  </si>
  <si>
    <t>(924.8+901.8)/(2)=913.3</t>
  </si>
  <si>
    <t>(7+30.9)/(2)=18.95</t>
  </si>
  <si>
    <t>(7+55.8)/(2)=31.4</t>
  </si>
  <si>
    <t>(7+29.9)/(2)=18.45</t>
  </si>
  <si>
    <t>(923.8+900.8)/(2)=912.3</t>
  </si>
  <si>
    <t>(6+29.9)/(2)=17.95</t>
  </si>
  <si>
    <t>(6+54.8)/(2)=30.4</t>
  </si>
  <si>
    <t>(6+28.9)/(2)=17.45</t>
  </si>
  <si>
    <t>(922.8+899.8)/(2)=911.3</t>
  </si>
  <si>
    <t>(5+28.9)/(2)=16.95</t>
  </si>
  <si>
    <t>(5+53.8)/(2)=29.4</t>
  </si>
  <si>
    <t>(5+27.9)/(2)=16.45</t>
  </si>
  <si>
    <t>(921.8+898.8)/(2)=910.3</t>
  </si>
  <si>
    <t>(4+27.9)/(2)=15.95</t>
  </si>
  <si>
    <t>(4+52.8)/(2)=28.4</t>
  </si>
  <si>
    <t>(4+26.9)/(2)=15.45</t>
  </si>
  <si>
    <t>(920.8+897.8)/(2)=909.3</t>
  </si>
  <si>
    <t>(3+51.8)/(2)=27.4</t>
  </si>
  <si>
    <t>(3+25.9)/(2)=14.45</t>
  </si>
  <si>
    <t>(919.8+896.8)/(2)=908.3</t>
  </si>
  <si>
    <t>(2+50.8)/(2)=26.4</t>
  </si>
  <si>
    <t>(2+24.9)/(2)=13.45</t>
  </si>
  <si>
    <t>(918.8+895.9)/(2)=907.3</t>
  </si>
  <si>
    <t>(1+49.8)/(2)=25.4</t>
  </si>
  <si>
    <t>(1+23.9)/(2)=12.45</t>
  </si>
  <si>
    <t>(917.8+894.9)/(2)=906.3</t>
  </si>
  <si>
    <t>&lt;--best of versions</t>
  </si>
  <si>
    <t>increasing quality of learning materials v1</t>
  </si>
  <si>
    <t>increasing quality of learning materials v2</t>
  </si>
  <si>
    <t>increasing quality of learning materials v3</t>
  </si>
  <si>
    <t>increasing quality of learning materials v4</t>
  </si>
  <si>
    <t>increasing quality of learning materials v5</t>
  </si>
  <si>
    <t>increasing quality of learning materials v6</t>
  </si>
  <si>
    <t>increasing quality of learning materials v7</t>
  </si>
  <si>
    <t>increasing quality of learning materials v8</t>
  </si>
  <si>
    <t>increasing quality of learning materials v9</t>
  </si>
  <si>
    <t>increasing quality of learning materials v10</t>
  </si>
  <si>
    <t>increasing quality of learning materials v11</t>
  </si>
  <si>
    <t>increasing quality of learning materials v12</t>
  </si>
  <si>
    <t>increasing quality of learning materials v13</t>
  </si>
  <si>
    <t>increasing quality of learning materials v14</t>
  </si>
  <si>
    <t>actions/attributes</t>
  </si>
  <si>
    <t>salary of teachers</t>
  </si>
  <si>
    <t>salary of lectors</t>
  </si>
  <si>
    <t>salary of Students</t>
  </si>
  <si>
    <t>Contract for writing better scripts without lectors</t>
  </si>
  <si>
    <t>Contract for involving Students in order to testing/commenting scripts</t>
  </si>
  <si>
    <t>salary of dramaturgists</t>
  </si>
  <si>
    <t>Contract for involving dramaturgists in order to restructuring scripts</t>
  </si>
  <si>
    <t>Contract for involving lectors in order to create grammatically better texts without involving teachers/dramaturgists</t>
  </si>
  <si>
    <t>licence expenditures</t>
  </si>
  <si>
    <t>Cost of robots (e.g. lectors)</t>
  </si>
  <si>
    <t>ranking</t>
  </si>
  <si>
    <t>COCO Y0: 2105228</t>
  </si>
  <si>
    <t>(970.6+505.8)/(2)=738.2</t>
  </si>
  <si>
    <t>(27+497.8)/(2)=262.4</t>
  </si>
  <si>
    <t>(13+18)/(2)=15.5</t>
  </si>
  <si>
    <t>(17+476.8)/(2)=246.9</t>
  </si>
  <si>
    <t>(22+481.8)/(2)=251.9</t>
  </si>
  <si>
    <t>(969.6+504.8)/(2)=737.2</t>
  </si>
  <si>
    <t>(26+496.8)/(2)=261.4</t>
  </si>
  <si>
    <t>(12+17)/(2)=14.5</t>
  </si>
  <si>
    <t>(16+475.8)/(2)=245.9</t>
  </si>
  <si>
    <t>(12+12)/(2)=12</t>
  </si>
  <si>
    <t>(968.6+503.8)/(2)=736.2</t>
  </si>
  <si>
    <t>(25+495.8)/(2)=260.4</t>
  </si>
  <si>
    <t>(11+16)/(2)=13.5</t>
  </si>
  <si>
    <t>(11+11)/(2)=11</t>
  </si>
  <si>
    <t>(967.6+502.8)/(2)=735.2</t>
  </si>
  <si>
    <t>(24+494.8)/(2)=259.4</t>
  </si>
  <si>
    <t>(10+15)/(2)=12.5</t>
  </si>
  <si>
    <t>(10+10)/(2)=10</t>
  </si>
  <si>
    <t>(966.6+501.8)/(2)=734.2</t>
  </si>
  <si>
    <t>(23+493.8)/(2)=258.4</t>
  </si>
  <si>
    <t>(9+14)/(2)=11.5</t>
  </si>
  <si>
    <t>(9+9)/(2)=9</t>
  </si>
  <si>
    <t>(962.6+500.8)/(2)=731.7</t>
  </si>
  <si>
    <t>(22+492.8)/(2)=257.4</t>
  </si>
  <si>
    <t>(8+13)/(2)=10.5</t>
  </si>
  <si>
    <t>(955.6+499.8)/(2)=727.7</t>
  </si>
  <si>
    <t>(21+488.8)/(2)=254.9</t>
  </si>
  <si>
    <t>(7+12)/(2)=9.5</t>
  </si>
  <si>
    <t>(950.6+498.8)/(2)=724.7</t>
  </si>
  <si>
    <t>(20+487.8)/(2)=253.9</t>
  </si>
  <si>
    <t>(6+11)/(2)=8.5</t>
  </si>
  <si>
    <t>(949.6+497.8)/(2)=723.7</t>
  </si>
  <si>
    <t>(19+486.8)/(2)=252.9</t>
  </si>
  <si>
    <t>(942.6+496.8)/(2)=719.7</t>
  </si>
  <si>
    <t>(18+485.8)/(2)=251.9</t>
  </si>
  <si>
    <t>(941.6+495.8)/(2)=718.7</t>
  </si>
  <si>
    <t>(3+483.8)/(2)=243.4</t>
  </si>
  <si>
    <t>(940.6+494.8)/(2)=717.7</t>
  </si>
  <si>
    <t>(2+482.8)/(2)=242.4</t>
  </si>
  <si>
    <t>(939.6+493.8)/(2)=716.7</t>
  </si>
  <si>
    <t>(935.6+0)/(2)=467.8</t>
  </si>
  <si>
    <t>S14 �sszeg: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</si>
  <si>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1.33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</si>
  <si>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0.04 mp (0 p)</t>
    </r>
  </si>
  <si>
    <t>Becslés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</si>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</sst>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E+00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Liberation Sans"/>
      <charset val="238"/>
    </font>
    <font>
      <sz val="6"/>
      <color rgb="FF000000"/>
      <name val="Courier New"/>
      <family val="3"/>
      <charset val="238"/>
    </font>
    <font>
      <sz val="6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5"/>
      <color rgb="FFFFFFFF"/>
      <name val="Verdana"/>
      <family val="2"/>
      <charset val="238"/>
    </font>
    <font>
      <sz val="5"/>
      <color rgb="FF333333"/>
      <name val="Verdana"/>
      <family val="2"/>
      <charset val="238"/>
    </font>
    <font>
      <sz val="6"/>
      <color rgb="FF333333"/>
      <name val="Verdana"/>
      <family val="2"/>
      <charset val="238"/>
    </font>
    <font>
      <b/>
      <sz val="6"/>
      <color rgb="FF333333"/>
      <name val="Verdana"/>
      <family val="2"/>
      <charset val="238"/>
    </font>
    <font>
      <sz val="11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1" applyAlignment="1">
      <alignment horizontal="right"/>
    </xf>
    <xf numFmtId="0" fontId="1" fillId="0" borderId="0" xfId="1" applyAlignment="1">
      <alignment wrapText="1"/>
    </xf>
    <xf numFmtId="0" fontId="1" fillId="0" borderId="0" xfId="1"/>
    <xf numFmtId="0" fontId="1" fillId="2" borderId="0" xfId="1" applyFill="1"/>
    <xf numFmtId="0" fontId="1" fillId="2" borderId="1" xfId="1" applyFill="1" applyBorder="1"/>
    <xf numFmtId="0" fontId="1" fillId="0" borderId="1" xfId="1" applyBorder="1"/>
    <xf numFmtId="9" fontId="1" fillId="0" borderId="1" xfId="1" applyNumberFormat="1" applyBorder="1"/>
    <xf numFmtId="9" fontId="1" fillId="2" borderId="1" xfId="1" applyNumberFormat="1" applyFill="1" applyBorder="1"/>
    <xf numFmtId="0" fontId="2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4" fillId="0" borderId="0" xfId="2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2"/>
    </xf>
    <xf numFmtId="0" fontId="4" fillId="0" borderId="0" xfId="2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3"/>
    </xf>
    <xf numFmtId="0" fontId="4" fillId="0" borderId="0" xfId="2" applyAlignment="1">
      <alignment horizontal="left" vertical="center" wrapText="1" indent="3"/>
    </xf>
    <xf numFmtId="0" fontId="4" fillId="2" borderId="0" xfId="2" applyFill="1" applyAlignment="1">
      <alignment horizontal="left" vertical="center" wrapText="1" indent="1"/>
    </xf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6" fillId="4" borderId="0" xfId="0" applyFont="1" applyFill="1"/>
    <xf numFmtId="0" fontId="7" fillId="0" borderId="0" xfId="0" applyFont="1" applyAlignment="1">
      <alignment wrapText="1"/>
    </xf>
    <xf numFmtId="0" fontId="8" fillId="0" borderId="0" xfId="0" applyFont="1"/>
    <xf numFmtId="2" fontId="0" fillId="0" borderId="0" xfId="0" applyNumberFormat="1"/>
    <xf numFmtId="1" fontId="0" fillId="0" borderId="0" xfId="0" applyNumberFormat="1"/>
    <xf numFmtId="1" fontId="8" fillId="0" borderId="0" xfId="0" applyNumberFormat="1" applyFont="1"/>
    <xf numFmtId="1" fontId="0" fillId="0" borderId="1" xfId="0" applyNumberFormat="1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2"/>
    <xf numFmtId="164" fontId="0" fillId="0" borderId="0" xfId="0" applyNumberFormat="1"/>
    <xf numFmtId="0" fontId="12" fillId="5" borderId="5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5" fillId="0" borderId="0" xfId="0" applyFont="1"/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3">
    <cellStyle name="Hivatkozás" xfId="2" builtinId="8"/>
    <cellStyle name="Normál" xfId="0" builtinId="0"/>
    <cellStyle name="Normál 2" xfId="1" xr:uid="{17728597-DD3A-4C9A-9CE5-EA6E49472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E0E64AA4-58B1-409D-8983-CB1A46EE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13</xdr:col>
      <xdr:colOff>76200</xdr:colOff>
      <xdr:row>3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80D4F15B-7C3F-46B5-809E-578852CD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13</xdr:col>
      <xdr:colOff>76200</xdr:colOff>
      <xdr:row>3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4CBF4FA7-AF28-435C-89DD-0A3E867C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015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13</xdr:col>
      <xdr:colOff>76200</xdr:colOff>
      <xdr:row>3</xdr:row>
      <xdr:rowOff>25400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id="{1B114671-6AEC-4701-A847-147F6FFE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015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14</xdr:col>
      <xdr:colOff>76200</xdr:colOff>
      <xdr:row>3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813BC503-EE4F-4586-A53C-C50EC262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015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14</xdr:col>
      <xdr:colOff>76200</xdr:colOff>
      <xdr:row>3</xdr:row>
      <xdr:rowOff>25400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id="{CA17831A-386A-4B5A-AFF3-7E3812C8E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015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14</xdr:col>
      <xdr:colOff>76200</xdr:colOff>
      <xdr:row>3</xdr:row>
      <xdr:rowOff>25400</xdr:rowOff>
    </xdr:to>
    <xdr:pic>
      <xdr:nvPicPr>
        <xdr:cNvPr id="4" name="Kép 3" descr="COCO">
          <a:extLst>
            <a:ext uri="{FF2B5EF4-FFF2-40B4-BE49-F238E27FC236}">
              <a16:creationId xmlns:a16="http://schemas.microsoft.com/office/drawing/2014/main" id="{6E05470A-5AEE-4A32-8C83-F1AD1B3A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015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14</xdr:col>
      <xdr:colOff>76200</xdr:colOff>
      <xdr:row>3</xdr:row>
      <xdr:rowOff>25400</xdr:rowOff>
    </xdr:to>
    <xdr:pic>
      <xdr:nvPicPr>
        <xdr:cNvPr id="5" name="Kép 4" descr="COCO">
          <a:extLst>
            <a:ext uri="{FF2B5EF4-FFF2-40B4-BE49-F238E27FC236}">
              <a16:creationId xmlns:a16="http://schemas.microsoft.com/office/drawing/2014/main" id="{82BB31F5-1DC4-40EA-8C86-B012BB52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0</xdr:col>
      <xdr:colOff>1905000</xdr:colOff>
      <xdr:row>39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BB3A7B9E-A396-405A-AD07-69E031BD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600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539.689080324075" createdVersion="6" refreshedVersion="6" minRefreshableVersion="3" recordCount="20" xr:uid="{CE36E3D4-5FB5-47D9-A24B-937F73F831DF}">
  <cacheSource type="worksheet">
    <worksheetSource ref="H24:I44" sheet="v1_v2"/>
  </cacheSource>
  <cacheFields count="2">
    <cacheField name="v(i)" numFmtId="0">
      <sharedItems count="2">
        <s v="V1"/>
        <s v="V2"/>
      </sharedItems>
    </cacheField>
    <cacheField name="estimation" numFmtId="0">
      <sharedItems containsSemiMixedTypes="0" containsString="0" containsNumber="1" minValue="967.2" maxValue="10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539.694633101855" createdVersion="6" refreshedVersion="6" minRefreshableVersion="3" recordCount="20" xr:uid="{39B13F96-16C6-4094-B919-32691CF7A1BB}">
  <cacheSource type="worksheet">
    <worksheetSource ref="H24:I44" sheet="v2_v3"/>
  </cacheSource>
  <cacheFields count="2">
    <cacheField name="v(i)" numFmtId="0">
      <sharedItems count="2">
        <s v="V3"/>
        <s v="V2"/>
      </sharedItems>
    </cacheField>
    <cacheField name="estimation" numFmtId="0">
      <sharedItems containsSemiMixedTypes="0" containsString="0" containsNumber="1" minValue="968.4" maxValue="1046.4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539.7002931713" createdVersion="6" refreshedVersion="6" minRefreshableVersion="3" recordCount="20" xr:uid="{5EFC6339-790B-46CF-9030-650A9AA032D0}">
  <cacheSource type="worksheet">
    <worksheetSource ref="H24:I44" sheet="v2_v3 (2)"/>
  </cacheSource>
  <cacheFields count="2">
    <cacheField name="v(i)" numFmtId="0">
      <sharedItems count="4">
        <s v="abs(v3)"/>
        <s v="abs(v2)"/>
        <s v="V2" u="1"/>
        <s v="V3" u="1"/>
      </sharedItems>
    </cacheField>
    <cacheField name="estimation" numFmtId="0">
      <sharedItems containsSemiMixedTypes="0" containsString="0" containsNumber="1" minValue="960.1" maxValue="1032.9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1021.4"/>
  </r>
  <r>
    <x v="0"/>
    <n v="967.2"/>
  </r>
  <r>
    <x v="0"/>
    <n v="984.8"/>
  </r>
  <r>
    <x v="0"/>
    <n v="974.7"/>
  </r>
  <r>
    <x v="0"/>
    <n v="1024.4000000000001"/>
  </r>
  <r>
    <x v="0"/>
    <n v="978.8"/>
  </r>
  <r>
    <x v="0"/>
    <n v="985.3"/>
  </r>
  <r>
    <x v="0"/>
    <n v="977.8"/>
  </r>
  <r>
    <x v="0"/>
    <n v="990.3"/>
  </r>
  <r>
    <x v="0"/>
    <n v="981.3"/>
  </r>
  <r>
    <x v="1"/>
    <n v="1026.9000000000001"/>
  </r>
  <r>
    <x v="1"/>
    <n v="982.3"/>
  </r>
  <r>
    <x v="1"/>
    <n v="1016.9"/>
  </r>
  <r>
    <x v="1"/>
    <n v="1000.3"/>
  </r>
  <r>
    <x v="1"/>
    <n v="1043"/>
  </r>
  <r>
    <x v="1"/>
    <n v="1006.3"/>
  </r>
  <r>
    <x v="1"/>
    <n v="1001.3"/>
  </r>
  <r>
    <x v="1"/>
    <n v="1013.9"/>
  </r>
  <r>
    <x v="1"/>
    <n v="1008.4"/>
  </r>
  <r>
    <x v="1"/>
    <n v="1014.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986"/>
  </r>
  <r>
    <x v="0"/>
    <n v="992.5"/>
  </r>
  <r>
    <x v="0"/>
    <n v="1035.3"/>
  </r>
  <r>
    <x v="0"/>
    <n v="1010.6"/>
  </r>
  <r>
    <x v="0"/>
    <n v="1046.4000000000001"/>
  </r>
  <r>
    <x v="0"/>
    <n v="1012.7"/>
  </r>
  <r>
    <x v="0"/>
    <n v="1023.2"/>
  </r>
  <r>
    <x v="0"/>
    <n v="1017.7"/>
  </r>
  <r>
    <x v="0"/>
    <n v="1018.2"/>
  </r>
  <r>
    <x v="0"/>
    <n v="1013.2"/>
  </r>
  <r>
    <x v="1"/>
    <n v="994"/>
  </r>
  <r>
    <x v="1"/>
    <n v="968.4"/>
  </r>
  <r>
    <x v="1"/>
    <n v="989.5"/>
  </r>
  <r>
    <x v="1"/>
    <n v="975.4"/>
  </r>
  <r>
    <x v="1"/>
    <n v="1022.7"/>
  </r>
  <r>
    <x v="1"/>
    <n v="983.5"/>
  </r>
  <r>
    <x v="1"/>
    <n v="972.9"/>
  </r>
  <r>
    <x v="1"/>
    <n v="978.4"/>
  </r>
  <r>
    <x v="1"/>
    <n v="976.9"/>
  </r>
  <r>
    <x v="1"/>
    <n v="982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995"/>
  </r>
  <r>
    <x v="0"/>
    <n v="1026.9000000000001"/>
  </r>
  <r>
    <x v="0"/>
    <n v="971.6"/>
  </r>
  <r>
    <x v="0"/>
    <n v="993"/>
  </r>
  <r>
    <x v="0"/>
    <n v="960.1"/>
  </r>
  <r>
    <x v="0"/>
    <n v="1018.4"/>
  </r>
  <r>
    <x v="0"/>
    <n v="985.5"/>
  </r>
  <r>
    <x v="0"/>
    <n v="1000"/>
  </r>
  <r>
    <x v="0"/>
    <n v="973.1"/>
  </r>
  <r>
    <x v="0"/>
    <n v="973.1"/>
  </r>
  <r>
    <x v="1"/>
    <n v="1022.4"/>
  </r>
  <r>
    <x v="1"/>
    <n v="995"/>
  </r>
  <r>
    <x v="1"/>
    <n v="1001"/>
  </r>
  <r>
    <x v="1"/>
    <n v="1011.9"/>
  </r>
  <r>
    <x v="1"/>
    <n v="991"/>
  </r>
  <r>
    <x v="1"/>
    <n v="1032.9000000000001"/>
  </r>
  <r>
    <x v="1"/>
    <n v="1004"/>
  </r>
  <r>
    <x v="1"/>
    <n v="1031.9000000000001"/>
  </r>
  <r>
    <x v="1"/>
    <n v="1014.4"/>
  </r>
  <r>
    <x v="1"/>
    <n v="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B538F7-B1DB-4969-8FBB-117C15ACB2B4}" name="Kimutatás3" cacheId="2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15:B18" firstHeaderRow="1" firstDataRow="1" firstDataCol="1"/>
  <pivotFields count="2">
    <pivotField axis="axisRow" showAll="0">
      <items count="5">
        <item m="1" x="2"/>
        <item m="1" x="3"/>
        <item x="0"/>
        <item x="1"/>
        <item t="default"/>
      </items>
    </pivotField>
    <pivotField dataField="1" showAll="0"/>
  </pivotFields>
  <rowFields count="1">
    <field x="0"/>
  </rowFields>
  <rowItems count="3">
    <i>
      <x v="2"/>
    </i>
    <i>
      <x v="3"/>
    </i>
    <i t="grand">
      <x/>
    </i>
  </rowItems>
  <colItems count="1">
    <i/>
  </colItems>
  <dataFields count="1">
    <dataField name="Összeg / estimation" fld="1" baseField="0" baseItem="0"/>
  </dataFields>
  <conditionalFormats count="2"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0" count="2">
              <x v="0"/>
              <x v="1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0" count="2">
              <x v="2"/>
              <x v="3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4F4996-DB46-4303-A007-EC73EE5AA8DF}" name="Kimutatás2" cacheId="1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9:B12" firstHeaderRow="1" firstDataRow="1" firstDataCol="1"/>
  <pivotFields count="2">
    <pivotField axis="axisRow" showAll="0">
      <items count="3">
        <item x="1"/>
        <item x="0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Összeg / estimation" fld="1" baseField="0" baseItem="0"/>
  </dataFields>
  <conditionalFormats count="1">
    <conditionalFormat priority="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0" count="2">
              <x v="0"/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EFB79E-8935-4F85-9895-A8E323B85093}" name="Kimutatás1" cacheId="0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3:B6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Összeg / estimation" fld="1" baseField="0" baseItem="0"/>
  </dataFields>
  <conditionalFormats count="1"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0" count="2">
              <x v="0"/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iau.my-x.hu/mediawiki/index.php/QuILT_introduction_game" TargetMode="External"/><Relationship Id="rId2" Type="http://schemas.openxmlformats.org/officeDocument/2006/relationships/hyperlink" Target="https://miau.my-x.hu/mediawiki/index.php/QuILT-IK045-Diary" TargetMode="External"/><Relationship Id="rId1" Type="http://schemas.openxmlformats.org/officeDocument/2006/relationships/hyperlink" Target="https://miau.my-x.hu/mediawiki/index.php/QuILT-IK045-Diary" TargetMode="External"/><Relationship Id="rId4" Type="http://schemas.openxmlformats.org/officeDocument/2006/relationships/hyperlink" Target="https://miau.my-x.hu/mediawiki/index.php/Vita:QuILT-IK059-Diary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miau.my-x.hu/myx-free/coco/test/210522820190318121433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miau.my-x.hu/myx-free/coco/test/383278920190315155420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miau.my-x.hu/myx-free/coco/test/380482020190315163058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miau.my-x.hu/myx-free/coco/test/987428120190315163922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miau.my-x.hu/myx-free/coco/test/7726021201903151647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AB001-A186-4A08-9134-67AEDE0086D1}">
  <dimension ref="A1:A19"/>
  <sheetViews>
    <sheetView workbookViewId="0"/>
  </sheetViews>
  <sheetFormatPr defaultColWidth="108.6328125" defaultRowHeight="14.5"/>
  <sheetData>
    <row r="1" spans="1:1" ht="15" thickBot="1">
      <c r="A1" s="9" t="s">
        <v>47</v>
      </c>
    </row>
    <row r="2" spans="1:1">
      <c r="A2" s="16" t="s">
        <v>65</v>
      </c>
    </row>
    <row r="3" spans="1:1" ht="43.5">
      <c r="A3" s="11" t="s">
        <v>48</v>
      </c>
    </row>
    <row r="4" spans="1:1">
      <c r="A4" s="10" t="s">
        <v>49</v>
      </c>
    </row>
    <row r="5" spans="1:1">
      <c r="A5" s="13" t="s">
        <v>50</v>
      </c>
    </row>
    <row r="6" spans="1:1">
      <c r="A6" s="12" t="s">
        <v>51</v>
      </c>
    </row>
    <row r="7" spans="1:1">
      <c r="A7" s="12" t="s">
        <v>52</v>
      </c>
    </row>
    <row r="8" spans="1:1">
      <c r="A8" s="12" t="s">
        <v>53</v>
      </c>
    </row>
    <row r="9" spans="1:1">
      <c r="A9" s="14" t="s">
        <v>54</v>
      </c>
    </row>
    <row r="10" spans="1:1">
      <c r="A10" s="14" t="s">
        <v>55</v>
      </c>
    </row>
    <row r="11" spans="1:1">
      <c r="A11" s="14" t="s">
        <v>56</v>
      </c>
    </row>
    <row r="12" spans="1:1">
      <c r="A12" s="12" t="s">
        <v>57</v>
      </c>
    </row>
    <row r="13" spans="1:1">
      <c r="A13" s="12" t="s">
        <v>58</v>
      </c>
    </row>
    <row r="14" spans="1:1" ht="16">
      <c r="A14" s="14" t="s">
        <v>59</v>
      </c>
    </row>
    <row r="15" spans="1:1">
      <c r="A15" s="14" t="s">
        <v>60</v>
      </c>
    </row>
    <row r="16" spans="1:1">
      <c r="A16" s="14" t="s">
        <v>61</v>
      </c>
    </row>
    <row r="17" spans="1:1">
      <c r="A17" s="14" t="s">
        <v>62</v>
      </c>
    </row>
    <row r="18" spans="1:1">
      <c r="A18" s="14" t="s">
        <v>63</v>
      </c>
    </row>
    <row r="19" spans="1:1" ht="29">
      <c r="A19" s="15" t="s">
        <v>64</v>
      </c>
    </row>
  </sheetData>
  <hyperlinks>
    <hyperlink ref="A3" r:id="rId1" location="Synchronicity_Test_Nr.2" display="https://miau.my-x.hu/mediawiki/index.php/QuILT-IK045-Diary - Synchronicity_Test_Nr.2" xr:uid="{7C46B4D6-EDE4-4917-861D-CF81DCDF37FA}"/>
    <hyperlink ref="A5" r:id="rId2" display="https://miau.my-x.hu/mediawiki/index.php/QuILT-IK045-Diary" xr:uid="{FB1D48CE-0BB6-4049-9F85-6D2B43BB430E}"/>
    <hyperlink ref="A19" r:id="rId3" display="https://miau.my-x.hu/mediawiki/index.php/QuILT_introduction_game" xr:uid="{24FC4942-882E-4F19-B935-78144F30761E}"/>
    <hyperlink ref="A2" r:id="rId4" location="4._Day_.282019.III.06.29" xr:uid="{99EEF164-822D-430C-B824-44E9EB9ECEE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6F828-7E82-4CB2-857D-A2E077DFF3F4}">
  <dimension ref="A3:I18"/>
  <sheetViews>
    <sheetView workbookViewId="0">
      <selection activeCell="D17" sqref="D17"/>
    </sheetView>
  </sheetViews>
  <sheetFormatPr defaultRowHeight="14.5"/>
  <cols>
    <col min="1" max="1" width="11.7265625" bestFit="1" customWidth="1"/>
    <col min="2" max="2" width="17.453125" bestFit="1" customWidth="1"/>
    <col min="3" max="3" width="9.36328125" bestFit="1" customWidth="1"/>
  </cols>
  <sheetData>
    <row r="3" spans="1:9">
      <c r="A3" s="40" t="s">
        <v>337</v>
      </c>
      <c r="B3" t="s">
        <v>338</v>
      </c>
      <c r="E3" t="str">
        <f>satisfaction_v1!B3</f>
        <v>Nd1</v>
      </c>
      <c r="F3" t="str">
        <f>satisfaction_v1!C3</f>
        <v>Nd2</v>
      </c>
      <c r="G3" t="str">
        <f>satisfaction_v1!D3</f>
        <v>Nd3</v>
      </c>
      <c r="H3" t="str">
        <f>satisfaction_v1!E3</f>
        <v>Nd4</v>
      </c>
      <c r="I3" t="str">
        <f>satisfaction_v1!F3</f>
        <v>Nd5</v>
      </c>
    </row>
    <row r="4" spans="1:9">
      <c r="A4" s="41" t="s">
        <v>333</v>
      </c>
      <c r="B4">
        <v>9886</v>
      </c>
      <c r="D4" t="s">
        <v>433</v>
      </c>
      <c r="E4">
        <f>satisfaction_v1!B14</f>
        <v>100</v>
      </c>
      <c r="F4">
        <f>satisfaction_v1!C14</f>
        <v>100</v>
      </c>
      <c r="G4">
        <f>satisfaction_v1!D14</f>
        <v>100</v>
      </c>
      <c r="H4">
        <f>satisfaction_v1!E14</f>
        <v>100</v>
      </c>
      <c r="I4">
        <f>satisfaction_v1!F14</f>
        <v>100</v>
      </c>
    </row>
    <row r="5" spans="1:9">
      <c r="A5" s="41" t="s">
        <v>334</v>
      </c>
      <c r="B5">
        <v>10114.199999999999</v>
      </c>
      <c r="D5" t="s">
        <v>219</v>
      </c>
      <c r="E5">
        <f>satisfaction_v2!B14</f>
        <v>84.8</v>
      </c>
      <c r="F5">
        <f>satisfaction_v2!C14</f>
        <v>85.9</v>
      </c>
      <c r="G5">
        <f>satisfaction_v2!D14</f>
        <v>96.3</v>
      </c>
      <c r="H5">
        <f>satisfaction_v2!E14</f>
        <v>85.9</v>
      </c>
      <c r="I5">
        <f>satisfaction_v2!F14</f>
        <v>91.8</v>
      </c>
    </row>
    <row r="6" spans="1:9">
      <c r="A6" s="41" t="s">
        <v>336</v>
      </c>
      <c r="B6">
        <v>20000.199999999997</v>
      </c>
    </row>
    <row r="9" spans="1:9">
      <c r="A9" s="40" t="s">
        <v>337</v>
      </c>
      <c r="B9" t="s">
        <v>338</v>
      </c>
    </row>
    <row r="10" spans="1:9">
      <c r="A10" s="41" t="s">
        <v>334</v>
      </c>
      <c r="B10">
        <v>9844.1999999999989</v>
      </c>
      <c r="D10" t="str">
        <f>D5</f>
        <v>v2</v>
      </c>
      <c r="E10">
        <f>E5</f>
        <v>84.8</v>
      </c>
      <c r="F10">
        <f t="shared" ref="F10:I10" si="0">F5</f>
        <v>85.9</v>
      </c>
      <c r="G10">
        <f t="shared" si="0"/>
        <v>96.3</v>
      </c>
      <c r="H10">
        <f t="shared" si="0"/>
        <v>85.9</v>
      </c>
      <c r="I10">
        <f t="shared" si="0"/>
        <v>91.8</v>
      </c>
    </row>
    <row r="11" spans="1:9">
      <c r="A11" s="41" t="s">
        <v>339</v>
      </c>
      <c r="B11">
        <v>10155.800000000001</v>
      </c>
      <c r="D11" t="s">
        <v>434</v>
      </c>
      <c r="E11">
        <f>satisfaction_v3!B14</f>
        <v>70</v>
      </c>
      <c r="F11">
        <f>satisfaction_v3!C14</f>
        <v>70</v>
      </c>
      <c r="G11">
        <f>satisfaction_v3!D14</f>
        <v>70</v>
      </c>
      <c r="H11">
        <f>satisfaction_v3!E14</f>
        <v>70</v>
      </c>
      <c r="I11">
        <f>satisfaction_v3!F14</f>
        <v>70</v>
      </c>
    </row>
    <row r="12" spans="1:9">
      <c r="A12" s="41" t="s">
        <v>336</v>
      </c>
      <c r="B12">
        <v>20000</v>
      </c>
    </row>
    <row r="15" spans="1:9">
      <c r="A15" s="40" t="s">
        <v>337</v>
      </c>
      <c r="B15" t="s">
        <v>338</v>
      </c>
    </row>
    <row r="16" spans="1:9">
      <c r="A16" s="41" t="s">
        <v>437</v>
      </c>
      <c r="B16">
        <v>9896.7000000000007</v>
      </c>
    </row>
    <row r="17" spans="1:4">
      <c r="A17" s="41" t="s">
        <v>436</v>
      </c>
      <c r="B17">
        <v>10103.5</v>
      </c>
      <c r="D17" t="s">
        <v>527</v>
      </c>
    </row>
    <row r="18" spans="1:4">
      <c r="A18" s="41" t="s">
        <v>336</v>
      </c>
      <c r="B18">
        <v>20000.2</v>
      </c>
    </row>
  </sheetData>
  <conditionalFormatting pivot="1" sqref="B4:B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B10:B1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B16:B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35E9A-5266-4D49-A182-EBD54BD0FCEB}">
  <dimension ref="A1:L119"/>
  <sheetViews>
    <sheetView tabSelected="1" topLeftCell="A15" workbookViewId="0">
      <selection activeCell="I19" sqref="I19"/>
    </sheetView>
  </sheetViews>
  <sheetFormatPr defaultRowHeight="14.5"/>
  <cols>
    <col min="1" max="1" width="36.7265625" style="44" bestFit="1" customWidth="1"/>
    <col min="2" max="2" width="15.54296875" style="44" bestFit="1" customWidth="1"/>
    <col min="3" max="3" width="22.7265625" style="44" bestFit="1" customWidth="1"/>
    <col min="4" max="4" width="15.7265625" style="44" bestFit="1" customWidth="1"/>
    <col min="5" max="5" width="20.08984375" style="44" bestFit="1" customWidth="1"/>
    <col min="6" max="6" width="18" style="44" bestFit="1" customWidth="1"/>
    <col min="7" max="7" width="4.81640625" style="44" bestFit="1" customWidth="1"/>
    <col min="8" max="16384" width="8.7265625" style="44"/>
  </cols>
  <sheetData>
    <row r="1" spans="1:7" ht="87">
      <c r="B1" s="45" t="s">
        <v>546</v>
      </c>
      <c r="C1" s="45" t="s">
        <v>550</v>
      </c>
      <c r="D1" s="45" t="s">
        <v>547</v>
      </c>
      <c r="E1" s="45" t="s">
        <v>549</v>
      </c>
      <c r="F1" s="45" t="s">
        <v>552</v>
      </c>
    </row>
    <row r="2" spans="1:7">
      <c r="A2" s="44" t="s">
        <v>542</v>
      </c>
      <c r="B2" s="44" t="s">
        <v>543</v>
      </c>
      <c r="C2" s="44" t="s">
        <v>544</v>
      </c>
      <c r="D2" s="44" t="s">
        <v>545</v>
      </c>
      <c r="E2" s="44" t="s">
        <v>548</v>
      </c>
      <c r="F2" s="44" t="s">
        <v>551</v>
      </c>
      <c r="G2" s="44" t="s">
        <v>98</v>
      </c>
    </row>
    <row r="3" spans="1:7">
      <c r="A3" s="44" t="s">
        <v>528</v>
      </c>
      <c r="B3" s="44">
        <v>100</v>
      </c>
      <c r="C3" s="44">
        <v>100</v>
      </c>
      <c r="D3" s="44">
        <v>100</v>
      </c>
      <c r="E3" s="44">
        <v>100</v>
      </c>
      <c r="F3" s="44">
        <v>100</v>
      </c>
      <c r="G3" s="44">
        <v>1000</v>
      </c>
    </row>
    <row r="4" spans="1:7">
      <c r="A4" s="44" t="s">
        <v>529</v>
      </c>
      <c r="B4" s="44">
        <v>98</v>
      </c>
      <c r="C4" s="44">
        <v>101</v>
      </c>
      <c r="D4" s="44">
        <v>115</v>
      </c>
      <c r="E4" s="44">
        <v>92</v>
      </c>
      <c r="F4" s="44">
        <v>95</v>
      </c>
      <c r="G4" s="44">
        <v>1000</v>
      </c>
    </row>
    <row r="5" spans="1:7">
      <c r="A5" s="44" t="s">
        <v>530</v>
      </c>
      <c r="B5" s="44">
        <v>107</v>
      </c>
      <c r="C5" s="44">
        <v>88</v>
      </c>
      <c r="D5" s="44">
        <v>98</v>
      </c>
      <c r="E5" s="44">
        <v>88</v>
      </c>
      <c r="F5" s="44">
        <v>93</v>
      </c>
      <c r="G5" s="44">
        <v>1000</v>
      </c>
    </row>
    <row r="6" spans="1:7">
      <c r="A6" s="44" t="s">
        <v>531</v>
      </c>
      <c r="B6" s="44">
        <v>100</v>
      </c>
      <c r="C6" s="44">
        <v>92</v>
      </c>
      <c r="D6" s="44">
        <v>101</v>
      </c>
      <c r="E6" s="44">
        <v>100</v>
      </c>
      <c r="F6" s="44">
        <v>90</v>
      </c>
      <c r="G6" s="44">
        <v>1000</v>
      </c>
    </row>
    <row r="7" spans="1:7">
      <c r="A7" s="44" t="s">
        <v>532</v>
      </c>
      <c r="B7" s="44">
        <v>86</v>
      </c>
      <c r="C7" s="44">
        <v>108</v>
      </c>
      <c r="D7" s="44">
        <v>109</v>
      </c>
      <c r="E7" s="44">
        <v>97</v>
      </c>
      <c r="F7" s="44">
        <v>108</v>
      </c>
      <c r="G7" s="44">
        <v>1000</v>
      </c>
    </row>
    <row r="8" spans="1:7">
      <c r="A8" s="44" t="s">
        <v>533</v>
      </c>
      <c r="B8" s="44">
        <v>87</v>
      </c>
      <c r="C8" s="44">
        <v>115</v>
      </c>
      <c r="D8" s="44">
        <v>113</v>
      </c>
      <c r="E8" s="44">
        <v>89</v>
      </c>
      <c r="F8" s="44">
        <v>102</v>
      </c>
      <c r="G8" s="44">
        <v>1000</v>
      </c>
    </row>
    <row r="9" spans="1:7">
      <c r="A9" s="44" t="s">
        <v>534</v>
      </c>
      <c r="B9" s="44">
        <v>81</v>
      </c>
      <c r="C9" s="44">
        <v>113</v>
      </c>
      <c r="D9" s="44">
        <v>87</v>
      </c>
      <c r="E9" s="44">
        <v>107</v>
      </c>
      <c r="F9" s="44">
        <v>91</v>
      </c>
      <c r="G9" s="44">
        <v>1000</v>
      </c>
    </row>
    <row r="10" spans="1:7">
      <c r="A10" s="44" t="s">
        <v>535</v>
      </c>
      <c r="B10" s="44">
        <v>99</v>
      </c>
      <c r="C10" s="44">
        <v>91</v>
      </c>
      <c r="D10" s="44">
        <v>106</v>
      </c>
      <c r="E10" s="44">
        <v>90</v>
      </c>
      <c r="F10" s="44">
        <v>100</v>
      </c>
      <c r="G10" s="44">
        <v>1000</v>
      </c>
    </row>
    <row r="11" spans="1:7">
      <c r="A11" s="44" t="s">
        <v>536</v>
      </c>
      <c r="B11" s="44">
        <v>114</v>
      </c>
      <c r="C11" s="44">
        <v>99</v>
      </c>
      <c r="D11" s="44">
        <v>115</v>
      </c>
      <c r="E11" s="44">
        <v>108</v>
      </c>
      <c r="F11" s="44">
        <v>94</v>
      </c>
      <c r="G11" s="44">
        <v>1000</v>
      </c>
    </row>
    <row r="12" spans="1:7">
      <c r="A12" s="44" t="s">
        <v>537</v>
      </c>
      <c r="B12" s="44">
        <v>82</v>
      </c>
      <c r="C12" s="44">
        <v>118</v>
      </c>
      <c r="D12" s="44">
        <v>104</v>
      </c>
      <c r="E12" s="44">
        <v>109</v>
      </c>
      <c r="F12" s="44">
        <v>82</v>
      </c>
      <c r="G12" s="44">
        <v>1000</v>
      </c>
    </row>
    <row r="13" spans="1:7">
      <c r="A13" s="44" t="s">
        <v>538</v>
      </c>
      <c r="B13" s="44">
        <v>110</v>
      </c>
      <c r="C13" s="44">
        <v>109</v>
      </c>
      <c r="D13" s="44">
        <v>102</v>
      </c>
      <c r="E13" s="44">
        <v>98</v>
      </c>
      <c r="F13" s="44">
        <v>113</v>
      </c>
      <c r="G13" s="44">
        <v>1000</v>
      </c>
    </row>
    <row r="14" spans="1:7">
      <c r="A14" s="44" t="s">
        <v>539</v>
      </c>
      <c r="B14" s="44">
        <v>119</v>
      </c>
      <c r="C14" s="44">
        <v>87</v>
      </c>
      <c r="D14" s="44">
        <v>83</v>
      </c>
      <c r="E14" s="44">
        <v>83</v>
      </c>
      <c r="F14" s="44">
        <v>97</v>
      </c>
      <c r="G14" s="44">
        <v>1000</v>
      </c>
    </row>
    <row r="15" spans="1:7">
      <c r="A15" s="44" t="s">
        <v>540</v>
      </c>
      <c r="B15" s="44">
        <v>109</v>
      </c>
      <c r="C15" s="44">
        <v>100</v>
      </c>
      <c r="D15" s="44">
        <v>104</v>
      </c>
      <c r="E15" s="44">
        <v>111</v>
      </c>
      <c r="F15" s="44">
        <v>114</v>
      </c>
      <c r="G15" s="44">
        <v>1000</v>
      </c>
    </row>
    <row r="16" spans="1:7">
      <c r="A16" s="44" t="s">
        <v>541</v>
      </c>
      <c r="B16" s="44">
        <v>86</v>
      </c>
      <c r="C16" s="44">
        <v>119</v>
      </c>
      <c r="D16" s="44">
        <v>89</v>
      </c>
      <c r="E16" s="44">
        <v>87</v>
      </c>
      <c r="F16" s="44">
        <v>101</v>
      </c>
      <c r="G16" s="44">
        <v>1000</v>
      </c>
    </row>
    <row r="18" spans="1:9">
      <c r="A18" s="44" t="s">
        <v>92</v>
      </c>
      <c r="B18" s="44">
        <v>1</v>
      </c>
      <c r="C18" s="44">
        <v>1</v>
      </c>
      <c r="D18" s="44">
        <v>1</v>
      </c>
      <c r="E18" s="44">
        <v>1</v>
      </c>
      <c r="F18" s="44">
        <v>1</v>
      </c>
    </row>
    <row r="19" spans="1:9">
      <c r="A19" s="44" t="s">
        <v>553</v>
      </c>
      <c r="B19" s="44" t="str">
        <f>B2</f>
        <v>salary of teachers</v>
      </c>
      <c r="C19" s="44" t="str">
        <f t="shared" ref="C19:G19" si="0">C2</f>
        <v>salary of lectors</v>
      </c>
      <c r="D19" s="44" t="str">
        <f t="shared" si="0"/>
        <v>salary of Students</v>
      </c>
      <c r="E19" s="44" t="str">
        <f t="shared" si="0"/>
        <v>salary of dramaturgists</v>
      </c>
      <c r="F19" s="44" t="str">
        <f t="shared" si="0"/>
        <v>licence expenditures</v>
      </c>
      <c r="G19" s="44" t="str">
        <f t="shared" si="0"/>
        <v>Y0</v>
      </c>
      <c r="H19" s="44" t="s">
        <v>599</v>
      </c>
      <c r="I19" s="44" t="s">
        <v>600</v>
      </c>
    </row>
    <row r="20" spans="1:9">
      <c r="A20" s="44" t="str">
        <f>A3</f>
        <v>increasing quality of learning materials v1</v>
      </c>
      <c r="B20" s="44">
        <f>RANK(B3,B$3:B$16,1)</f>
        <v>8</v>
      </c>
      <c r="C20" s="44">
        <f t="shared" ref="C20:F20" si="1">RANK(C3,C$3:C$16,1)</f>
        <v>6</v>
      </c>
      <c r="D20" s="44">
        <f t="shared" si="1"/>
        <v>5</v>
      </c>
      <c r="E20" s="44">
        <f t="shared" si="1"/>
        <v>9</v>
      </c>
      <c r="F20" s="44">
        <f t="shared" si="1"/>
        <v>8</v>
      </c>
      <c r="G20" s="44">
        <f t="shared" ref="G20" si="2">G3</f>
        <v>1000</v>
      </c>
      <c r="H20" s="44">
        <f>G92</f>
        <v>1004.6</v>
      </c>
      <c r="I20" s="44">
        <f>AVERAGE(B3:F3)</f>
        <v>100</v>
      </c>
    </row>
    <row r="21" spans="1:9">
      <c r="A21" s="44" t="str">
        <f>A4</f>
        <v>increasing quality of learning materials v2</v>
      </c>
      <c r="B21" s="44">
        <f t="shared" ref="B21:F21" si="3">RANK(B4,B$3:B$16,1)</f>
        <v>6</v>
      </c>
      <c r="C21" s="44">
        <f t="shared" si="3"/>
        <v>8</v>
      </c>
      <c r="D21" s="44">
        <f t="shared" si="3"/>
        <v>13</v>
      </c>
      <c r="E21" s="44">
        <f t="shared" si="3"/>
        <v>6</v>
      </c>
      <c r="F21" s="44">
        <f t="shared" si="3"/>
        <v>6</v>
      </c>
      <c r="G21" s="44">
        <f t="shared" ref="G21" si="4">G4</f>
        <v>1000</v>
      </c>
      <c r="H21" s="44">
        <f t="shared" ref="H21:H33" si="5">G93</f>
        <v>1002.6</v>
      </c>
      <c r="I21" s="44">
        <f>AVERAGE(B4:F4)</f>
        <v>100.2</v>
      </c>
    </row>
    <row r="22" spans="1:9">
      <c r="A22" s="44" t="str">
        <f>A5</f>
        <v>increasing quality of learning materials v3</v>
      </c>
      <c r="B22" s="44">
        <f t="shared" ref="B22:F22" si="6">RANK(B5,B$3:B$16,1)</f>
        <v>10</v>
      </c>
      <c r="C22" s="44">
        <f t="shared" si="6"/>
        <v>2</v>
      </c>
      <c r="D22" s="44">
        <f t="shared" si="6"/>
        <v>4</v>
      </c>
      <c r="E22" s="44">
        <f t="shared" si="6"/>
        <v>3</v>
      </c>
      <c r="F22" s="44">
        <f t="shared" si="6"/>
        <v>4</v>
      </c>
      <c r="G22" s="44">
        <f t="shared" ref="G22" si="7">G5</f>
        <v>1000</v>
      </c>
      <c r="H22" s="44">
        <f t="shared" si="5"/>
        <v>1014.6</v>
      </c>
      <c r="I22" s="44">
        <f>AVERAGE(B5:F5)</f>
        <v>94.8</v>
      </c>
    </row>
    <row r="23" spans="1:9">
      <c r="A23" s="44" t="str">
        <f>A6</f>
        <v>increasing quality of learning materials v4</v>
      </c>
      <c r="B23" s="44">
        <f t="shared" ref="B23:F23" si="8">RANK(B6,B$3:B$16,1)</f>
        <v>8</v>
      </c>
      <c r="C23" s="44">
        <f t="shared" si="8"/>
        <v>4</v>
      </c>
      <c r="D23" s="44">
        <f t="shared" si="8"/>
        <v>6</v>
      </c>
      <c r="E23" s="44">
        <f t="shared" si="8"/>
        <v>9</v>
      </c>
      <c r="F23" s="44">
        <f t="shared" si="8"/>
        <v>2</v>
      </c>
      <c r="G23" s="44">
        <f t="shared" ref="G23" si="9">G6</f>
        <v>1000</v>
      </c>
      <c r="H23" s="44">
        <f t="shared" si="5"/>
        <v>1011.6</v>
      </c>
      <c r="I23" s="44">
        <f>AVERAGE(B6:F6)</f>
        <v>96.6</v>
      </c>
    </row>
    <row r="24" spans="1:9">
      <c r="A24" s="44" t="str">
        <f>A7</f>
        <v>increasing quality of learning materials v5</v>
      </c>
      <c r="B24" s="44">
        <f t="shared" ref="B24:F24" si="10">RANK(B7,B$3:B$16,1)</f>
        <v>3</v>
      </c>
      <c r="C24" s="44">
        <f t="shared" si="10"/>
        <v>9</v>
      </c>
      <c r="D24" s="44">
        <f t="shared" si="10"/>
        <v>11</v>
      </c>
      <c r="E24" s="44">
        <f t="shared" si="10"/>
        <v>7</v>
      </c>
      <c r="F24" s="44">
        <f t="shared" si="10"/>
        <v>12</v>
      </c>
      <c r="G24" s="44">
        <f t="shared" ref="G24" si="11">G7</f>
        <v>1000</v>
      </c>
      <c r="H24" s="44">
        <f t="shared" si="5"/>
        <v>1001.1</v>
      </c>
      <c r="I24" s="44">
        <f>AVERAGE(B7:F7)</f>
        <v>101.6</v>
      </c>
    </row>
    <row r="25" spans="1:9">
      <c r="A25" s="44" t="str">
        <f>A8</f>
        <v>increasing quality of learning materials v6</v>
      </c>
      <c r="B25" s="44">
        <f t="shared" ref="B25:F25" si="12">RANK(B8,B$3:B$16,1)</f>
        <v>5</v>
      </c>
      <c r="C25" s="44">
        <f t="shared" si="12"/>
        <v>12</v>
      </c>
      <c r="D25" s="44">
        <f t="shared" si="12"/>
        <v>12</v>
      </c>
      <c r="E25" s="44">
        <f t="shared" si="12"/>
        <v>4</v>
      </c>
      <c r="F25" s="44">
        <f t="shared" si="12"/>
        <v>11</v>
      </c>
      <c r="G25" s="44">
        <f t="shared" ref="G25" si="13">G8</f>
        <v>1000</v>
      </c>
      <c r="H25" s="44">
        <f t="shared" si="5"/>
        <v>991.6</v>
      </c>
      <c r="I25" s="44">
        <f>AVERAGE(B8:F8)</f>
        <v>101.2</v>
      </c>
    </row>
    <row r="26" spans="1:9">
      <c r="A26" s="44" t="str">
        <f>A9</f>
        <v>increasing quality of learning materials v7</v>
      </c>
      <c r="B26" s="44">
        <f t="shared" ref="B26:F26" si="14">RANK(B9,B$3:B$16,1)</f>
        <v>1</v>
      </c>
      <c r="C26" s="44">
        <f t="shared" si="14"/>
        <v>11</v>
      </c>
      <c r="D26" s="44">
        <f t="shared" si="14"/>
        <v>2</v>
      </c>
      <c r="E26" s="44">
        <f t="shared" si="14"/>
        <v>11</v>
      </c>
      <c r="F26" s="44">
        <f t="shared" si="14"/>
        <v>3</v>
      </c>
      <c r="G26" s="44">
        <f t="shared" ref="G26" si="15">G9</f>
        <v>1000</v>
      </c>
      <c r="H26" s="44">
        <f t="shared" si="5"/>
        <v>1010.1</v>
      </c>
      <c r="I26" s="44">
        <f>AVERAGE(B9:F9)</f>
        <v>95.8</v>
      </c>
    </row>
    <row r="27" spans="1:9">
      <c r="A27" s="44" t="str">
        <f>A10</f>
        <v>increasing quality of learning materials v8</v>
      </c>
      <c r="B27" s="44">
        <f t="shared" ref="B27:F27" si="16">RANK(B10,B$3:B$16,1)</f>
        <v>7</v>
      </c>
      <c r="C27" s="44">
        <f t="shared" si="16"/>
        <v>3</v>
      </c>
      <c r="D27" s="44">
        <f t="shared" si="16"/>
        <v>10</v>
      </c>
      <c r="E27" s="44">
        <f t="shared" si="16"/>
        <v>5</v>
      </c>
      <c r="F27" s="44">
        <f t="shared" si="16"/>
        <v>8</v>
      </c>
      <c r="G27" s="44">
        <f t="shared" ref="G27" si="17">G10</f>
        <v>1000</v>
      </c>
      <c r="H27" s="44">
        <f t="shared" si="5"/>
        <v>1007.1</v>
      </c>
      <c r="I27" s="44">
        <f>AVERAGE(B10:F10)</f>
        <v>97.2</v>
      </c>
    </row>
    <row r="28" spans="1:9">
      <c r="A28" s="44" t="str">
        <f>A11</f>
        <v>increasing quality of learning materials v9</v>
      </c>
      <c r="B28" s="44">
        <f t="shared" ref="B28:F28" si="18">RANK(B11,B$3:B$16,1)</f>
        <v>13</v>
      </c>
      <c r="C28" s="44">
        <f t="shared" si="18"/>
        <v>5</v>
      </c>
      <c r="D28" s="44">
        <f t="shared" si="18"/>
        <v>13</v>
      </c>
      <c r="E28" s="44">
        <f t="shared" si="18"/>
        <v>12</v>
      </c>
      <c r="F28" s="44">
        <f t="shared" si="18"/>
        <v>5</v>
      </c>
      <c r="G28" s="44">
        <f t="shared" ref="G28" si="19">G11</f>
        <v>1000</v>
      </c>
      <c r="H28" s="44">
        <f t="shared" si="5"/>
        <v>987.1</v>
      </c>
      <c r="I28" s="44">
        <f>AVERAGE(B11:F11)</f>
        <v>106</v>
      </c>
    </row>
    <row r="29" spans="1:9">
      <c r="A29" s="44" t="str">
        <f>A12</f>
        <v>increasing quality of learning materials v10</v>
      </c>
      <c r="B29" s="44">
        <f t="shared" ref="B29:F29" si="20">RANK(B12,B$3:B$16,1)</f>
        <v>2</v>
      </c>
      <c r="C29" s="44">
        <f t="shared" si="20"/>
        <v>13</v>
      </c>
      <c r="D29" s="44">
        <f t="shared" si="20"/>
        <v>8</v>
      </c>
      <c r="E29" s="44">
        <f t="shared" si="20"/>
        <v>13</v>
      </c>
      <c r="F29" s="44">
        <f t="shared" si="20"/>
        <v>1</v>
      </c>
      <c r="G29" s="44">
        <f t="shared" ref="G29" si="21">G12</f>
        <v>1000</v>
      </c>
      <c r="H29" s="44">
        <f t="shared" si="5"/>
        <v>999.6</v>
      </c>
      <c r="I29" s="44">
        <f>AVERAGE(B12:F12)</f>
        <v>99</v>
      </c>
    </row>
    <row r="30" spans="1:9">
      <c r="A30" s="44" t="str">
        <f>A13</f>
        <v>increasing quality of learning materials v11</v>
      </c>
      <c r="B30" s="44">
        <f t="shared" ref="B30:F30" si="22">RANK(B13,B$3:B$16,1)</f>
        <v>12</v>
      </c>
      <c r="C30" s="44">
        <f t="shared" si="22"/>
        <v>10</v>
      </c>
      <c r="D30" s="44">
        <f t="shared" si="22"/>
        <v>7</v>
      </c>
      <c r="E30" s="44">
        <f t="shared" si="22"/>
        <v>8</v>
      </c>
      <c r="F30" s="44">
        <f t="shared" si="22"/>
        <v>13</v>
      </c>
      <c r="G30" s="44">
        <f t="shared" ref="G30" si="23">G13</f>
        <v>1000</v>
      </c>
      <c r="H30" s="44">
        <f t="shared" si="5"/>
        <v>986.1</v>
      </c>
      <c r="I30" s="44">
        <f>AVERAGE(B13:F13)</f>
        <v>106.4</v>
      </c>
    </row>
    <row r="31" spans="1:9">
      <c r="A31" s="44" t="str">
        <f>A14</f>
        <v>increasing quality of learning materials v12</v>
      </c>
      <c r="B31" s="44">
        <f t="shared" ref="B31:F31" si="24">RANK(B14,B$3:B$16,1)</f>
        <v>14</v>
      </c>
      <c r="C31" s="44">
        <f t="shared" si="24"/>
        <v>1</v>
      </c>
      <c r="D31" s="44">
        <f t="shared" si="24"/>
        <v>1</v>
      </c>
      <c r="E31" s="44">
        <f t="shared" si="24"/>
        <v>1</v>
      </c>
      <c r="F31" s="44">
        <f t="shared" si="24"/>
        <v>7</v>
      </c>
      <c r="G31" s="44">
        <f t="shared" ref="G31" si="25">G14</f>
        <v>1000</v>
      </c>
      <c r="H31" s="44">
        <f t="shared" si="5"/>
        <v>999.6</v>
      </c>
      <c r="I31" s="44">
        <f>AVERAGE(B14:F14)</f>
        <v>93.8</v>
      </c>
    </row>
    <row r="32" spans="1:9">
      <c r="A32" s="44" t="str">
        <f>A15</f>
        <v>increasing quality of learning materials v13</v>
      </c>
      <c r="B32" s="44">
        <f t="shared" ref="B32:F32" si="26">RANK(B15,B$3:B$16,1)</f>
        <v>11</v>
      </c>
      <c r="C32" s="44">
        <f t="shared" si="26"/>
        <v>6</v>
      </c>
      <c r="D32" s="44">
        <f t="shared" si="26"/>
        <v>8</v>
      </c>
      <c r="E32" s="44">
        <f t="shared" si="26"/>
        <v>14</v>
      </c>
      <c r="F32" s="44">
        <f t="shared" si="26"/>
        <v>14</v>
      </c>
      <c r="G32" s="44">
        <f t="shared" ref="G32" si="27">G15</f>
        <v>1000</v>
      </c>
      <c r="H32" s="44">
        <f t="shared" si="5"/>
        <v>984.6</v>
      </c>
      <c r="I32" s="44">
        <f>AVERAGE(B15:F15)</f>
        <v>107.6</v>
      </c>
    </row>
    <row r="33" spans="1:12">
      <c r="A33" s="44" t="str">
        <f>A16</f>
        <v>increasing quality of learning materials v14</v>
      </c>
      <c r="B33" s="44">
        <f t="shared" ref="B33:F33" si="28">RANK(B16,B$3:B$16,1)</f>
        <v>3</v>
      </c>
      <c r="C33" s="44">
        <f t="shared" si="28"/>
        <v>14</v>
      </c>
      <c r="D33" s="44">
        <f t="shared" si="28"/>
        <v>3</v>
      </c>
      <c r="E33" s="44">
        <f t="shared" si="28"/>
        <v>2</v>
      </c>
      <c r="F33" s="44">
        <f t="shared" si="28"/>
        <v>10</v>
      </c>
      <c r="G33" s="44">
        <f t="shared" ref="G33" si="29">G16</f>
        <v>1000</v>
      </c>
      <c r="H33" s="44">
        <f t="shared" si="5"/>
        <v>999.6</v>
      </c>
      <c r="I33" s="44">
        <f>AVERAGE(B16:F16)</f>
        <v>96.4</v>
      </c>
    </row>
    <row r="37" spans="1:12" ht="18">
      <c r="A37" s="28"/>
      <c r="B37"/>
      <c r="C37"/>
      <c r="D37"/>
      <c r="E37"/>
      <c r="F37"/>
      <c r="G37"/>
      <c r="H37"/>
      <c r="I37"/>
      <c r="J37"/>
      <c r="K37"/>
      <c r="L37"/>
    </row>
    <row r="38" spans="1:12">
      <c r="A38" s="29"/>
      <c r="B38"/>
      <c r="C38"/>
      <c r="D38"/>
      <c r="E38"/>
      <c r="F38"/>
      <c r="G38"/>
      <c r="H38"/>
      <c r="I38"/>
      <c r="J38"/>
      <c r="K38"/>
      <c r="L38"/>
    </row>
    <row r="39" spans="1:12">
      <c r="A39"/>
      <c r="B39"/>
      <c r="C39"/>
      <c r="D39"/>
      <c r="E39"/>
      <c r="F39"/>
      <c r="G39"/>
      <c r="H39"/>
      <c r="I39"/>
      <c r="J39"/>
      <c r="K39"/>
      <c r="L39"/>
    </row>
    <row r="40" spans="1:12">
      <c r="A40"/>
      <c r="B40"/>
      <c r="C40"/>
      <c r="D40"/>
      <c r="E40"/>
      <c r="F40"/>
      <c r="G40"/>
      <c r="H40"/>
      <c r="I40"/>
      <c r="J40"/>
      <c r="K40"/>
      <c r="L40"/>
    </row>
    <row r="41" spans="1:12" ht="15">
      <c r="A41" s="30" t="s">
        <v>118</v>
      </c>
      <c r="B41" s="31">
        <v>2105228</v>
      </c>
      <c r="C41" s="30" t="s">
        <v>119</v>
      </c>
      <c r="D41" s="31">
        <v>14</v>
      </c>
      <c r="E41" s="30" t="s">
        <v>120</v>
      </c>
      <c r="F41" s="31">
        <v>5</v>
      </c>
      <c r="G41" s="30" t="s">
        <v>121</v>
      </c>
      <c r="H41" s="31">
        <v>14</v>
      </c>
      <c r="I41" s="30" t="s">
        <v>122</v>
      </c>
      <c r="J41" s="31">
        <v>0</v>
      </c>
      <c r="K41" s="30" t="s">
        <v>123</v>
      </c>
      <c r="L41" s="31" t="s">
        <v>554</v>
      </c>
    </row>
    <row r="42" spans="1:12" ht="18.5" thickBot="1">
      <c r="A42" s="28"/>
      <c r="B42"/>
      <c r="C42"/>
      <c r="D42"/>
      <c r="E42"/>
      <c r="F42"/>
      <c r="G42"/>
      <c r="H42"/>
      <c r="I42"/>
      <c r="J42"/>
      <c r="K42"/>
      <c r="L42"/>
    </row>
    <row r="43" spans="1:12" ht="15" thickBot="1">
      <c r="A43" s="32" t="s">
        <v>125</v>
      </c>
      <c r="B43" s="32" t="s">
        <v>126</v>
      </c>
      <c r="C43" s="32" t="s">
        <v>127</v>
      </c>
      <c r="D43" s="32" t="s">
        <v>128</v>
      </c>
      <c r="E43" s="32" t="s">
        <v>129</v>
      </c>
      <c r="F43" s="32" t="s">
        <v>130</v>
      </c>
      <c r="G43" s="32" t="s">
        <v>131</v>
      </c>
      <c r="H43"/>
      <c r="I43"/>
      <c r="J43"/>
      <c r="K43"/>
      <c r="L43"/>
    </row>
    <row r="44" spans="1:12" ht="15" thickBot="1">
      <c r="A44" s="32" t="s">
        <v>132</v>
      </c>
      <c r="B44" s="33">
        <v>8</v>
      </c>
      <c r="C44" s="33">
        <v>6</v>
      </c>
      <c r="D44" s="33">
        <v>5</v>
      </c>
      <c r="E44" s="33">
        <v>9</v>
      </c>
      <c r="F44" s="33">
        <v>8</v>
      </c>
      <c r="G44" s="33">
        <v>1000</v>
      </c>
      <c r="H44"/>
      <c r="I44"/>
      <c r="J44"/>
      <c r="K44"/>
      <c r="L44"/>
    </row>
    <row r="45" spans="1:12" ht="15" thickBot="1">
      <c r="A45" s="32" t="s">
        <v>133</v>
      </c>
      <c r="B45" s="33">
        <v>6</v>
      </c>
      <c r="C45" s="33">
        <v>8</v>
      </c>
      <c r="D45" s="33">
        <v>13</v>
      </c>
      <c r="E45" s="33">
        <v>6</v>
      </c>
      <c r="F45" s="33">
        <v>6</v>
      </c>
      <c r="G45" s="33">
        <v>1000</v>
      </c>
      <c r="H45"/>
      <c r="I45"/>
      <c r="J45"/>
      <c r="K45"/>
      <c r="L45"/>
    </row>
    <row r="46" spans="1:12" ht="15" thickBot="1">
      <c r="A46" s="32" t="s">
        <v>134</v>
      </c>
      <c r="B46" s="33">
        <v>10</v>
      </c>
      <c r="C46" s="33">
        <v>2</v>
      </c>
      <c r="D46" s="33">
        <v>4</v>
      </c>
      <c r="E46" s="33">
        <v>3</v>
      </c>
      <c r="F46" s="33">
        <v>4</v>
      </c>
      <c r="G46" s="33">
        <v>1000</v>
      </c>
      <c r="H46"/>
      <c r="I46"/>
      <c r="J46"/>
      <c r="K46"/>
      <c r="L46"/>
    </row>
    <row r="47" spans="1:12" ht="15" thickBot="1">
      <c r="A47" s="32" t="s">
        <v>135</v>
      </c>
      <c r="B47" s="33">
        <v>8</v>
      </c>
      <c r="C47" s="33">
        <v>4</v>
      </c>
      <c r="D47" s="33">
        <v>6</v>
      </c>
      <c r="E47" s="33">
        <v>9</v>
      </c>
      <c r="F47" s="33">
        <v>2</v>
      </c>
      <c r="G47" s="33">
        <v>1000</v>
      </c>
      <c r="H47"/>
      <c r="I47"/>
      <c r="J47"/>
      <c r="K47"/>
      <c r="L47"/>
    </row>
    <row r="48" spans="1:12" ht="15" thickBot="1">
      <c r="A48" s="32" t="s">
        <v>136</v>
      </c>
      <c r="B48" s="33">
        <v>3</v>
      </c>
      <c r="C48" s="33">
        <v>9</v>
      </c>
      <c r="D48" s="33">
        <v>11</v>
      </c>
      <c r="E48" s="33">
        <v>7</v>
      </c>
      <c r="F48" s="33">
        <v>12</v>
      </c>
      <c r="G48" s="33">
        <v>1000</v>
      </c>
      <c r="H48"/>
      <c r="I48"/>
      <c r="J48"/>
      <c r="K48"/>
      <c r="L48"/>
    </row>
    <row r="49" spans="1:12" ht="15" thickBot="1">
      <c r="A49" s="32" t="s">
        <v>137</v>
      </c>
      <c r="B49" s="33">
        <v>5</v>
      </c>
      <c r="C49" s="33">
        <v>12</v>
      </c>
      <c r="D49" s="33">
        <v>12</v>
      </c>
      <c r="E49" s="33">
        <v>4</v>
      </c>
      <c r="F49" s="33">
        <v>11</v>
      </c>
      <c r="G49" s="33">
        <v>1000</v>
      </c>
      <c r="H49"/>
      <c r="I49"/>
      <c r="J49"/>
      <c r="K49"/>
      <c r="L49"/>
    </row>
    <row r="50" spans="1:12" ht="15" thickBot="1">
      <c r="A50" s="32" t="s">
        <v>138</v>
      </c>
      <c r="B50" s="33">
        <v>1</v>
      </c>
      <c r="C50" s="33">
        <v>11</v>
      </c>
      <c r="D50" s="33">
        <v>2</v>
      </c>
      <c r="E50" s="33">
        <v>11</v>
      </c>
      <c r="F50" s="33">
        <v>3</v>
      </c>
      <c r="G50" s="33">
        <v>1000</v>
      </c>
      <c r="H50"/>
      <c r="I50"/>
      <c r="J50"/>
      <c r="K50"/>
      <c r="L50"/>
    </row>
    <row r="51" spans="1:12" ht="15" thickBot="1">
      <c r="A51" s="32" t="s">
        <v>139</v>
      </c>
      <c r="B51" s="33">
        <v>7</v>
      </c>
      <c r="C51" s="33">
        <v>3</v>
      </c>
      <c r="D51" s="33">
        <v>10</v>
      </c>
      <c r="E51" s="33">
        <v>5</v>
      </c>
      <c r="F51" s="33">
        <v>8</v>
      </c>
      <c r="G51" s="33">
        <v>1000</v>
      </c>
      <c r="H51"/>
      <c r="I51"/>
      <c r="J51"/>
      <c r="K51"/>
      <c r="L51"/>
    </row>
    <row r="52" spans="1:12" ht="15" thickBot="1">
      <c r="A52" s="32" t="s">
        <v>140</v>
      </c>
      <c r="B52" s="33">
        <v>13</v>
      </c>
      <c r="C52" s="33">
        <v>5</v>
      </c>
      <c r="D52" s="33">
        <v>13</v>
      </c>
      <c r="E52" s="33">
        <v>12</v>
      </c>
      <c r="F52" s="33">
        <v>5</v>
      </c>
      <c r="G52" s="33">
        <v>1000</v>
      </c>
      <c r="H52"/>
      <c r="I52"/>
      <c r="J52"/>
      <c r="K52"/>
      <c r="L52"/>
    </row>
    <row r="53" spans="1:12" ht="15" thickBot="1">
      <c r="A53" s="32" t="s">
        <v>141</v>
      </c>
      <c r="B53" s="33">
        <v>2</v>
      </c>
      <c r="C53" s="33">
        <v>13</v>
      </c>
      <c r="D53" s="33">
        <v>8</v>
      </c>
      <c r="E53" s="33">
        <v>13</v>
      </c>
      <c r="F53" s="33">
        <v>1</v>
      </c>
      <c r="G53" s="33">
        <v>1000</v>
      </c>
      <c r="H53"/>
      <c r="I53"/>
      <c r="J53"/>
      <c r="K53"/>
      <c r="L53"/>
    </row>
    <row r="54" spans="1:12" ht="15" thickBot="1">
      <c r="A54" s="32" t="s">
        <v>222</v>
      </c>
      <c r="B54" s="33">
        <v>12</v>
      </c>
      <c r="C54" s="33">
        <v>10</v>
      </c>
      <c r="D54" s="33">
        <v>7</v>
      </c>
      <c r="E54" s="33">
        <v>8</v>
      </c>
      <c r="F54" s="33">
        <v>13</v>
      </c>
      <c r="G54" s="33">
        <v>1000</v>
      </c>
      <c r="H54"/>
      <c r="I54"/>
      <c r="J54"/>
      <c r="K54"/>
      <c r="L54"/>
    </row>
    <row r="55" spans="1:12" ht="15" thickBot="1">
      <c r="A55" s="32" t="s">
        <v>223</v>
      </c>
      <c r="B55" s="33">
        <v>14</v>
      </c>
      <c r="C55" s="33">
        <v>1</v>
      </c>
      <c r="D55" s="33">
        <v>1</v>
      </c>
      <c r="E55" s="33">
        <v>1</v>
      </c>
      <c r="F55" s="33">
        <v>7</v>
      </c>
      <c r="G55" s="33">
        <v>1000</v>
      </c>
      <c r="H55"/>
      <c r="I55"/>
      <c r="J55"/>
      <c r="K55"/>
      <c r="L55"/>
    </row>
    <row r="56" spans="1:12" ht="15" thickBot="1">
      <c r="A56" s="32" t="s">
        <v>224</v>
      </c>
      <c r="B56" s="33">
        <v>11</v>
      </c>
      <c r="C56" s="33">
        <v>6</v>
      </c>
      <c r="D56" s="33">
        <v>8</v>
      </c>
      <c r="E56" s="33">
        <v>14</v>
      </c>
      <c r="F56" s="33">
        <v>14</v>
      </c>
      <c r="G56" s="33">
        <v>1000</v>
      </c>
      <c r="H56"/>
      <c r="I56"/>
      <c r="J56"/>
      <c r="K56"/>
      <c r="L56"/>
    </row>
    <row r="57" spans="1:12" ht="15" thickBot="1">
      <c r="A57" s="32" t="s">
        <v>225</v>
      </c>
      <c r="B57" s="33">
        <v>3</v>
      </c>
      <c r="C57" s="33">
        <v>14</v>
      </c>
      <c r="D57" s="33">
        <v>3</v>
      </c>
      <c r="E57" s="33">
        <v>2</v>
      </c>
      <c r="F57" s="33">
        <v>10</v>
      </c>
      <c r="G57" s="33">
        <v>1000</v>
      </c>
      <c r="H57"/>
      <c r="I57"/>
      <c r="J57"/>
      <c r="K57"/>
      <c r="L57"/>
    </row>
    <row r="58" spans="1:12" ht="18.5" thickBot="1">
      <c r="A58" s="28"/>
      <c r="B58"/>
      <c r="C58"/>
      <c r="D58"/>
      <c r="E58"/>
      <c r="F58"/>
      <c r="G58"/>
      <c r="H58"/>
      <c r="I58"/>
      <c r="J58"/>
      <c r="K58"/>
      <c r="L58"/>
    </row>
    <row r="59" spans="1:12" ht="15" thickBot="1">
      <c r="A59" s="32" t="s">
        <v>142</v>
      </c>
      <c r="B59" s="32" t="s">
        <v>126</v>
      </c>
      <c r="C59" s="32" t="s">
        <v>127</v>
      </c>
      <c r="D59" s="32" t="s">
        <v>128</v>
      </c>
      <c r="E59" s="32" t="s">
        <v>129</v>
      </c>
      <c r="F59" s="32" t="s">
        <v>130</v>
      </c>
      <c r="G59"/>
      <c r="H59"/>
      <c r="I59"/>
      <c r="J59"/>
      <c r="K59"/>
      <c r="L59"/>
    </row>
    <row r="60" spans="1:12" ht="15" thickBot="1">
      <c r="A60" s="32" t="s">
        <v>143</v>
      </c>
      <c r="B60" s="33" t="s">
        <v>555</v>
      </c>
      <c r="C60" s="33" t="s">
        <v>556</v>
      </c>
      <c r="D60" s="33" t="s">
        <v>557</v>
      </c>
      <c r="E60" s="33" t="s">
        <v>558</v>
      </c>
      <c r="F60" s="33" t="s">
        <v>559</v>
      </c>
      <c r="G60"/>
      <c r="H60"/>
      <c r="I60"/>
      <c r="J60"/>
      <c r="K60"/>
      <c r="L60"/>
    </row>
    <row r="61" spans="1:12" ht="15" thickBot="1">
      <c r="A61" s="32" t="s">
        <v>149</v>
      </c>
      <c r="B61" s="33" t="s">
        <v>560</v>
      </c>
      <c r="C61" s="33" t="s">
        <v>561</v>
      </c>
      <c r="D61" s="33" t="s">
        <v>562</v>
      </c>
      <c r="E61" s="33" t="s">
        <v>563</v>
      </c>
      <c r="F61" s="33" t="s">
        <v>564</v>
      </c>
      <c r="G61"/>
      <c r="H61"/>
      <c r="I61"/>
      <c r="J61"/>
      <c r="K61"/>
      <c r="L61"/>
    </row>
    <row r="62" spans="1:12" ht="15" thickBot="1">
      <c r="A62" s="32" t="s">
        <v>155</v>
      </c>
      <c r="B62" s="33" t="s">
        <v>565</v>
      </c>
      <c r="C62" s="33" t="s">
        <v>566</v>
      </c>
      <c r="D62" s="33" t="s">
        <v>567</v>
      </c>
      <c r="E62" s="33" t="s">
        <v>568</v>
      </c>
      <c r="F62" s="33" t="s">
        <v>568</v>
      </c>
      <c r="G62"/>
      <c r="H62"/>
      <c r="I62"/>
      <c r="J62"/>
      <c r="K62"/>
      <c r="L62"/>
    </row>
    <row r="63" spans="1:12" ht="15" thickBot="1">
      <c r="A63" s="32" t="s">
        <v>161</v>
      </c>
      <c r="B63" s="33" t="s">
        <v>569</v>
      </c>
      <c r="C63" s="33" t="s">
        <v>570</v>
      </c>
      <c r="D63" s="33" t="s">
        <v>571</v>
      </c>
      <c r="E63" s="33" t="s">
        <v>572</v>
      </c>
      <c r="F63" s="33" t="s">
        <v>572</v>
      </c>
      <c r="G63"/>
      <c r="H63"/>
      <c r="I63"/>
      <c r="J63"/>
      <c r="K63"/>
      <c r="L63"/>
    </row>
    <row r="64" spans="1:12" ht="15" thickBot="1">
      <c r="A64" s="32" t="s">
        <v>167</v>
      </c>
      <c r="B64" s="33" t="s">
        <v>573</v>
      </c>
      <c r="C64" s="33" t="s">
        <v>574</v>
      </c>
      <c r="D64" s="33" t="s">
        <v>575</v>
      </c>
      <c r="E64" s="33" t="s">
        <v>576</v>
      </c>
      <c r="F64" s="33" t="s">
        <v>576</v>
      </c>
      <c r="G64"/>
      <c r="H64"/>
      <c r="I64"/>
      <c r="J64"/>
      <c r="K64"/>
      <c r="L64"/>
    </row>
    <row r="65" spans="1:12" ht="15" thickBot="1">
      <c r="A65" s="32" t="s">
        <v>173</v>
      </c>
      <c r="B65" s="33" t="s">
        <v>577</v>
      </c>
      <c r="C65" s="33" t="s">
        <v>578</v>
      </c>
      <c r="D65" s="33" t="s">
        <v>579</v>
      </c>
      <c r="E65" s="33" t="s">
        <v>154</v>
      </c>
      <c r="F65" s="33" t="s">
        <v>154</v>
      </c>
      <c r="G65"/>
      <c r="H65"/>
      <c r="I65"/>
      <c r="J65"/>
      <c r="K65"/>
      <c r="L65"/>
    </row>
    <row r="66" spans="1:12" ht="15" thickBot="1">
      <c r="A66" s="32" t="s">
        <v>179</v>
      </c>
      <c r="B66" s="33" t="s">
        <v>580</v>
      </c>
      <c r="C66" s="33" t="s">
        <v>581</v>
      </c>
      <c r="D66" s="33" t="s">
        <v>582</v>
      </c>
      <c r="E66" s="33" t="s">
        <v>160</v>
      </c>
      <c r="F66" s="33" t="s">
        <v>160</v>
      </c>
      <c r="G66"/>
      <c r="H66"/>
      <c r="I66"/>
      <c r="J66"/>
      <c r="K66"/>
      <c r="L66"/>
    </row>
    <row r="67" spans="1:12" ht="15" thickBot="1">
      <c r="A67" s="32" t="s">
        <v>185</v>
      </c>
      <c r="B67" s="33" t="s">
        <v>583</v>
      </c>
      <c r="C67" s="33" t="s">
        <v>584</v>
      </c>
      <c r="D67" s="33" t="s">
        <v>585</v>
      </c>
      <c r="E67" s="33" t="s">
        <v>166</v>
      </c>
      <c r="F67" s="33" t="s">
        <v>166</v>
      </c>
      <c r="G67"/>
      <c r="H67"/>
      <c r="I67"/>
      <c r="J67"/>
      <c r="K67"/>
      <c r="L67"/>
    </row>
    <row r="68" spans="1:12" ht="15" thickBot="1">
      <c r="A68" s="32" t="s">
        <v>190</v>
      </c>
      <c r="B68" s="33" t="s">
        <v>586</v>
      </c>
      <c r="C68" s="33" t="s">
        <v>587</v>
      </c>
      <c r="D68" s="33" t="s">
        <v>172</v>
      </c>
      <c r="E68" s="33" t="s">
        <v>172</v>
      </c>
      <c r="F68" s="33" t="s">
        <v>172</v>
      </c>
      <c r="G68"/>
      <c r="H68"/>
      <c r="I68"/>
      <c r="J68"/>
      <c r="K68"/>
      <c r="L68"/>
    </row>
    <row r="69" spans="1:12" ht="15" thickBot="1">
      <c r="A69" s="32" t="s">
        <v>194</v>
      </c>
      <c r="B69" s="33" t="s">
        <v>588</v>
      </c>
      <c r="C69" s="33" t="s">
        <v>589</v>
      </c>
      <c r="D69" s="33" t="s">
        <v>178</v>
      </c>
      <c r="E69" s="33" t="s">
        <v>178</v>
      </c>
      <c r="F69" s="33" t="s">
        <v>178</v>
      </c>
      <c r="G69"/>
      <c r="H69"/>
      <c r="I69"/>
      <c r="J69"/>
      <c r="K69"/>
      <c r="L69"/>
    </row>
    <row r="70" spans="1:12" ht="15" thickBot="1">
      <c r="A70" s="32" t="s">
        <v>282</v>
      </c>
      <c r="B70" s="33" t="s">
        <v>590</v>
      </c>
      <c r="C70" s="33" t="s">
        <v>591</v>
      </c>
      <c r="D70" s="33" t="s">
        <v>184</v>
      </c>
      <c r="E70" s="33" t="s">
        <v>184</v>
      </c>
      <c r="F70" s="33" t="s">
        <v>184</v>
      </c>
      <c r="G70"/>
      <c r="H70"/>
      <c r="I70"/>
      <c r="J70"/>
      <c r="K70"/>
      <c r="L70"/>
    </row>
    <row r="71" spans="1:12" ht="15" thickBot="1">
      <c r="A71" s="32" t="s">
        <v>288</v>
      </c>
      <c r="B71" s="33" t="s">
        <v>592</v>
      </c>
      <c r="C71" s="33" t="s">
        <v>593</v>
      </c>
      <c r="D71" s="33" t="s">
        <v>189</v>
      </c>
      <c r="E71" s="33" t="s">
        <v>189</v>
      </c>
      <c r="F71" s="33" t="s">
        <v>189</v>
      </c>
      <c r="G71"/>
      <c r="H71"/>
      <c r="I71"/>
      <c r="J71"/>
      <c r="K71"/>
      <c r="L71"/>
    </row>
    <row r="72" spans="1:12" ht="15" thickBot="1">
      <c r="A72" s="32" t="s">
        <v>294</v>
      </c>
      <c r="B72" s="33" t="s">
        <v>594</v>
      </c>
      <c r="C72" s="33" t="s">
        <v>193</v>
      </c>
      <c r="D72" s="33" t="s">
        <v>193</v>
      </c>
      <c r="E72" s="33" t="s">
        <v>193</v>
      </c>
      <c r="F72" s="33" t="s">
        <v>193</v>
      </c>
      <c r="G72"/>
      <c r="H72"/>
      <c r="I72"/>
      <c r="J72"/>
      <c r="K72"/>
      <c r="L72"/>
    </row>
    <row r="73" spans="1:12" ht="15" thickBot="1">
      <c r="A73" s="32" t="s">
        <v>299</v>
      </c>
      <c r="B73" s="33" t="s">
        <v>595</v>
      </c>
      <c r="C73" s="33" t="s">
        <v>196</v>
      </c>
      <c r="D73" s="33" t="s">
        <v>196</v>
      </c>
      <c r="E73" s="33" t="s">
        <v>196</v>
      </c>
      <c r="F73" s="33" t="s">
        <v>196</v>
      </c>
      <c r="G73"/>
      <c r="H73"/>
      <c r="I73"/>
      <c r="J73"/>
      <c r="K73"/>
      <c r="L73"/>
    </row>
    <row r="74" spans="1:12" ht="18.5" thickBot="1">
      <c r="A74" s="28"/>
      <c r="B74"/>
      <c r="C74"/>
      <c r="D74"/>
      <c r="E74"/>
      <c r="F74"/>
      <c r="G74"/>
      <c r="H74"/>
      <c r="I74"/>
      <c r="J74"/>
      <c r="K74"/>
      <c r="L74"/>
    </row>
    <row r="75" spans="1:12" ht="15" thickBot="1">
      <c r="A75" s="32" t="s">
        <v>197</v>
      </c>
      <c r="B75" s="32" t="s">
        <v>126</v>
      </c>
      <c r="C75" s="32" t="s">
        <v>127</v>
      </c>
      <c r="D75" s="32" t="s">
        <v>128</v>
      </c>
      <c r="E75" s="32" t="s">
        <v>129</v>
      </c>
      <c r="F75" s="32" t="s">
        <v>130</v>
      </c>
      <c r="G75"/>
      <c r="H75"/>
      <c r="I75"/>
      <c r="J75"/>
      <c r="K75"/>
      <c r="L75"/>
    </row>
    <row r="76" spans="1:12" ht="15" thickBot="1">
      <c r="A76" s="32" t="s">
        <v>143</v>
      </c>
      <c r="B76" s="33">
        <v>738.2</v>
      </c>
      <c r="C76" s="33">
        <v>262.39999999999998</v>
      </c>
      <c r="D76" s="33">
        <v>15.5</v>
      </c>
      <c r="E76" s="33">
        <v>246.9</v>
      </c>
      <c r="F76" s="33">
        <v>251.9</v>
      </c>
      <c r="G76"/>
      <c r="H76"/>
      <c r="I76"/>
      <c r="J76"/>
      <c r="K76"/>
      <c r="L76"/>
    </row>
    <row r="77" spans="1:12" ht="15" thickBot="1">
      <c r="A77" s="32" t="s">
        <v>149</v>
      </c>
      <c r="B77" s="33">
        <v>737.2</v>
      </c>
      <c r="C77" s="33">
        <v>261.39999999999998</v>
      </c>
      <c r="D77" s="33">
        <v>14.5</v>
      </c>
      <c r="E77" s="33">
        <v>245.9</v>
      </c>
      <c r="F77" s="33">
        <v>12</v>
      </c>
      <c r="G77"/>
      <c r="H77"/>
      <c r="I77"/>
      <c r="J77"/>
      <c r="K77"/>
      <c r="L77"/>
    </row>
    <row r="78" spans="1:12" ht="15" thickBot="1">
      <c r="A78" s="32" t="s">
        <v>155</v>
      </c>
      <c r="B78" s="33">
        <v>736.2</v>
      </c>
      <c r="C78" s="33">
        <v>260.39999999999998</v>
      </c>
      <c r="D78" s="33">
        <v>13.5</v>
      </c>
      <c r="E78" s="33">
        <v>11</v>
      </c>
      <c r="F78" s="33">
        <v>11</v>
      </c>
      <c r="G78"/>
      <c r="H78"/>
      <c r="I78"/>
      <c r="J78"/>
      <c r="K78"/>
      <c r="L78"/>
    </row>
    <row r="79" spans="1:12" ht="15" thickBot="1">
      <c r="A79" s="32" t="s">
        <v>161</v>
      </c>
      <c r="B79" s="33">
        <v>735.2</v>
      </c>
      <c r="C79" s="33">
        <v>259.39999999999998</v>
      </c>
      <c r="D79" s="33">
        <v>12.5</v>
      </c>
      <c r="E79" s="33">
        <v>10</v>
      </c>
      <c r="F79" s="33">
        <v>10</v>
      </c>
      <c r="G79"/>
      <c r="H79"/>
      <c r="I79"/>
      <c r="J79"/>
      <c r="K79"/>
      <c r="L79"/>
    </row>
    <row r="80" spans="1:12" ht="15" thickBot="1">
      <c r="A80" s="32" t="s">
        <v>167</v>
      </c>
      <c r="B80" s="33">
        <v>734.2</v>
      </c>
      <c r="C80" s="33">
        <v>258.39999999999998</v>
      </c>
      <c r="D80" s="33">
        <v>11.5</v>
      </c>
      <c r="E80" s="33">
        <v>9</v>
      </c>
      <c r="F80" s="33">
        <v>9</v>
      </c>
      <c r="G80"/>
      <c r="H80"/>
      <c r="I80"/>
      <c r="J80"/>
      <c r="K80"/>
      <c r="L80"/>
    </row>
    <row r="81" spans="1:12" ht="15" thickBot="1">
      <c r="A81" s="32" t="s">
        <v>173</v>
      </c>
      <c r="B81" s="33">
        <v>731.7</v>
      </c>
      <c r="C81" s="33">
        <v>257.39999999999998</v>
      </c>
      <c r="D81" s="33">
        <v>10.5</v>
      </c>
      <c r="E81" s="33">
        <v>8</v>
      </c>
      <c r="F81" s="33">
        <v>8</v>
      </c>
      <c r="G81"/>
      <c r="H81"/>
      <c r="I81"/>
      <c r="J81"/>
      <c r="K81"/>
      <c r="L81"/>
    </row>
    <row r="82" spans="1:12" ht="15" thickBot="1">
      <c r="A82" s="32" t="s">
        <v>179</v>
      </c>
      <c r="B82" s="33">
        <v>727.7</v>
      </c>
      <c r="C82" s="33">
        <v>254.9</v>
      </c>
      <c r="D82" s="33">
        <v>9.5</v>
      </c>
      <c r="E82" s="33">
        <v>7</v>
      </c>
      <c r="F82" s="33">
        <v>7</v>
      </c>
      <c r="G82"/>
      <c r="H82"/>
      <c r="I82"/>
      <c r="J82"/>
      <c r="K82"/>
      <c r="L82"/>
    </row>
    <row r="83" spans="1:12" ht="15" thickBot="1">
      <c r="A83" s="32" t="s">
        <v>185</v>
      </c>
      <c r="B83" s="33">
        <v>724.7</v>
      </c>
      <c r="C83" s="33">
        <v>253.9</v>
      </c>
      <c r="D83" s="33">
        <v>8.5</v>
      </c>
      <c r="E83" s="33">
        <v>6</v>
      </c>
      <c r="F83" s="33">
        <v>6</v>
      </c>
      <c r="G83"/>
      <c r="H83"/>
      <c r="I83"/>
      <c r="J83"/>
      <c r="K83"/>
      <c r="L83"/>
    </row>
    <row r="84" spans="1:12" ht="15" thickBot="1">
      <c r="A84" s="32" t="s">
        <v>190</v>
      </c>
      <c r="B84" s="33">
        <v>723.7</v>
      </c>
      <c r="C84" s="33">
        <v>252.9</v>
      </c>
      <c r="D84" s="33">
        <v>5</v>
      </c>
      <c r="E84" s="33">
        <v>5</v>
      </c>
      <c r="F84" s="33">
        <v>5</v>
      </c>
      <c r="G84"/>
      <c r="H84"/>
      <c r="I84"/>
      <c r="J84"/>
      <c r="K84"/>
      <c r="L84"/>
    </row>
    <row r="85" spans="1:12" ht="15" thickBot="1">
      <c r="A85" s="32" t="s">
        <v>194</v>
      </c>
      <c r="B85" s="33">
        <v>719.7</v>
      </c>
      <c r="C85" s="33">
        <v>251.9</v>
      </c>
      <c r="D85" s="33">
        <v>4</v>
      </c>
      <c r="E85" s="33">
        <v>4</v>
      </c>
      <c r="F85" s="33">
        <v>4</v>
      </c>
      <c r="G85"/>
      <c r="H85"/>
      <c r="I85"/>
      <c r="J85"/>
      <c r="K85"/>
      <c r="L85"/>
    </row>
    <row r="86" spans="1:12" ht="15" thickBot="1">
      <c r="A86" s="32" t="s">
        <v>282</v>
      </c>
      <c r="B86" s="33">
        <v>718.7</v>
      </c>
      <c r="C86" s="33">
        <v>243.4</v>
      </c>
      <c r="D86" s="33">
        <v>3</v>
      </c>
      <c r="E86" s="33">
        <v>3</v>
      </c>
      <c r="F86" s="33">
        <v>3</v>
      </c>
      <c r="G86"/>
      <c r="H86"/>
      <c r="I86"/>
      <c r="J86"/>
      <c r="K86"/>
      <c r="L86"/>
    </row>
    <row r="87" spans="1:12" ht="15" thickBot="1">
      <c r="A87" s="32" t="s">
        <v>288</v>
      </c>
      <c r="B87" s="33">
        <v>717.7</v>
      </c>
      <c r="C87" s="33">
        <v>242.4</v>
      </c>
      <c r="D87" s="33">
        <v>2</v>
      </c>
      <c r="E87" s="33">
        <v>2</v>
      </c>
      <c r="F87" s="33">
        <v>2</v>
      </c>
      <c r="G87"/>
      <c r="H87"/>
      <c r="I87"/>
      <c r="J87"/>
      <c r="K87"/>
      <c r="L87"/>
    </row>
    <row r="88" spans="1:12" ht="15" thickBot="1">
      <c r="A88" s="32" t="s">
        <v>294</v>
      </c>
      <c r="B88" s="33">
        <v>716.7</v>
      </c>
      <c r="C88" s="33">
        <v>1</v>
      </c>
      <c r="D88" s="33">
        <v>1</v>
      </c>
      <c r="E88" s="33">
        <v>1</v>
      </c>
      <c r="F88" s="33">
        <v>1</v>
      </c>
      <c r="G88"/>
      <c r="H88"/>
      <c r="I88"/>
      <c r="J88"/>
      <c r="K88"/>
      <c r="L88"/>
    </row>
    <row r="89" spans="1:12" ht="15" thickBot="1">
      <c r="A89" s="32" t="s">
        <v>299</v>
      </c>
      <c r="B89" s="33">
        <v>467.8</v>
      </c>
      <c r="C89" s="33">
        <v>0</v>
      </c>
      <c r="D89" s="33">
        <v>0</v>
      </c>
      <c r="E89" s="33">
        <v>0</v>
      </c>
      <c r="F89" s="33">
        <v>0</v>
      </c>
      <c r="G89"/>
      <c r="H89"/>
      <c r="I89"/>
      <c r="J89"/>
      <c r="K89"/>
      <c r="L89"/>
    </row>
    <row r="90" spans="1:12" ht="18.5" thickBot="1">
      <c r="A90" s="28"/>
      <c r="B90"/>
      <c r="C90"/>
      <c r="D90"/>
      <c r="E90"/>
      <c r="F90"/>
      <c r="G90"/>
      <c r="H90"/>
      <c r="I90"/>
      <c r="J90"/>
      <c r="K90"/>
      <c r="L90"/>
    </row>
    <row r="91" spans="1:12" ht="15" thickBot="1">
      <c r="A91" s="32" t="s">
        <v>198</v>
      </c>
      <c r="B91" s="32" t="s">
        <v>126</v>
      </c>
      <c r="C91" s="32" t="s">
        <v>127</v>
      </c>
      <c r="D91" s="32" t="s">
        <v>128</v>
      </c>
      <c r="E91" s="32" t="s">
        <v>129</v>
      </c>
      <c r="F91" s="32" t="s">
        <v>130</v>
      </c>
      <c r="G91" s="32" t="s">
        <v>199</v>
      </c>
      <c r="H91" s="32" t="s">
        <v>200</v>
      </c>
      <c r="I91" s="32" t="s">
        <v>201</v>
      </c>
      <c r="J91" s="32" t="s">
        <v>202</v>
      </c>
      <c r="K91"/>
      <c r="L91"/>
    </row>
    <row r="92" spans="1:12" ht="15" thickBot="1">
      <c r="A92" s="32" t="s">
        <v>132</v>
      </c>
      <c r="B92" s="33">
        <v>724.7</v>
      </c>
      <c r="C92" s="33">
        <v>257.39999999999998</v>
      </c>
      <c r="D92" s="33">
        <v>11.5</v>
      </c>
      <c r="E92" s="33">
        <v>5</v>
      </c>
      <c r="F92" s="33">
        <v>6</v>
      </c>
      <c r="G92" s="33">
        <v>1004.6</v>
      </c>
      <c r="H92" s="33">
        <v>1000</v>
      </c>
      <c r="I92" s="33">
        <v>-4.5999999999999996</v>
      </c>
      <c r="J92" s="33">
        <v>-0.46</v>
      </c>
      <c r="K92"/>
      <c r="L92"/>
    </row>
    <row r="93" spans="1:12" ht="15" thickBot="1">
      <c r="A93" s="32" t="s">
        <v>133</v>
      </c>
      <c r="B93" s="33">
        <v>731.7</v>
      </c>
      <c r="C93" s="33">
        <v>253.9</v>
      </c>
      <c r="D93" s="33">
        <v>1</v>
      </c>
      <c r="E93" s="33">
        <v>8</v>
      </c>
      <c r="F93" s="33">
        <v>8</v>
      </c>
      <c r="G93" s="33">
        <v>1002.6</v>
      </c>
      <c r="H93" s="33">
        <v>1000</v>
      </c>
      <c r="I93" s="33">
        <v>-2.6</v>
      </c>
      <c r="J93" s="33">
        <v>-0.26</v>
      </c>
      <c r="K93"/>
      <c r="L93"/>
    </row>
    <row r="94" spans="1:12" ht="15" thickBot="1">
      <c r="A94" s="32" t="s">
        <v>134</v>
      </c>
      <c r="B94" s="33">
        <v>719.7</v>
      </c>
      <c r="C94" s="33">
        <v>261.39999999999998</v>
      </c>
      <c r="D94" s="33">
        <v>12.5</v>
      </c>
      <c r="E94" s="33">
        <v>11</v>
      </c>
      <c r="F94" s="33">
        <v>10</v>
      </c>
      <c r="G94" s="33">
        <v>1014.6</v>
      </c>
      <c r="H94" s="33">
        <v>1000</v>
      </c>
      <c r="I94" s="33">
        <v>-14.6</v>
      </c>
      <c r="J94" s="33">
        <v>-1.46</v>
      </c>
      <c r="K94"/>
      <c r="L94"/>
    </row>
    <row r="95" spans="1:12" ht="15" thickBot="1">
      <c r="A95" s="32" t="s">
        <v>135</v>
      </c>
      <c r="B95" s="33">
        <v>724.7</v>
      </c>
      <c r="C95" s="33">
        <v>259.39999999999998</v>
      </c>
      <c r="D95" s="33">
        <v>10.5</v>
      </c>
      <c r="E95" s="33">
        <v>5</v>
      </c>
      <c r="F95" s="33">
        <v>12</v>
      </c>
      <c r="G95" s="33">
        <v>1011.6</v>
      </c>
      <c r="H95" s="33">
        <v>1000</v>
      </c>
      <c r="I95" s="33">
        <v>-11.6</v>
      </c>
      <c r="J95" s="33">
        <v>-1.1599999999999999</v>
      </c>
      <c r="K95"/>
      <c r="L95"/>
    </row>
    <row r="96" spans="1:12" ht="15" thickBot="1">
      <c r="A96" s="32" t="s">
        <v>136</v>
      </c>
      <c r="B96" s="33">
        <v>736.2</v>
      </c>
      <c r="C96" s="33">
        <v>252.9</v>
      </c>
      <c r="D96" s="33">
        <v>3</v>
      </c>
      <c r="E96" s="33">
        <v>7</v>
      </c>
      <c r="F96" s="33">
        <v>2</v>
      </c>
      <c r="G96" s="33">
        <v>1001.1</v>
      </c>
      <c r="H96" s="33">
        <v>1000</v>
      </c>
      <c r="I96" s="33">
        <v>-1.1000000000000001</v>
      </c>
      <c r="J96" s="33">
        <v>-0.11</v>
      </c>
      <c r="K96"/>
      <c r="L96"/>
    </row>
    <row r="97" spans="1:12" ht="15" thickBot="1">
      <c r="A97" s="32" t="s">
        <v>137</v>
      </c>
      <c r="B97" s="33">
        <v>734.2</v>
      </c>
      <c r="C97" s="33">
        <v>242.4</v>
      </c>
      <c r="D97" s="33">
        <v>2</v>
      </c>
      <c r="E97" s="33">
        <v>10</v>
      </c>
      <c r="F97" s="33">
        <v>3</v>
      </c>
      <c r="G97" s="33">
        <v>991.6</v>
      </c>
      <c r="H97" s="33">
        <v>1000</v>
      </c>
      <c r="I97" s="33">
        <v>8.4</v>
      </c>
      <c r="J97" s="33">
        <v>0.84</v>
      </c>
      <c r="K97"/>
      <c r="L97"/>
    </row>
    <row r="98" spans="1:12" ht="15" thickBot="1">
      <c r="A98" s="32" t="s">
        <v>138</v>
      </c>
      <c r="B98" s="33">
        <v>738.2</v>
      </c>
      <c r="C98" s="33">
        <v>243.4</v>
      </c>
      <c r="D98" s="33">
        <v>14.5</v>
      </c>
      <c r="E98" s="33">
        <v>3</v>
      </c>
      <c r="F98" s="33">
        <v>11</v>
      </c>
      <c r="G98" s="33">
        <v>1010.1</v>
      </c>
      <c r="H98" s="33">
        <v>1000</v>
      </c>
      <c r="I98" s="33">
        <v>-10.1</v>
      </c>
      <c r="J98" s="33">
        <v>-1.01</v>
      </c>
      <c r="K98"/>
      <c r="L98"/>
    </row>
    <row r="99" spans="1:12" ht="15" thickBot="1">
      <c r="A99" s="32" t="s">
        <v>139</v>
      </c>
      <c r="B99" s="33">
        <v>727.7</v>
      </c>
      <c r="C99" s="33">
        <v>260.39999999999998</v>
      </c>
      <c r="D99" s="33">
        <v>4</v>
      </c>
      <c r="E99" s="33">
        <v>9</v>
      </c>
      <c r="F99" s="33">
        <v>6</v>
      </c>
      <c r="G99" s="33">
        <v>1007.1</v>
      </c>
      <c r="H99" s="33">
        <v>1000</v>
      </c>
      <c r="I99" s="33">
        <v>-7.1</v>
      </c>
      <c r="J99" s="33">
        <v>-0.71</v>
      </c>
      <c r="K99"/>
      <c r="L99"/>
    </row>
    <row r="100" spans="1:12" ht="15" thickBot="1">
      <c r="A100" s="32" t="s">
        <v>140</v>
      </c>
      <c r="B100" s="33">
        <v>716.7</v>
      </c>
      <c r="C100" s="33">
        <v>258.39999999999998</v>
      </c>
      <c r="D100" s="33">
        <v>1</v>
      </c>
      <c r="E100" s="33">
        <v>2</v>
      </c>
      <c r="F100" s="33">
        <v>9</v>
      </c>
      <c r="G100" s="33">
        <v>987.1</v>
      </c>
      <c r="H100" s="33">
        <v>1000</v>
      </c>
      <c r="I100" s="33">
        <v>12.9</v>
      </c>
      <c r="J100" s="33">
        <v>1.29</v>
      </c>
      <c r="K100"/>
      <c r="L100"/>
    </row>
    <row r="101" spans="1:12" ht="15" thickBot="1">
      <c r="A101" s="32" t="s">
        <v>141</v>
      </c>
      <c r="B101" s="33">
        <v>737.2</v>
      </c>
      <c r="C101" s="33">
        <v>1</v>
      </c>
      <c r="D101" s="33">
        <v>8.5</v>
      </c>
      <c r="E101" s="33">
        <v>1</v>
      </c>
      <c r="F101" s="33">
        <v>251.9</v>
      </c>
      <c r="G101" s="33">
        <v>999.6</v>
      </c>
      <c r="H101" s="33">
        <v>1000</v>
      </c>
      <c r="I101" s="33">
        <v>0.4</v>
      </c>
      <c r="J101" s="33">
        <v>0.04</v>
      </c>
      <c r="K101"/>
      <c r="L101"/>
    </row>
    <row r="102" spans="1:12" ht="15" thickBot="1">
      <c r="A102" s="32" t="s">
        <v>222</v>
      </c>
      <c r="B102" s="33">
        <v>717.7</v>
      </c>
      <c r="C102" s="33">
        <v>251.9</v>
      </c>
      <c r="D102" s="33">
        <v>9.5</v>
      </c>
      <c r="E102" s="33">
        <v>6</v>
      </c>
      <c r="F102" s="33">
        <v>1</v>
      </c>
      <c r="G102" s="33">
        <v>986.1</v>
      </c>
      <c r="H102" s="33">
        <v>1000</v>
      </c>
      <c r="I102" s="33">
        <v>13.9</v>
      </c>
      <c r="J102" s="33">
        <v>1.39</v>
      </c>
      <c r="K102"/>
      <c r="L102"/>
    </row>
    <row r="103" spans="1:12" ht="15" thickBot="1">
      <c r="A103" s="32" t="s">
        <v>223</v>
      </c>
      <c r="B103" s="33">
        <v>467.8</v>
      </c>
      <c r="C103" s="33">
        <v>262.39999999999998</v>
      </c>
      <c r="D103" s="33">
        <v>15.5</v>
      </c>
      <c r="E103" s="33">
        <v>246.9</v>
      </c>
      <c r="F103" s="33">
        <v>7</v>
      </c>
      <c r="G103" s="33">
        <v>999.6</v>
      </c>
      <c r="H103" s="33">
        <v>1000</v>
      </c>
      <c r="I103" s="33">
        <v>0.4</v>
      </c>
      <c r="J103" s="33">
        <v>0.04</v>
      </c>
      <c r="K103"/>
      <c r="L103"/>
    </row>
    <row r="104" spans="1:12" ht="15" thickBot="1">
      <c r="A104" s="32" t="s">
        <v>224</v>
      </c>
      <c r="B104" s="33">
        <v>718.7</v>
      </c>
      <c r="C104" s="33">
        <v>257.39999999999998</v>
      </c>
      <c r="D104" s="33">
        <v>8.5</v>
      </c>
      <c r="E104" s="33">
        <v>0</v>
      </c>
      <c r="F104" s="33">
        <v>0</v>
      </c>
      <c r="G104" s="33">
        <v>984.6</v>
      </c>
      <c r="H104" s="33">
        <v>1000</v>
      </c>
      <c r="I104" s="33">
        <v>15.4</v>
      </c>
      <c r="J104" s="33">
        <v>1.54</v>
      </c>
      <c r="K104"/>
      <c r="L104"/>
    </row>
    <row r="105" spans="1:12" ht="15" thickBot="1">
      <c r="A105" s="32" t="s">
        <v>225</v>
      </c>
      <c r="B105" s="33">
        <v>736.2</v>
      </c>
      <c r="C105" s="33">
        <v>0</v>
      </c>
      <c r="D105" s="33">
        <v>13.5</v>
      </c>
      <c r="E105" s="33">
        <v>245.9</v>
      </c>
      <c r="F105" s="33">
        <v>4</v>
      </c>
      <c r="G105" s="33">
        <v>999.6</v>
      </c>
      <c r="H105" s="33">
        <v>1000</v>
      </c>
      <c r="I105" s="33">
        <v>0.4</v>
      </c>
      <c r="J105" s="33">
        <v>0.04</v>
      </c>
      <c r="K105"/>
      <c r="L105"/>
    </row>
    <row r="106" spans="1:12" ht="15" thickBo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5" thickBot="1">
      <c r="A107" s="34" t="s">
        <v>203</v>
      </c>
      <c r="B107" s="35">
        <v>1514.9</v>
      </c>
      <c r="C107"/>
      <c r="D107"/>
      <c r="E107"/>
      <c r="F107"/>
      <c r="G107"/>
      <c r="H107"/>
      <c r="I107"/>
      <c r="J107"/>
      <c r="K107"/>
      <c r="L107"/>
    </row>
    <row r="108" spans="1:12" ht="15" thickBot="1">
      <c r="A108" s="34" t="s">
        <v>596</v>
      </c>
      <c r="B108" s="35">
        <v>467.8</v>
      </c>
      <c r="C108"/>
      <c r="D108"/>
      <c r="E108"/>
      <c r="F108"/>
      <c r="G108"/>
      <c r="H108"/>
      <c r="I108"/>
      <c r="J108"/>
      <c r="K108"/>
      <c r="L108"/>
    </row>
    <row r="109" spans="1:12" ht="15" thickBot="1">
      <c r="A109" s="34" t="s">
        <v>205</v>
      </c>
      <c r="B109" s="35">
        <v>13999.9</v>
      </c>
      <c r="C109"/>
      <c r="D109"/>
      <c r="E109"/>
      <c r="F109"/>
      <c r="G109"/>
      <c r="H109"/>
      <c r="I109"/>
      <c r="J109"/>
      <c r="K109"/>
      <c r="L109"/>
    </row>
    <row r="110" spans="1:12" ht="15" thickBot="1">
      <c r="A110" s="34" t="s">
        <v>206</v>
      </c>
      <c r="B110" s="35">
        <v>14000</v>
      </c>
      <c r="C110"/>
      <c r="D110"/>
      <c r="E110"/>
      <c r="F110"/>
      <c r="G110"/>
      <c r="H110"/>
      <c r="I110"/>
      <c r="J110"/>
      <c r="K110"/>
      <c r="L110"/>
    </row>
    <row r="111" spans="1:12" ht="15" thickBot="1">
      <c r="A111" s="34" t="s">
        <v>207</v>
      </c>
      <c r="B111" s="35">
        <v>-0.1</v>
      </c>
      <c r="C111"/>
      <c r="D111"/>
      <c r="E111"/>
      <c r="F111"/>
      <c r="G111"/>
      <c r="H111"/>
      <c r="I111"/>
      <c r="J111"/>
      <c r="K111"/>
      <c r="L111"/>
    </row>
    <row r="112" spans="1:12" ht="15" thickBot="1">
      <c r="A112" s="34" t="s">
        <v>208</v>
      </c>
      <c r="B112" s="35"/>
      <c r="C112"/>
      <c r="D112"/>
      <c r="E112"/>
      <c r="F112"/>
      <c r="G112"/>
      <c r="H112"/>
      <c r="I112"/>
      <c r="J112"/>
      <c r="K112"/>
      <c r="L112"/>
    </row>
    <row r="113" spans="1:12" ht="15" thickBot="1">
      <c r="A113" s="34" t="s">
        <v>209</v>
      </c>
      <c r="B113" s="35"/>
      <c r="C113"/>
      <c r="D113"/>
      <c r="E113"/>
      <c r="F113"/>
      <c r="G113"/>
      <c r="H113"/>
      <c r="I113"/>
      <c r="J113"/>
      <c r="K113"/>
      <c r="L113"/>
    </row>
    <row r="114" spans="1:12" ht="15" thickBot="1">
      <c r="A114" s="34" t="s">
        <v>210</v>
      </c>
      <c r="B114" s="35">
        <v>0</v>
      </c>
      <c r="C114"/>
      <c r="D114"/>
      <c r="E114"/>
      <c r="F114"/>
      <c r="G114"/>
      <c r="H114"/>
      <c r="I114"/>
      <c r="J114"/>
      <c r="K114"/>
      <c r="L114"/>
    </row>
    <row r="115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>
      <c r="A116" s="37" t="s">
        <v>211</v>
      </c>
      <c r="B116"/>
      <c r="C116"/>
      <c r="D116"/>
      <c r="E116"/>
      <c r="F116"/>
      <c r="G116"/>
      <c r="H116"/>
      <c r="I116"/>
      <c r="J116"/>
      <c r="K116"/>
      <c r="L116"/>
    </row>
    <row r="117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>
      <c r="A118" s="36" t="s">
        <v>597</v>
      </c>
      <c r="B118"/>
      <c r="C118"/>
      <c r="D118"/>
      <c r="E118"/>
      <c r="F118"/>
      <c r="G118"/>
      <c r="H118"/>
      <c r="I118"/>
      <c r="J118"/>
      <c r="K118"/>
      <c r="L118"/>
    </row>
    <row r="119" spans="1:12">
      <c r="A119" s="36" t="s">
        <v>598</v>
      </c>
      <c r="B119"/>
      <c r="C119"/>
      <c r="D119"/>
      <c r="E119"/>
      <c r="F119"/>
      <c r="G119"/>
      <c r="H119"/>
      <c r="I119"/>
      <c r="J119"/>
      <c r="K119"/>
      <c r="L119"/>
    </row>
  </sheetData>
  <conditionalFormatting sqref="H20:H3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:I3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116" r:id="rId1" display="https://miau.my-x.hu/myx-free/coco/test/210522820190318121433.html" xr:uid="{20429726-EF43-4397-BDFB-D00BD9CED98F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333E3-765A-49A8-9A7A-B2F23AD859E5}">
  <dimension ref="A1:K34"/>
  <sheetViews>
    <sheetView zoomScale="80" zoomScaleNormal="80" workbookViewId="0"/>
  </sheetViews>
  <sheetFormatPr defaultRowHeight="14"/>
  <cols>
    <col min="1" max="1" width="15.36328125" style="3" bestFit="1" customWidth="1"/>
    <col min="2" max="2" width="12.453125" style="3" customWidth="1"/>
    <col min="3" max="3" width="11.26953125" style="3" bestFit="1" customWidth="1"/>
    <col min="4" max="4" width="10.90625" style="3" bestFit="1" customWidth="1"/>
    <col min="5" max="5" width="10" style="3" bestFit="1" customWidth="1"/>
    <col min="6" max="6" width="8.7265625" style="3"/>
    <col min="7" max="11" width="4.453125" style="3" bestFit="1" customWidth="1"/>
    <col min="12" max="16384" width="8.7265625" style="3"/>
  </cols>
  <sheetData>
    <row r="1" spans="1:11" ht="112">
      <c r="A1" s="1" t="s">
        <v>0</v>
      </c>
      <c r="B1" s="2" t="s">
        <v>66</v>
      </c>
      <c r="C1" s="2" t="s">
        <v>1</v>
      </c>
      <c r="D1" s="2" t="s">
        <v>45</v>
      </c>
      <c r="E1" s="2" t="s">
        <v>2</v>
      </c>
      <c r="F1" s="2" t="s">
        <v>3</v>
      </c>
    </row>
    <row r="2" spans="1:11" ht="70">
      <c r="A2" s="2" t="s">
        <v>43</v>
      </c>
      <c r="B2" s="3" t="s">
        <v>4</v>
      </c>
      <c r="C2" s="3" t="s">
        <v>5</v>
      </c>
      <c r="D2" s="2" t="s">
        <v>46</v>
      </c>
      <c r="E2" s="3" t="s">
        <v>6</v>
      </c>
      <c r="F2" s="4" t="s">
        <v>7</v>
      </c>
      <c r="G2" s="4" t="s">
        <v>40</v>
      </c>
      <c r="H2" s="4" t="s">
        <v>40</v>
      </c>
      <c r="I2" s="4" t="s">
        <v>40</v>
      </c>
      <c r="J2" s="4" t="s">
        <v>40</v>
      </c>
      <c r="K2" s="4" t="s">
        <v>40</v>
      </c>
    </row>
    <row r="3" spans="1:11">
      <c r="A3" s="3" t="s">
        <v>8</v>
      </c>
      <c r="B3" s="5" t="s">
        <v>9</v>
      </c>
      <c r="C3" s="6">
        <v>0</v>
      </c>
      <c r="D3" s="7">
        <v>0.5</v>
      </c>
      <c r="E3" s="6">
        <v>0</v>
      </c>
      <c r="F3" s="6"/>
      <c r="G3" s="6"/>
      <c r="H3" s="6"/>
      <c r="I3" s="6"/>
      <c r="J3" s="6"/>
      <c r="K3" s="6"/>
    </row>
    <row r="4" spans="1:11">
      <c r="A4" s="3" t="s">
        <v>10</v>
      </c>
      <c r="B4" s="6" t="s">
        <v>11</v>
      </c>
      <c r="C4" s="8">
        <v>1</v>
      </c>
      <c r="D4" s="6">
        <v>80</v>
      </c>
      <c r="E4" s="7">
        <v>1</v>
      </c>
      <c r="F4" s="6"/>
      <c r="G4" s="6"/>
      <c r="H4" s="6"/>
      <c r="I4" s="6"/>
      <c r="J4" s="6"/>
      <c r="K4" s="6"/>
    </row>
    <row r="5" spans="1:11">
      <c r="A5" s="3" t="s">
        <v>12</v>
      </c>
      <c r="B5" s="6" t="s">
        <v>13</v>
      </c>
      <c r="C5" s="6">
        <v>90</v>
      </c>
      <c r="D5" s="8">
        <v>1</v>
      </c>
      <c r="E5" s="6">
        <v>80</v>
      </c>
      <c r="F5" s="6"/>
      <c r="G5" s="6"/>
      <c r="H5" s="6"/>
      <c r="I5" s="6"/>
      <c r="J5" s="6"/>
      <c r="K5" s="6"/>
    </row>
    <row r="6" spans="1:11">
      <c r="A6" s="3" t="s">
        <v>14</v>
      </c>
      <c r="B6" s="6" t="s">
        <v>15</v>
      </c>
      <c r="C6" s="6">
        <v>80</v>
      </c>
      <c r="D6" s="6">
        <v>60</v>
      </c>
      <c r="E6" s="8">
        <v>0.5</v>
      </c>
      <c r="F6" s="6"/>
      <c r="G6" s="6"/>
      <c r="H6" s="6"/>
      <c r="I6" s="6"/>
      <c r="J6" s="6"/>
      <c r="K6" s="6"/>
    </row>
    <row r="7" spans="1:11">
      <c r="A7" s="4" t="s">
        <v>16</v>
      </c>
      <c r="B7" s="6"/>
      <c r="C7" s="6"/>
      <c r="D7" s="6"/>
      <c r="E7" s="6"/>
      <c r="F7" s="8">
        <v>0.5</v>
      </c>
      <c r="G7" s="6"/>
      <c r="H7" s="6"/>
      <c r="I7" s="6"/>
      <c r="J7" s="6"/>
      <c r="K7" s="6"/>
    </row>
    <row r="8" spans="1:11">
      <c r="A8" s="4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4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4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4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4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4" t="s">
        <v>22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4" t="s">
        <v>23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4" t="s">
        <v>41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7" spans="1:11" ht="70">
      <c r="A17" s="2" t="s">
        <v>44</v>
      </c>
      <c r="B17" s="2" t="str">
        <f>B2</f>
        <v>efficiency</v>
      </c>
      <c r="C17" s="2" t="str">
        <f t="shared" ref="C17:K17" si="0">C2</f>
        <v>punctuallity</v>
      </c>
      <c r="D17" s="2" t="str">
        <f t="shared" si="0"/>
        <v>ratio of pages written in qualitative English</v>
      </c>
      <c r="E17" s="2" t="str">
        <f t="shared" si="0"/>
        <v>attendace</v>
      </c>
      <c r="F17" s="2" t="str">
        <f t="shared" si="0"/>
        <v>syllabus</v>
      </c>
      <c r="G17" s="2" t="str">
        <f t="shared" si="0"/>
        <v>???</v>
      </c>
      <c r="H17" s="2" t="str">
        <f t="shared" si="0"/>
        <v>???</v>
      </c>
      <c r="I17" s="2" t="str">
        <f t="shared" si="0"/>
        <v>???</v>
      </c>
      <c r="J17" s="2" t="str">
        <f t="shared" si="0"/>
        <v>???</v>
      </c>
      <c r="K17" s="2" t="str">
        <f t="shared" si="0"/>
        <v>???</v>
      </c>
    </row>
    <row r="18" spans="1:11">
      <c r="A18" s="4" t="s">
        <v>25</v>
      </c>
      <c r="B18" s="3">
        <v>2000</v>
      </c>
      <c r="C18" s="3">
        <v>90</v>
      </c>
      <c r="D18" s="3">
        <v>99</v>
      </c>
      <c r="E18" s="3">
        <v>100</v>
      </c>
      <c r="F18" s="3">
        <v>100</v>
      </c>
      <c r="G18" s="3" t="s">
        <v>40</v>
      </c>
      <c r="H18" s="3" t="s">
        <v>40</v>
      </c>
      <c r="I18" s="3" t="s">
        <v>40</v>
      </c>
      <c r="J18" s="3" t="s">
        <v>40</v>
      </c>
      <c r="K18" s="3" t="s">
        <v>40</v>
      </c>
    </row>
    <row r="19" spans="1:11">
      <c r="A19" s="3" t="s">
        <v>26</v>
      </c>
    </row>
    <row r="20" spans="1:11">
      <c r="A20" s="3" t="s">
        <v>24</v>
      </c>
    </row>
    <row r="21" spans="1:11">
      <c r="A21" s="3" t="s">
        <v>27</v>
      </c>
    </row>
    <row r="22" spans="1:11">
      <c r="A22" s="3" t="s">
        <v>28</v>
      </c>
    </row>
    <row r="23" spans="1:11">
      <c r="A23" s="3" t="s">
        <v>29</v>
      </c>
    </row>
    <row r="24" spans="1:11">
      <c r="A24" s="3" t="s">
        <v>30</v>
      </c>
    </row>
    <row r="25" spans="1:11">
      <c r="A25" s="3" t="s">
        <v>31</v>
      </c>
    </row>
    <row r="26" spans="1:11">
      <c r="A26" s="3" t="s">
        <v>32</v>
      </c>
    </row>
    <row r="27" spans="1:11">
      <c r="A27" s="3" t="s">
        <v>33</v>
      </c>
    </row>
    <row r="28" spans="1:11">
      <c r="A28" s="3" t="s">
        <v>34</v>
      </c>
    </row>
    <row r="29" spans="1:11">
      <c r="A29" s="3" t="s">
        <v>35</v>
      </c>
    </row>
    <row r="30" spans="1:11">
      <c r="A30" s="3" t="s">
        <v>36</v>
      </c>
    </row>
    <row r="31" spans="1:11">
      <c r="A31" s="3" t="s">
        <v>37</v>
      </c>
    </row>
    <row r="32" spans="1:11">
      <c r="A32" s="3" t="s">
        <v>38</v>
      </c>
    </row>
    <row r="33" spans="1:1">
      <c r="A33" s="3" t="s">
        <v>39</v>
      </c>
    </row>
    <row r="34" spans="1:1">
      <c r="A34" s="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45650-A485-4DE7-90AA-82FB579390BF}">
  <dimension ref="A1:J84"/>
  <sheetViews>
    <sheetView zoomScale="50" zoomScaleNormal="50" workbookViewId="0"/>
  </sheetViews>
  <sheetFormatPr defaultRowHeight="14.5"/>
  <cols>
    <col min="1" max="1" width="36.81640625" bestFit="1" customWidth="1"/>
    <col min="2" max="2" width="8.36328125" bestFit="1" customWidth="1"/>
    <col min="3" max="3" width="10.1796875" bestFit="1" customWidth="1"/>
    <col min="4" max="4" width="8.6328125" bestFit="1" customWidth="1"/>
    <col min="5" max="5" width="9.08984375" bestFit="1" customWidth="1"/>
    <col min="6" max="6" width="8.6328125" bestFit="1" customWidth="1"/>
    <col min="8" max="8" width="18.08984375" customWidth="1"/>
    <col min="9" max="9" width="37.1796875" customWidth="1"/>
  </cols>
  <sheetData>
    <row r="1" spans="1:6">
      <c r="A1" s="19" t="s">
        <v>83</v>
      </c>
      <c r="B1" s="19" t="s">
        <v>90</v>
      </c>
      <c r="C1" s="19" t="s">
        <v>90</v>
      </c>
      <c r="D1" s="19" t="s">
        <v>90</v>
      </c>
      <c r="E1" s="19" t="s">
        <v>90</v>
      </c>
      <c r="F1" s="19" t="s">
        <v>90</v>
      </c>
    </row>
    <row r="2" spans="1:6" ht="29">
      <c r="A2" s="19" t="s">
        <v>84</v>
      </c>
      <c r="B2" s="20" t="s">
        <v>85</v>
      </c>
      <c r="C2" s="20" t="s">
        <v>86</v>
      </c>
      <c r="D2" s="20" t="s">
        <v>87</v>
      </c>
      <c r="E2" s="20" t="s">
        <v>88</v>
      </c>
      <c r="F2" s="19" t="s">
        <v>89</v>
      </c>
    </row>
    <row r="3" spans="1:6">
      <c r="A3" s="19" t="s">
        <v>67</v>
      </c>
      <c r="B3" s="19" t="s">
        <v>78</v>
      </c>
      <c r="C3" s="19" t="s">
        <v>79</v>
      </c>
      <c r="D3" s="19" t="s">
        <v>80</v>
      </c>
      <c r="E3" s="19" t="s">
        <v>81</v>
      </c>
      <c r="F3" s="19" t="s">
        <v>82</v>
      </c>
    </row>
    <row r="4" spans="1:6">
      <c r="A4" s="18" t="s">
        <v>68</v>
      </c>
      <c r="B4">
        <v>100</v>
      </c>
      <c r="C4">
        <v>86</v>
      </c>
      <c r="D4">
        <v>60</v>
      </c>
      <c r="E4">
        <v>85</v>
      </c>
      <c r="F4">
        <v>112</v>
      </c>
    </row>
    <row r="5" spans="1:6">
      <c r="A5" s="18" t="s">
        <v>69</v>
      </c>
      <c r="B5">
        <v>75</v>
      </c>
      <c r="C5">
        <v>55</v>
      </c>
      <c r="D5">
        <v>80</v>
      </c>
      <c r="E5">
        <v>82</v>
      </c>
      <c r="F5">
        <v>73</v>
      </c>
    </row>
    <row r="6" spans="1:6">
      <c r="A6" s="18" t="s">
        <v>70</v>
      </c>
      <c r="B6">
        <v>91</v>
      </c>
      <c r="C6">
        <v>95</v>
      </c>
      <c r="D6">
        <v>61</v>
      </c>
      <c r="E6">
        <v>107</v>
      </c>
      <c r="F6">
        <v>117</v>
      </c>
    </row>
    <row r="7" spans="1:6">
      <c r="A7" s="18" t="s">
        <v>71</v>
      </c>
      <c r="B7">
        <v>89</v>
      </c>
      <c r="C7">
        <v>50</v>
      </c>
      <c r="D7">
        <v>91</v>
      </c>
      <c r="E7">
        <v>90</v>
      </c>
      <c r="F7">
        <v>89</v>
      </c>
    </row>
    <row r="8" spans="1:6">
      <c r="A8" s="18" t="s">
        <v>72</v>
      </c>
      <c r="B8">
        <v>110</v>
      </c>
      <c r="C8">
        <v>98</v>
      </c>
      <c r="D8">
        <v>111</v>
      </c>
      <c r="E8">
        <v>117</v>
      </c>
      <c r="F8">
        <v>116</v>
      </c>
    </row>
    <row r="9" spans="1:6">
      <c r="A9" s="18" t="s">
        <v>73</v>
      </c>
      <c r="B9">
        <v>84</v>
      </c>
      <c r="C9">
        <v>82</v>
      </c>
      <c r="D9">
        <v>108</v>
      </c>
      <c r="E9">
        <v>68</v>
      </c>
      <c r="F9">
        <v>89</v>
      </c>
    </row>
    <row r="10" spans="1:6">
      <c r="A10" s="18" t="s">
        <v>74</v>
      </c>
      <c r="B10">
        <v>78</v>
      </c>
      <c r="C10">
        <v>82</v>
      </c>
      <c r="D10">
        <v>117</v>
      </c>
      <c r="E10">
        <v>59</v>
      </c>
      <c r="F10">
        <v>63</v>
      </c>
    </row>
    <row r="11" spans="1:6">
      <c r="A11" s="18" t="s">
        <v>75</v>
      </c>
      <c r="B11">
        <v>71</v>
      </c>
      <c r="C11">
        <v>95</v>
      </c>
      <c r="D11">
        <v>99</v>
      </c>
      <c r="E11">
        <v>88</v>
      </c>
      <c r="F11">
        <v>95</v>
      </c>
    </row>
    <row r="12" spans="1:6">
      <c r="A12" s="18" t="s">
        <v>76</v>
      </c>
      <c r="B12">
        <v>54</v>
      </c>
      <c r="C12">
        <v>113</v>
      </c>
      <c r="D12">
        <v>98</v>
      </c>
      <c r="E12">
        <v>58</v>
      </c>
      <c r="F12">
        <v>101</v>
      </c>
    </row>
    <row r="13" spans="1:6">
      <c r="A13" s="18" t="s">
        <v>77</v>
      </c>
      <c r="B13">
        <v>96</v>
      </c>
      <c r="C13">
        <v>103</v>
      </c>
      <c r="D13">
        <v>58</v>
      </c>
      <c r="E13">
        <v>105</v>
      </c>
      <c r="F13">
        <v>87</v>
      </c>
    </row>
    <row r="14" spans="1:6">
      <c r="A14" s="21" t="s">
        <v>91</v>
      </c>
      <c r="B14" s="21">
        <v>100</v>
      </c>
      <c r="C14" s="21">
        <v>100</v>
      </c>
      <c r="D14" s="21">
        <v>100</v>
      </c>
      <c r="E14" s="21">
        <v>100</v>
      </c>
      <c r="F14" s="21">
        <v>100</v>
      </c>
    </row>
    <row r="16" spans="1:6" ht="22">
      <c r="A16" s="18" t="s">
        <v>93</v>
      </c>
      <c r="B16" s="22" t="s">
        <v>94</v>
      </c>
      <c r="C16" s="22" t="s">
        <v>95</v>
      </c>
      <c r="D16" s="22" t="s">
        <v>95</v>
      </c>
      <c r="E16" s="22" t="s">
        <v>94</v>
      </c>
      <c r="F16" s="22" t="s">
        <v>95</v>
      </c>
    </row>
    <row r="17" spans="1:9">
      <c r="A17" t="s">
        <v>92</v>
      </c>
      <c r="B17">
        <v>1</v>
      </c>
      <c r="C17">
        <v>0</v>
      </c>
      <c r="D17">
        <v>1</v>
      </c>
      <c r="E17">
        <v>0</v>
      </c>
      <c r="F17">
        <v>1</v>
      </c>
    </row>
    <row r="18" spans="1:9">
      <c r="A18" t="s">
        <v>96</v>
      </c>
      <c r="B18" t="str">
        <f t="shared" ref="B18:F18" si="0">B3</f>
        <v>Nd1</v>
      </c>
      <c r="C18" t="str">
        <f t="shared" si="0"/>
        <v>Nd2</v>
      </c>
      <c r="D18" t="str">
        <f t="shared" si="0"/>
        <v>Nd3</v>
      </c>
      <c r="E18" t="str">
        <f t="shared" si="0"/>
        <v>Nd4</v>
      </c>
      <c r="F18" t="str">
        <f t="shared" si="0"/>
        <v>Nd5</v>
      </c>
      <c r="G18" t="s">
        <v>98</v>
      </c>
      <c r="H18" t="s">
        <v>99</v>
      </c>
    </row>
    <row r="19" spans="1:9">
      <c r="A19" t="str">
        <f t="shared" ref="A19:A28" si="1">A4</f>
        <v>St1</v>
      </c>
      <c r="B19">
        <f>IF(B17=0,B$14-B4,B4-B$14)</f>
        <v>0</v>
      </c>
      <c r="C19">
        <f t="shared" ref="C19:F19" si="2">IF(C17=1,C$14-C4,C4-C$14)</f>
        <v>-14</v>
      </c>
      <c r="D19">
        <f t="shared" si="2"/>
        <v>40</v>
      </c>
      <c r="E19">
        <f t="shared" si="2"/>
        <v>-15</v>
      </c>
      <c r="F19">
        <f t="shared" si="2"/>
        <v>-12</v>
      </c>
      <c r="G19">
        <v>1000</v>
      </c>
    </row>
    <row r="20" spans="1:9">
      <c r="A20" t="str">
        <f t="shared" si="1"/>
        <v>St2</v>
      </c>
      <c r="B20">
        <f t="shared" ref="B20:F28" si="3">IF(B18=1,B$14-B5,B5-B$14)</f>
        <v>-25</v>
      </c>
      <c r="C20">
        <f t="shared" si="3"/>
        <v>-45</v>
      </c>
      <c r="D20">
        <f t="shared" si="3"/>
        <v>-20</v>
      </c>
      <c r="E20">
        <f t="shared" si="3"/>
        <v>-18</v>
      </c>
      <c r="F20">
        <f t="shared" si="3"/>
        <v>-27</v>
      </c>
      <c r="G20">
        <v>1000</v>
      </c>
    </row>
    <row r="21" spans="1:9">
      <c r="A21" t="str">
        <f t="shared" si="1"/>
        <v>St3</v>
      </c>
      <c r="B21">
        <f t="shared" si="3"/>
        <v>-9</v>
      </c>
      <c r="C21">
        <f t="shared" si="3"/>
        <v>-5</v>
      </c>
      <c r="D21">
        <f t="shared" si="3"/>
        <v>-39</v>
      </c>
      <c r="E21">
        <f t="shared" si="3"/>
        <v>7</v>
      </c>
      <c r="F21">
        <f t="shared" si="3"/>
        <v>17</v>
      </c>
      <c r="G21">
        <v>1000</v>
      </c>
    </row>
    <row r="22" spans="1:9">
      <c r="A22" t="str">
        <f t="shared" si="1"/>
        <v>St4</v>
      </c>
      <c r="B22">
        <f t="shared" si="3"/>
        <v>-11</v>
      </c>
      <c r="C22">
        <f t="shared" si="3"/>
        <v>-50</v>
      </c>
      <c r="D22">
        <f t="shared" si="3"/>
        <v>-9</v>
      </c>
      <c r="E22">
        <f t="shared" si="3"/>
        <v>-10</v>
      </c>
      <c r="F22">
        <f t="shared" si="3"/>
        <v>-11</v>
      </c>
      <c r="G22">
        <v>1000</v>
      </c>
    </row>
    <row r="23" spans="1:9">
      <c r="A23" t="str">
        <f t="shared" si="1"/>
        <v>St5</v>
      </c>
      <c r="B23">
        <f t="shared" si="3"/>
        <v>10</v>
      </c>
      <c r="C23">
        <f t="shared" si="3"/>
        <v>-2</v>
      </c>
      <c r="D23">
        <f t="shared" si="3"/>
        <v>11</v>
      </c>
      <c r="E23">
        <f t="shared" si="3"/>
        <v>17</v>
      </c>
      <c r="F23">
        <f t="shared" si="3"/>
        <v>16</v>
      </c>
      <c r="G23">
        <v>1000</v>
      </c>
    </row>
    <row r="24" spans="1:9">
      <c r="A24" t="str">
        <f t="shared" si="1"/>
        <v>St6</v>
      </c>
      <c r="B24">
        <f t="shared" si="3"/>
        <v>-16</v>
      </c>
      <c r="C24">
        <f t="shared" si="3"/>
        <v>-18</v>
      </c>
      <c r="D24">
        <f t="shared" si="3"/>
        <v>8</v>
      </c>
      <c r="E24">
        <f t="shared" si="3"/>
        <v>-32</v>
      </c>
      <c r="F24">
        <f t="shared" si="3"/>
        <v>-11</v>
      </c>
      <c r="G24">
        <v>1000</v>
      </c>
    </row>
    <row r="25" spans="1:9">
      <c r="A25" t="str">
        <f t="shared" si="1"/>
        <v>St7</v>
      </c>
      <c r="B25">
        <f t="shared" si="3"/>
        <v>-22</v>
      </c>
      <c r="C25">
        <f t="shared" si="3"/>
        <v>-18</v>
      </c>
      <c r="D25">
        <f t="shared" si="3"/>
        <v>17</v>
      </c>
      <c r="E25">
        <f t="shared" si="3"/>
        <v>-41</v>
      </c>
      <c r="F25">
        <f t="shared" si="3"/>
        <v>-37</v>
      </c>
      <c r="G25">
        <v>1000</v>
      </c>
    </row>
    <row r="26" spans="1:9">
      <c r="A26" t="str">
        <f t="shared" si="1"/>
        <v>St8</v>
      </c>
      <c r="B26">
        <f t="shared" si="3"/>
        <v>-29</v>
      </c>
      <c r="C26">
        <f t="shared" si="3"/>
        <v>-5</v>
      </c>
      <c r="D26">
        <f t="shared" si="3"/>
        <v>-1</v>
      </c>
      <c r="E26">
        <f t="shared" si="3"/>
        <v>-12</v>
      </c>
      <c r="F26">
        <f t="shared" si="3"/>
        <v>-5</v>
      </c>
      <c r="G26">
        <v>1000</v>
      </c>
    </row>
    <row r="27" spans="1:9">
      <c r="A27" t="str">
        <f t="shared" si="1"/>
        <v>St9</v>
      </c>
      <c r="B27">
        <f t="shared" si="3"/>
        <v>-46</v>
      </c>
      <c r="C27">
        <f t="shared" si="3"/>
        <v>13</v>
      </c>
      <c r="D27">
        <f t="shared" si="3"/>
        <v>-2</v>
      </c>
      <c r="E27">
        <f t="shared" si="3"/>
        <v>-42</v>
      </c>
      <c r="F27">
        <f t="shared" si="3"/>
        <v>1</v>
      </c>
      <c r="G27">
        <v>1000</v>
      </c>
    </row>
    <row r="28" spans="1:9">
      <c r="A28" t="str">
        <f t="shared" si="1"/>
        <v>St10</v>
      </c>
      <c r="B28">
        <f t="shared" si="3"/>
        <v>-4</v>
      </c>
      <c r="C28">
        <f t="shared" si="3"/>
        <v>3</v>
      </c>
      <c r="D28">
        <f t="shared" si="3"/>
        <v>-42</v>
      </c>
      <c r="E28">
        <f t="shared" si="3"/>
        <v>5</v>
      </c>
      <c r="F28">
        <f t="shared" si="3"/>
        <v>-13</v>
      </c>
      <c r="G28">
        <v>1000</v>
      </c>
    </row>
    <row r="29" spans="1:9">
      <c r="A29" t="s">
        <v>435</v>
      </c>
      <c r="B29">
        <f>AVERAGE(B19:B28)</f>
        <v>-15.2</v>
      </c>
      <c r="C29">
        <f t="shared" ref="C29:F29" si="4">AVERAGE(C19:C28)</f>
        <v>-14.1</v>
      </c>
      <c r="D29">
        <f t="shared" si="4"/>
        <v>-3.7</v>
      </c>
      <c r="E29">
        <f t="shared" si="4"/>
        <v>-14.1</v>
      </c>
      <c r="F29">
        <f t="shared" si="4"/>
        <v>-8.1999999999999993</v>
      </c>
    </row>
    <row r="30" spans="1:9" ht="43.5">
      <c r="A30" t="s">
        <v>97</v>
      </c>
      <c r="B30" t="str">
        <f t="shared" ref="B30:G40" si="5">B18</f>
        <v>Nd1</v>
      </c>
      <c r="C30" t="str">
        <f t="shared" si="5"/>
        <v>Nd2</v>
      </c>
      <c r="D30" t="str">
        <f t="shared" si="5"/>
        <v>Nd3</v>
      </c>
      <c r="E30" t="str">
        <f t="shared" si="5"/>
        <v>Nd4</v>
      </c>
      <c r="F30" t="str">
        <f t="shared" si="5"/>
        <v>Nd5</v>
      </c>
      <c r="G30" t="str">
        <f t="shared" si="5"/>
        <v>Y0</v>
      </c>
      <c r="H30" s="17" t="s">
        <v>99</v>
      </c>
      <c r="I30" s="17" t="s">
        <v>100</v>
      </c>
    </row>
    <row r="31" spans="1:9">
      <c r="A31" t="str">
        <f t="shared" ref="A31:A40" si="6">A19</f>
        <v>St1</v>
      </c>
      <c r="B31">
        <f>RANK(B19,B$19:B$28,0)</f>
        <v>2</v>
      </c>
      <c r="C31">
        <f t="shared" ref="C31:F31" si="7">RANK(C19,C$19:C$28,0)</f>
        <v>6</v>
      </c>
      <c r="D31">
        <f t="shared" si="7"/>
        <v>1</v>
      </c>
      <c r="E31">
        <f t="shared" si="7"/>
        <v>6</v>
      </c>
      <c r="F31">
        <f t="shared" si="7"/>
        <v>7</v>
      </c>
      <c r="G31">
        <f t="shared" si="5"/>
        <v>1000</v>
      </c>
    </row>
    <row r="32" spans="1:9">
      <c r="A32" t="str">
        <f t="shared" si="6"/>
        <v>St2</v>
      </c>
      <c r="B32">
        <f t="shared" ref="B32:F40" si="8">RANK(B20,B$19:B$28,0)</f>
        <v>8</v>
      </c>
      <c r="C32">
        <f t="shared" si="8"/>
        <v>9</v>
      </c>
      <c r="D32">
        <f t="shared" si="8"/>
        <v>8</v>
      </c>
      <c r="E32">
        <f t="shared" si="8"/>
        <v>7</v>
      </c>
      <c r="F32">
        <f t="shared" si="8"/>
        <v>9</v>
      </c>
      <c r="G32">
        <f t="shared" si="5"/>
        <v>1000</v>
      </c>
    </row>
    <row r="33" spans="1:7">
      <c r="A33" t="str">
        <f t="shared" si="6"/>
        <v>St3</v>
      </c>
      <c r="B33">
        <f t="shared" si="8"/>
        <v>4</v>
      </c>
      <c r="C33">
        <f t="shared" si="8"/>
        <v>4</v>
      </c>
      <c r="D33">
        <f t="shared" si="8"/>
        <v>9</v>
      </c>
      <c r="E33">
        <f t="shared" si="8"/>
        <v>2</v>
      </c>
      <c r="F33">
        <f t="shared" si="8"/>
        <v>1</v>
      </c>
      <c r="G33">
        <f t="shared" si="5"/>
        <v>1000</v>
      </c>
    </row>
    <row r="34" spans="1:7">
      <c r="A34" t="str">
        <f t="shared" si="6"/>
        <v>St4</v>
      </c>
      <c r="B34">
        <f t="shared" si="8"/>
        <v>5</v>
      </c>
      <c r="C34">
        <f t="shared" si="8"/>
        <v>10</v>
      </c>
      <c r="D34">
        <f t="shared" si="8"/>
        <v>7</v>
      </c>
      <c r="E34">
        <f t="shared" si="8"/>
        <v>4</v>
      </c>
      <c r="F34">
        <f t="shared" si="8"/>
        <v>5</v>
      </c>
      <c r="G34">
        <f t="shared" si="5"/>
        <v>1000</v>
      </c>
    </row>
    <row r="35" spans="1:7">
      <c r="A35" t="str">
        <f t="shared" si="6"/>
        <v>St5</v>
      </c>
      <c r="B35">
        <f t="shared" si="8"/>
        <v>1</v>
      </c>
      <c r="C35">
        <f t="shared" si="8"/>
        <v>3</v>
      </c>
      <c r="D35">
        <f t="shared" si="8"/>
        <v>3</v>
      </c>
      <c r="E35">
        <f t="shared" si="8"/>
        <v>1</v>
      </c>
      <c r="F35">
        <f t="shared" si="8"/>
        <v>2</v>
      </c>
      <c r="G35">
        <f t="shared" si="5"/>
        <v>1000</v>
      </c>
    </row>
    <row r="36" spans="1:7">
      <c r="A36" t="str">
        <f t="shared" si="6"/>
        <v>St6</v>
      </c>
      <c r="B36">
        <f t="shared" si="8"/>
        <v>6</v>
      </c>
      <c r="C36">
        <f t="shared" si="8"/>
        <v>7</v>
      </c>
      <c r="D36">
        <f t="shared" si="8"/>
        <v>4</v>
      </c>
      <c r="E36">
        <f t="shared" si="8"/>
        <v>8</v>
      </c>
      <c r="F36">
        <f t="shared" si="8"/>
        <v>5</v>
      </c>
      <c r="G36">
        <f t="shared" si="5"/>
        <v>1000</v>
      </c>
    </row>
    <row r="37" spans="1:7">
      <c r="A37" t="str">
        <f t="shared" si="6"/>
        <v>St7</v>
      </c>
      <c r="B37">
        <f t="shared" si="8"/>
        <v>7</v>
      </c>
      <c r="C37">
        <f t="shared" si="8"/>
        <v>7</v>
      </c>
      <c r="D37">
        <f t="shared" si="8"/>
        <v>2</v>
      </c>
      <c r="E37">
        <f t="shared" si="8"/>
        <v>9</v>
      </c>
      <c r="F37">
        <f t="shared" si="8"/>
        <v>10</v>
      </c>
      <c r="G37">
        <f t="shared" si="5"/>
        <v>1000</v>
      </c>
    </row>
    <row r="38" spans="1:7">
      <c r="A38" t="str">
        <f t="shared" si="6"/>
        <v>St8</v>
      </c>
      <c r="B38">
        <f t="shared" si="8"/>
        <v>9</v>
      </c>
      <c r="C38">
        <f t="shared" si="8"/>
        <v>4</v>
      </c>
      <c r="D38">
        <f t="shared" si="8"/>
        <v>5</v>
      </c>
      <c r="E38">
        <f t="shared" si="8"/>
        <v>5</v>
      </c>
      <c r="F38">
        <f t="shared" si="8"/>
        <v>4</v>
      </c>
      <c r="G38">
        <f t="shared" si="5"/>
        <v>1000</v>
      </c>
    </row>
    <row r="39" spans="1:7">
      <c r="A39" t="str">
        <f t="shared" si="6"/>
        <v>St9</v>
      </c>
      <c r="B39">
        <f t="shared" si="8"/>
        <v>10</v>
      </c>
      <c r="C39">
        <f t="shared" si="8"/>
        <v>1</v>
      </c>
      <c r="D39">
        <f t="shared" si="8"/>
        <v>6</v>
      </c>
      <c r="E39">
        <f t="shared" si="8"/>
        <v>10</v>
      </c>
      <c r="F39">
        <f t="shared" si="8"/>
        <v>3</v>
      </c>
      <c r="G39">
        <f t="shared" si="5"/>
        <v>1000</v>
      </c>
    </row>
    <row r="40" spans="1:7">
      <c r="A40" t="str">
        <f t="shared" si="6"/>
        <v>St10</v>
      </c>
      <c r="B40">
        <f t="shared" si="8"/>
        <v>3</v>
      </c>
      <c r="C40">
        <f t="shared" si="8"/>
        <v>2</v>
      </c>
      <c r="D40">
        <f t="shared" si="8"/>
        <v>10</v>
      </c>
      <c r="E40">
        <f t="shared" si="8"/>
        <v>3</v>
      </c>
      <c r="F40">
        <f t="shared" si="8"/>
        <v>8</v>
      </c>
      <c r="G40">
        <f t="shared" si="5"/>
        <v>1000</v>
      </c>
    </row>
    <row r="43" spans="1:7">
      <c r="A43" t="s">
        <v>101</v>
      </c>
      <c r="B43" t="str">
        <f>B30</f>
        <v>Nd1</v>
      </c>
      <c r="C43" t="str">
        <f t="shared" ref="C43:F43" si="9">C30</f>
        <v>Nd2</v>
      </c>
      <c r="D43" t="str">
        <f t="shared" si="9"/>
        <v>Nd3</v>
      </c>
      <c r="E43" t="str">
        <f t="shared" si="9"/>
        <v>Nd4</v>
      </c>
      <c r="F43" t="str">
        <f t="shared" si="9"/>
        <v>Nd5</v>
      </c>
    </row>
    <row r="44" spans="1:7">
      <c r="A44">
        <v>1</v>
      </c>
      <c r="B44" s="27">
        <v>218.56019270714987</v>
      </c>
      <c r="C44" s="27">
        <v>485.30245050939891</v>
      </c>
      <c r="D44" s="27">
        <v>227.2308260542317</v>
      </c>
      <c r="E44" s="27">
        <v>231.83925781154267</v>
      </c>
      <c r="F44" s="27">
        <v>194.24875569615332</v>
      </c>
    </row>
    <row r="45" spans="1:7">
      <c r="A45">
        <v>2</v>
      </c>
      <c r="B45" s="27">
        <v>217.56019270709845</v>
      </c>
      <c r="C45" s="27">
        <v>318.25213134509642</v>
      </c>
      <c r="D45" s="27">
        <v>226.23082605418435</v>
      </c>
      <c r="E45" s="27">
        <v>230.83925781163595</v>
      </c>
      <c r="F45" s="27">
        <v>193.24875569615713</v>
      </c>
    </row>
    <row r="46" spans="1:7">
      <c r="A46">
        <v>3</v>
      </c>
      <c r="B46" s="27">
        <v>216.56019270704726</v>
      </c>
      <c r="C46" s="27">
        <v>150.20194531899929</v>
      </c>
      <c r="D46" s="27">
        <v>224.87505709027593</v>
      </c>
      <c r="E46" s="27">
        <v>229.83925781175853</v>
      </c>
      <c r="F46" s="27">
        <v>192.24875569616097</v>
      </c>
    </row>
    <row r="47" spans="1:7">
      <c r="A47">
        <v>4</v>
      </c>
      <c r="B47" s="27">
        <v>215.56019270699466</v>
      </c>
      <c r="C47" s="27">
        <v>149.20194531899389</v>
      </c>
      <c r="D47" s="27">
        <v>223.87505709023964</v>
      </c>
      <c r="E47" s="27">
        <v>228.8392578119238</v>
      </c>
      <c r="F47" s="27">
        <v>191.24875569616472</v>
      </c>
    </row>
    <row r="48" spans="1:7">
      <c r="A48">
        <v>5</v>
      </c>
      <c r="B48" s="27">
        <v>214.56019270694196</v>
      </c>
      <c r="C48" s="27">
        <v>148.20194531898844</v>
      </c>
      <c r="D48" s="27">
        <v>222.87505709020274</v>
      </c>
      <c r="E48" s="27">
        <v>227.83925781215834</v>
      </c>
      <c r="F48" s="27">
        <v>190.24875569616938</v>
      </c>
    </row>
    <row r="49" spans="1:6">
      <c r="A49">
        <v>6</v>
      </c>
      <c r="B49" s="27">
        <v>213.56019270688881</v>
      </c>
      <c r="C49" s="27">
        <v>147.20194531898315</v>
      </c>
      <c r="D49" s="27">
        <v>221.87505709016546</v>
      </c>
      <c r="E49" s="27">
        <v>226.83925781251432</v>
      </c>
      <c r="F49" s="27">
        <v>189.24875569617365</v>
      </c>
    </row>
    <row r="50" spans="1:6">
      <c r="A50">
        <v>7</v>
      </c>
      <c r="B50" s="27">
        <v>212.56019270683527</v>
      </c>
      <c r="C50" s="27">
        <v>146.20194531897766</v>
      </c>
      <c r="D50" s="27">
        <v>220.87505709012802</v>
      </c>
      <c r="E50" s="27">
        <v>225.8392578131126</v>
      </c>
      <c r="F50" s="27">
        <v>188.24875569617836</v>
      </c>
    </row>
    <row r="51" spans="1:6">
      <c r="A51">
        <v>8</v>
      </c>
      <c r="B51" s="27">
        <v>211.56019270678107</v>
      </c>
      <c r="C51" s="27">
        <v>145.20194531897201</v>
      </c>
      <c r="D51" s="27">
        <v>219.87505709009</v>
      </c>
      <c r="E51" s="27">
        <v>224.83925781342793</v>
      </c>
      <c r="F51" s="27">
        <v>187.24875569618217</v>
      </c>
    </row>
    <row r="52" spans="1:6">
      <c r="A52">
        <v>9</v>
      </c>
      <c r="B52" s="27">
        <v>209.4358610297943</v>
      </c>
      <c r="C52" s="27">
        <v>144.20194531896615</v>
      </c>
      <c r="D52" s="27">
        <v>210.75167368851066</v>
      </c>
      <c r="E52" s="27">
        <v>223.83925782034089</v>
      </c>
      <c r="F52" s="27">
        <v>186.24875569618649</v>
      </c>
    </row>
    <row r="53" spans="1:6">
      <c r="A53">
        <v>10</v>
      </c>
      <c r="B53" s="27">
        <v>50.469131755671533</v>
      </c>
      <c r="C53" s="27">
        <v>143.20194531896033</v>
      </c>
      <c r="D53" s="27">
        <v>48.614128893154863</v>
      </c>
      <c r="E53" s="27">
        <v>50.4691313350664</v>
      </c>
      <c r="F53" s="27">
        <v>185.24875569619098</v>
      </c>
    </row>
    <row r="54" spans="1:6">
      <c r="B54" s="25"/>
      <c r="C54" s="25"/>
      <c r="D54" s="25"/>
      <c r="E54" s="25"/>
      <c r="F54" s="25"/>
    </row>
    <row r="55" spans="1:6">
      <c r="A55" t="s">
        <v>102</v>
      </c>
      <c r="B55" s="25" t="str">
        <f>B43</f>
        <v>Nd1</v>
      </c>
      <c r="C55" s="25" t="str">
        <f t="shared" ref="C55:F55" si="10">C43</f>
        <v>Nd2</v>
      </c>
      <c r="D55" s="25" t="str">
        <f t="shared" si="10"/>
        <v>Nd3</v>
      </c>
      <c r="E55" s="25" t="str">
        <f t="shared" si="10"/>
        <v>Nd4</v>
      </c>
      <c r="F55" s="25" t="str">
        <f t="shared" si="10"/>
        <v>Nd5</v>
      </c>
    </row>
    <row r="56" spans="1:6">
      <c r="A56" t="s">
        <v>103</v>
      </c>
      <c r="B56" s="25">
        <f>B44-B45</f>
        <v>1.0000000000514149</v>
      </c>
      <c r="C56" s="25">
        <f t="shared" ref="C56:F56" si="11">C44-C45</f>
        <v>167.05031916430249</v>
      </c>
      <c r="D56" s="25">
        <f t="shared" si="11"/>
        <v>1.0000000000473506</v>
      </c>
      <c r="E56" s="25">
        <f t="shared" si="11"/>
        <v>0.99999999990671995</v>
      </c>
      <c r="F56" s="25">
        <f t="shared" si="11"/>
        <v>0.99999999999619149</v>
      </c>
    </row>
    <row r="57" spans="1:6">
      <c r="A57" t="s">
        <v>104</v>
      </c>
      <c r="B57" s="25">
        <f t="shared" ref="B57:F64" si="12">B45-B46</f>
        <v>1.0000000000511875</v>
      </c>
      <c r="C57" s="25">
        <f t="shared" si="12"/>
        <v>168.05018602609712</v>
      </c>
      <c r="D57" s="25">
        <f t="shared" si="12"/>
        <v>1.3557689639084174</v>
      </c>
      <c r="E57" s="25">
        <f t="shared" si="12"/>
        <v>0.99999999987741717</v>
      </c>
      <c r="F57" s="25">
        <f t="shared" si="12"/>
        <v>0.99999999999616307</v>
      </c>
    </row>
    <row r="58" spans="1:6">
      <c r="A58" t="s">
        <v>104</v>
      </c>
      <c r="B58" s="25">
        <f t="shared" si="12"/>
        <v>1.0000000000526086</v>
      </c>
      <c r="C58" s="25">
        <f t="shared" si="12"/>
        <v>1.0000000000054001</v>
      </c>
      <c r="D58" s="25">
        <f t="shared" si="12"/>
        <v>1.0000000000362945</v>
      </c>
      <c r="E58" s="25">
        <f t="shared" si="12"/>
        <v>0.99999999983472776</v>
      </c>
      <c r="F58" s="25">
        <f t="shared" si="12"/>
        <v>0.99999999999624833</v>
      </c>
    </row>
    <row r="59" spans="1:6">
      <c r="A59" t="s">
        <v>104</v>
      </c>
      <c r="B59" s="25">
        <f t="shared" si="12"/>
        <v>1.0000000000526938</v>
      </c>
      <c r="C59" s="25">
        <f t="shared" si="12"/>
        <v>1.000000000005457</v>
      </c>
      <c r="D59" s="25">
        <f t="shared" si="12"/>
        <v>1.0000000000368914</v>
      </c>
      <c r="E59" s="25">
        <f t="shared" si="12"/>
        <v>0.99999999976546405</v>
      </c>
      <c r="F59" s="25">
        <f t="shared" si="12"/>
        <v>0.99999999999533884</v>
      </c>
    </row>
    <row r="60" spans="1:6">
      <c r="A60" t="s">
        <v>104</v>
      </c>
      <c r="B60" s="25">
        <f t="shared" si="12"/>
        <v>1.0000000000531486</v>
      </c>
      <c r="C60" s="25">
        <f t="shared" si="12"/>
        <v>1.0000000000052864</v>
      </c>
      <c r="D60" s="25">
        <f t="shared" si="12"/>
        <v>1.0000000000372893</v>
      </c>
      <c r="E60" s="25">
        <f t="shared" si="12"/>
        <v>0.99999999964401809</v>
      </c>
      <c r="F60" s="25">
        <f t="shared" si="12"/>
        <v>0.99999999999573674</v>
      </c>
    </row>
    <row r="61" spans="1:6">
      <c r="A61" t="s">
        <v>104</v>
      </c>
      <c r="B61" s="25">
        <f t="shared" si="12"/>
        <v>1.0000000000535465</v>
      </c>
      <c r="C61" s="25">
        <f t="shared" si="12"/>
        <v>1.0000000000054854</v>
      </c>
      <c r="D61" s="25">
        <f t="shared" si="12"/>
        <v>1.0000000000374314</v>
      </c>
      <c r="E61" s="25">
        <f t="shared" si="12"/>
        <v>0.99999999940172302</v>
      </c>
      <c r="F61" s="25">
        <f t="shared" si="12"/>
        <v>0.999999999995282</v>
      </c>
    </row>
    <row r="62" spans="1:6">
      <c r="A62" t="s">
        <v>104</v>
      </c>
      <c r="B62" s="25">
        <f t="shared" si="12"/>
        <v>1.0000000000542002</v>
      </c>
      <c r="C62" s="25">
        <f t="shared" si="12"/>
        <v>1.0000000000056559</v>
      </c>
      <c r="D62" s="25">
        <f t="shared" si="12"/>
        <v>1.0000000000380282</v>
      </c>
      <c r="E62" s="25">
        <f t="shared" si="12"/>
        <v>0.99999999968466113</v>
      </c>
      <c r="F62" s="25">
        <f t="shared" si="12"/>
        <v>0.99999999999619149</v>
      </c>
    </row>
    <row r="63" spans="1:6">
      <c r="A63" t="s">
        <v>104</v>
      </c>
      <c r="B63" s="25">
        <f t="shared" si="12"/>
        <v>2.1243316769867704</v>
      </c>
      <c r="C63" s="25">
        <f t="shared" si="12"/>
        <v>1.0000000000058549</v>
      </c>
      <c r="D63" s="25">
        <f t="shared" si="12"/>
        <v>9.123383401579332</v>
      </c>
      <c r="E63" s="25">
        <f t="shared" si="12"/>
        <v>0.99999999308704446</v>
      </c>
      <c r="F63" s="25">
        <f t="shared" si="12"/>
        <v>0.9999999999956799</v>
      </c>
    </row>
    <row r="64" spans="1:6">
      <c r="A64" t="s">
        <v>105</v>
      </c>
      <c r="B64" s="25">
        <f t="shared" si="12"/>
        <v>158.96672927412277</v>
      </c>
      <c r="C64" s="25">
        <f t="shared" si="12"/>
        <v>1.0000000000058265</v>
      </c>
      <c r="D64" s="25">
        <f t="shared" si="12"/>
        <v>162.13754479535581</v>
      </c>
      <c r="E64" s="25">
        <f t="shared" si="12"/>
        <v>173.37012648527448</v>
      </c>
      <c r="F64" s="25">
        <f t="shared" si="12"/>
        <v>0.99999999999550937</v>
      </c>
    </row>
    <row r="66" spans="1:10">
      <c r="A66" t="s">
        <v>106</v>
      </c>
      <c r="B66" t="str">
        <f>B55</f>
        <v>Nd1</v>
      </c>
      <c r="C66" t="str">
        <f t="shared" ref="C66:F66" si="13">C55</f>
        <v>Nd2</v>
      </c>
      <c r="D66" t="str">
        <f t="shared" si="13"/>
        <v>Nd3</v>
      </c>
      <c r="E66" t="str">
        <f t="shared" si="13"/>
        <v>Nd4</v>
      </c>
      <c r="F66" t="str">
        <f t="shared" si="13"/>
        <v>Nd5</v>
      </c>
      <c r="G66" t="str">
        <f>G30</f>
        <v>Y0</v>
      </c>
      <c r="H66" t="s">
        <v>108</v>
      </c>
      <c r="I66" t="s">
        <v>110</v>
      </c>
    </row>
    <row r="67" spans="1:10">
      <c r="A67" t="str">
        <f>A31</f>
        <v>St1</v>
      </c>
      <c r="B67" s="25">
        <f>VLOOKUP(B31,$A$44:$F$53,B$77,0)</f>
        <v>217.56019270709845</v>
      </c>
      <c r="C67" s="25">
        <f t="shared" ref="C67:F67" si="14">VLOOKUP(C31,$A$44:$F$53,C$77,0)</f>
        <v>147.20194531898315</v>
      </c>
      <c r="D67" s="25">
        <f t="shared" si="14"/>
        <v>227.2308260542317</v>
      </c>
      <c r="E67" s="25">
        <f t="shared" si="14"/>
        <v>226.83925781251432</v>
      </c>
      <c r="F67" s="25">
        <f t="shared" si="14"/>
        <v>188.24875569617836</v>
      </c>
      <c r="G67" s="25">
        <f t="shared" ref="G67:G76" si="15">G31</f>
        <v>1000</v>
      </c>
      <c r="H67" s="25">
        <f>INT(SUM(B67:F67))</f>
        <v>1007</v>
      </c>
      <c r="I67" s="25">
        <f>G67-H67</f>
        <v>-7</v>
      </c>
      <c r="J67" s="25"/>
    </row>
    <row r="68" spans="1:10">
      <c r="A68" t="str">
        <f t="shared" ref="A68:A76" si="16">A32</f>
        <v>St2</v>
      </c>
      <c r="B68" s="25">
        <f t="shared" ref="B68:F76" si="17">VLOOKUP(B32,$A$44:$F$53,B$77,0)</f>
        <v>211.56019270678107</v>
      </c>
      <c r="C68" s="25">
        <f t="shared" si="17"/>
        <v>144.20194531896615</v>
      </c>
      <c r="D68" s="25">
        <f t="shared" si="17"/>
        <v>219.87505709009</v>
      </c>
      <c r="E68" s="25">
        <f t="shared" si="17"/>
        <v>225.8392578131126</v>
      </c>
      <c r="F68" s="25">
        <f t="shared" si="17"/>
        <v>186.24875569618649</v>
      </c>
      <c r="G68" s="25">
        <f t="shared" si="15"/>
        <v>1000</v>
      </c>
      <c r="H68" s="25">
        <f t="shared" ref="H68:H76" si="18">INT(SUM(B68:F68))</f>
        <v>987</v>
      </c>
      <c r="I68" s="25">
        <f t="shared" ref="I68:I76" si="19">G68-H68</f>
        <v>13</v>
      </c>
      <c r="J68" s="25"/>
    </row>
    <row r="69" spans="1:10">
      <c r="A69" t="str">
        <f t="shared" si="16"/>
        <v>St3</v>
      </c>
      <c r="B69" s="25">
        <f t="shared" si="17"/>
        <v>215.56019270699466</v>
      </c>
      <c r="C69" s="25">
        <f t="shared" si="17"/>
        <v>149.20194531899389</v>
      </c>
      <c r="D69" s="25">
        <f t="shared" si="17"/>
        <v>210.75167368851066</v>
      </c>
      <c r="E69" s="25">
        <f t="shared" si="17"/>
        <v>230.83925781163595</v>
      </c>
      <c r="F69" s="25">
        <f t="shared" si="17"/>
        <v>194.24875569615332</v>
      </c>
      <c r="G69" s="25">
        <f t="shared" si="15"/>
        <v>1000</v>
      </c>
      <c r="H69" s="25">
        <f t="shared" si="18"/>
        <v>1000</v>
      </c>
      <c r="I69" s="25">
        <f t="shared" si="19"/>
        <v>0</v>
      </c>
      <c r="J69" s="25"/>
    </row>
    <row r="70" spans="1:10">
      <c r="A70" t="str">
        <f t="shared" si="16"/>
        <v>St4</v>
      </c>
      <c r="B70" s="25">
        <f t="shared" si="17"/>
        <v>214.56019270694196</v>
      </c>
      <c r="C70" s="25">
        <f t="shared" si="17"/>
        <v>143.20194531896033</v>
      </c>
      <c r="D70" s="25">
        <f t="shared" si="17"/>
        <v>220.87505709012802</v>
      </c>
      <c r="E70" s="25">
        <f t="shared" si="17"/>
        <v>228.8392578119238</v>
      </c>
      <c r="F70" s="25">
        <f t="shared" si="17"/>
        <v>190.24875569616938</v>
      </c>
      <c r="G70" s="25">
        <f t="shared" si="15"/>
        <v>1000</v>
      </c>
      <c r="H70" s="25">
        <f t="shared" si="18"/>
        <v>997</v>
      </c>
      <c r="I70" s="25">
        <f t="shared" si="19"/>
        <v>3</v>
      </c>
      <c r="J70" s="25"/>
    </row>
    <row r="71" spans="1:10">
      <c r="A71" t="str">
        <f t="shared" si="16"/>
        <v>St5</v>
      </c>
      <c r="B71" s="25">
        <f t="shared" si="17"/>
        <v>218.56019270714987</v>
      </c>
      <c r="C71" s="25">
        <f t="shared" si="17"/>
        <v>150.20194531899929</v>
      </c>
      <c r="D71" s="25">
        <f t="shared" si="17"/>
        <v>224.87505709027593</v>
      </c>
      <c r="E71" s="25">
        <f t="shared" si="17"/>
        <v>231.83925781154267</v>
      </c>
      <c r="F71" s="25">
        <f t="shared" si="17"/>
        <v>193.24875569615713</v>
      </c>
      <c r="G71" s="25">
        <f t="shared" si="15"/>
        <v>1000</v>
      </c>
      <c r="H71" s="25">
        <f t="shared" si="18"/>
        <v>1018</v>
      </c>
      <c r="I71" s="25">
        <f t="shared" si="19"/>
        <v>-18</v>
      </c>
      <c r="J71" s="25"/>
    </row>
    <row r="72" spans="1:10">
      <c r="A72" t="str">
        <f t="shared" si="16"/>
        <v>St6</v>
      </c>
      <c r="B72" s="25">
        <f t="shared" si="17"/>
        <v>213.56019270688881</v>
      </c>
      <c r="C72" s="25">
        <f t="shared" si="17"/>
        <v>146.20194531897766</v>
      </c>
      <c r="D72" s="25">
        <f t="shared" si="17"/>
        <v>223.87505709023964</v>
      </c>
      <c r="E72" s="25">
        <f t="shared" si="17"/>
        <v>224.83925781342793</v>
      </c>
      <c r="F72" s="25">
        <f t="shared" si="17"/>
        <v>190.24875569616938</v>
      </c>
      <c r="G72" s="25">
        <f t="shared" si="15"/>
        <v>1000</v>
      </c>
      <c r="H72" s="25">
        <f t="shared" si="18"/>
        <v>998</v>
      </c>
      <c r="I72" s="25">
        <f t="shared" si="19"/>
        <v>2</v>
      </c>
      <c r="J72" s="25"/>
    </row>
    <row r="73" spans="1:10">
      <c r="A73" t="str">
        <f t="shared" si="16"/>
        <v>St7</v>
      </c>
      <c r="B73" s="25">
        <f t="shared" si="17"/>
        <v>212.56019270683527</v>
      </c>
      <c r="C73" s="25">
        <f t="shared" si="17"/>
        <v>146.20194531897766</v>
      </c>
      <c r="D73" s="25">
        <f t="shared" si="17"/>
        <v>226.23082605418435</v>
      </c>
      <c r="E73" s="25">
        <f t="shared" si="17"/>
        <v>223.83925782034089</v>
      </c>
      <c r="F73" s="25">
        <f t="shared" si="17"/>
        <v>185.24875569619098</v>
      </c>
      <c r="G73" s="25">
        <f t="shared" si="15"/>
        <v>1000</v>
      </c>
      <c r="H73" s="25">
        <f t="shared" si="18"/>
        <v>994</v>
      </c>
      <c r="I73" s="25">
        <f t="shared" si="19"/>
        <v>6</v>
      </c>
      <c r="J73" s="25"/>
    </row>
    <row r="74" spans="1:10">
      <c r="A74" t="str">
        <f t="shared" si="16"/>
        <v>St8</v>
      </c>
      <c r="B74" s="25">
        <f t="shared" si="17"/>
        <v>209.4358610297943</v>
      </c>
      <c r="C74" s="25">
        <f t="shared" si="17"/>
        <v>149.20194531899389</v>
      </c>
      <c r="D74" s="25">
        <f t="shared" si="17"/>
        <v>222.87505709020274</v>
      </c>
      <c r="E74" s="25">
        <f t="shared" si="17"/>
        <v>227.83925781215834</v>
      </c>
      <c r="F74" s="25">
        <f t="shared" si="17"/>
        <v>191.24875569616472</v>
      </c>
      <c r="G74" s="25">
        <f t="shared" si="15"/>
        <v>1000</v>
      </c>
      <c r="H74" s="25">
        <f t="shared" si="18"/>
        <v>1000</v>
      </c>
      <c r="I74" s="25">
        <f t="shared" si="19"/>
        <v>0</v>
      </c>
      <c r="J74" s="25"/>
    </row>
    <row r="75" spans="1:10">
      <c r="A75" t="str">
        <f t="shared" si="16"/>
        <v>St9</v>
      </c>
      <c r="B75" s="25">
        <f t="shared" si="17"/>
        <v>50.469131755671533</v>
      </c>
      <c r="C75" s="25">
        <f t="shared" si="17"/>
        <v>485.30245050939891</v>
      </c>
      <c r="D75" s="25">
        <f t="shared" si="17"/>
        <v>221.87505709016546</v>
      </c>
      <c r="E75" s="25">
        <f t="shared" si="17"/>
        <v>50.4691313350664</v>
      </c>
      <c r="F75" s="25">
        <f t="shared" si="17"/>
        <v>192.24875569616097</v>
      </c>
      <c r="G75" s="25">
        <f t="shared" si="15"/>
        <v>1000</v>
      </c>
      <c r="H75" s="25">
        <f t="shared" si="18"/>
        <v>1000</v>
      </c>
      <c r="I75" s="25">
        <f t="shared" si="19"/>
        <v>0</v>
      </c>
      <c r="J75" s="25"/>
    </row>
    <row r="76" spans="1:10">
      <c r="A76" t="str">
        <f t="shared" si="16"/>
        <v>St10</v>
      </c>
      <c r="B76" s="25">
        <f t="shared" si="17"/>
        <v>216.56019270704726</v>
      </c>
      <c r="C76" s="25">
        <f t="shared" si="17"/>
        <v>318.25213134509642</v>
      </c>
      <c r="D76" s="25">
        <f t="shared" si="17"/>
        <v>48.614128893154863</v>
      </c>
      <c r="E76" s="25">
        <f t="shared" si="17"/>
        <v>229.83925781175853</v>
      </c>
      <c r="F76" s="25">
        <f t="shared" si="17"/>
        <v>187.24875569618217</v>
      </c>
      <c r="G76" s="25">
        <f t="shared" si="15"/>
        <v>1000</v>
      </c>
      <c r="H76" s="25">
        <f t="shared" si="18"/>
        <v>1000</v>
      </c>
      <c r="I76" s="25">
        <f t="shared" si="19"/>
        <v>0</v>
      </c>
      <c r="J76" s="25"/>
    </row>
    <row r="77" spans="1:10">
      <c r="A77" s="23" t="s">
        <v>107</v>
      </c>
      <c r="B77" s="26">
        <v>2</v>
      </c>
      <c r="C77" s="26">
        <v>3</v>
      </c>
      <c r="D77" s="26">
        <v>4</v>
      </c>
      <c r="E77" s="26">
        <v>5</v>
      </c>
      <c r="F77" s="26">
        <v>6</v>
      </c>
      <c r="G77" s="25"/>
      <c r="H77" s="25"/>
      <c r="I77" s="25">
        <f>SUMSQ(I67:I76)</f>
        <v>591</v>
      </c>
      <c r="J77" s="25" t="s">
        <v>109</v>
      </c>
    </row>
    <row r="79" spans="1:10">
      <c r="G79" t="s">
        <v>112</v>
      </c>
      <c r="H79">
        <f>COUNTIFS($H$67:$H$76,"&gt;1000")</f>
        <v>2</v>
      </c>
      <c r="I79" t="s">
        <v>115</v>
      </c>
    </row>
    <row r="80" spans="1:10">
      <c r="G80" t="s">
        <v>113</v>
      </c>
      <c r="H80">
        <f>COUNTIFS($H$67:$H$76,"=1000")</f>
        <v>4</v>
      </c>
      <c r="I80" t="s">
        <v>115</v>
      </c>
    </row>
    <row r="81" spans="7:9">
      <c r="G81" t="s">
        <v>111</v>
      </c>
      <c r="H81">
        <f>COUNTIFS($H$67:$H$76,"&lt;1000")</f>
        <v>4</v>
      </c>
      <c r="I81" t="s">
        <v>115</v>
      </c>
    </row>
    <row r="82" spans="7:9">
      <c r="G82" t="s">
        <v>114</v>
      </c>
      <c r="H82">
        <f>SUM(H79:H81)</f>
        <v>10</v>
      </c>
      <c r="I82" t="s">
        <v>115</v>
      </c>
    </row>
    <row r="84" spans="7:9">
      <c r="H84" t="s">
        <v>117</v>
      </c>
      <c r="I84" t="s">
        <v>116</v>
      </c>
    </row>
  </sheetData>
  <conditionalFormatting sqref="B19:F2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:F4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2040B-B674-469B-B521-4902EEEF3DA2}">
  <dimension ref="A1:L67"/>
  <sheetViews>
    <sheetView topLeftCell="A40" workbookViewId="0">
      <selection activeCell="K41" sqref="K41"/>
    </sheetView>
  </sheetViews>
  <sheetFormatPr defaultRowHeight="14.5"/>
  <cols>
    <col min="11" max="11" width="15.6328125" bestFit="1" customWidth="1"/>
  </cols>
  <sheetData>
    <row r="1" spans="1:12" ht="18">
      <c r="A1" s="28"/>
    </row>
    <row r="2" spans="1:12">
      <c r="A2" s="29"/>
    </row>
    <row r="5" spans="1:12" ht="15">
      <c r="A5" s="30" t="s">
        <v>118</v>
      </c>
      <c r="B5" s="31">
        <v>3832789</v>
      </c>
      <c r="C5" s="30" t="s">
        <v>119</v>
      </c>
      <c r="D5" s="31">
        <v>10</v>
      </c>
      <c r="E5" s="30" t="s">
        <v>120</v>
      </c>
      <c r="F5" s="31">
        <v>5</v>
      </c>
      <c r="G5" s="30" t="s">
        <v>121</v>
      </c>
      <c r="H5" s="31">
        <v>10</v>
      </c>
      <c r="I5" s="30" t="s">
        <v>122</v>
      </c>
      <c r="J5" s="31">
        <v>0</v>
      </c>
      <c r="K5" s="30" t="s">
        <v>123</v>
      </c>
      <c r="L5" s="31" t="s">
        <v>124</v>
      </c>
    </row>
    <row r="6" spans="1:12" ht="18.5" thickBot="1">
      <c r="A6" s="28"/>
    </row>
    <row r="7" spans="1:12" ht="15" thickBot="1">
      <c r="A7" s="32" t="s">
        <v>125</v>
      </c>
      <c r="B7" s="32" t="s">
        <v>126</v>
      </c>
      <c r="C7" s="32" t="s">
        <v>127</v>
      </c>
      <c r="D7" s="32" t="s">
        <v>128</v>
      </c>
      <c r="E7" s="32" t="s">
        <v>129</v>
      </c>
      <c r="F7" s="32" t="s">
        <v>130</v>
      </c>
      <c r="G7" s="32" t="s">
        <v>131</v>
      </c>
    </row>
    <row r="8" spans="1:12" ht="15" thickBot="1">
      <c r="A8" s="32" t="s">
        <v>132</v>
      </c>
      <c r="B8" s="33">
        <v>2</v>
      </c>
      <c r="C8" s="33">
        <v>6</v>
      </c>
      <c r="D8" s="33">
        <v>1</v>
      </c>
      <c r="E8" s="33">
        <v>6</v>
      </c>
      <c r="F8" s="33">
        <v>7</v>
      </c>
      <c r="G8" s="33">
        <v>1000</v>
      </c>
    </row>
    <row r="9" spans="1:12" ht="15" thickBot="1">
      <c r="A9" s="32" t="s">
        <v>133</v>
      </c>
      <c r="B9" s="33">
        <v>8</v>
      </c>
      <c r="C9" s="33">
        <v>9</v>
      </c>
      <c r="D9" s="33">
        <v>8</v>
      </c>
      <c r="E9" s="33">
        <v>7</v>
      </c>
      <c r="F9" s="33">
        <v>9</v>
      </c>
      <c r="G9" s="33">
        <v>1000</v>
      </c>
    </row>
    <row r="10" spans="1:12" ht="15" thickBot="1">
      <c r="A10" s="32" t="s">
        <v>134</v>
      </c>
      <c r="B10" s="33">
        <v>4</v>
      </c>
      <c r="C10" s="33">
        <v>4</v>
      </c>
      <c r="D10" s="33">
        <v>9</v>
      </c>
      <c r="E10" s="33">
        <v>2</v>
      </c>
      <c r="F10" s="33">
        <v>1</v>
      </c>
      <c r="G10" s="33">
        <v>1000</v>
      </c>
    </row>
    <row r="11" spans="1:12" ht="15" thickBot="1">
      <c r="A11" s="32" t="s">
        <v>135</v>
      </c>
      <c r="B11" s="33">
        <v>5</v>
      </c>
      <c r="C11" s="33">
        <v>10</v>
      </c>
      <c r="D11" s="33">
        <v>7</v>
      </c>
      <c r="E11" s="33">
        <v>4</v>
      </c>
      <c r="F11" s="33">
        <v>5</v>
      </c>
      <c r="G11" s="33">
        <v>1000</v>
      </c>
    </row>
    <row r="12" spans="1:12" ht="15" thickBot="1">
      <c r="A12" s="32" t="s">
        <v>136</v>
      </c>
      <c r="B12" s="33">
        <v>1</v>
      </c>
      <c r="C12" s="33">
        <v>3</v>
      </c>
      <c r="D12" s="33">
        <v>3</v>
      </c>
      <c r="E12" s="33">
        <v>1</v>
      </c>
      <c r="F12" s="33">
        <v>2</v>
      </c>
      <c r="G12" s="33">
        <v>1000</v>
      </c>
    </row>
    <row r="13" spans="1:12" ht="15" thickBot="1">
      <c r="A13" s="32" t="s">
        <v>137</v>
      </c>
      <c r="B13" s="33">
        <v>6</v>
      </c>
      <c r="C13" s="33">
        <v>7</v>
      </c>
      <c r="D13" s="33">
        <v>4</v>
      </c>
      <c r="E13" s="33">
        <v>8</v>
      </c>
      <c r="F13" s="33">
        <v>5</v>
      </c>
      <c r="G13" s="33">
        <v>1000</v>
      </c>
    </row>
    <row r="14" spans="1:12" ht="15" thickBot="1">
      <c r="A14" s="32" t="s">
        <v>138</v>
      </c>
      <c r="B14" s="33">
        <v>7</v>
      </c>
      <c r="C14" s="33">
        <v>7</v>
      </c>
      <c r="D14" s="33">
        <v>2</v>
      </c>
      <c r="E14" s="33">
        <v>9</v>
      </c>
      <c r="F14" s="33">
        <v>10</v>
      </c>
      <c r="G14" s="33">
        <v>1000</v>
      </c>
    </row>
    <row r="15" spans="1:12" ht="15" thickBot="1">
      <c r="A15" s="32" t="s">
        <v>139</v>
      </c>
      <c r="B15" s="33">
        <v>9</v>
      </c>
      <c r="C15" s="33">
        <v>4</v>
      </c>
      <c r="D15" s="33">
        <v>5</v>
      </c>
      <c r="E15" s="33">
        <v>5</v>
      </c>
      <c r="F15" s="33">
        <v>4</v>
      </c>
      <c r="G15" s="33">
        <v>1000</v>
      </c>
    </row>
    <row r="16" spans="1:12" ht="15" thickBot="1">
      <c r="A16" s="32" t="s">
        <v>140</v>
      </c>
      <c r="B16" s="33">
        <v>10</v>
      </c>
      <c r="C16" s="33">
        <v>1</v>
      </c>
      <c r="D16" s="33">
        <v>6</v>
      </c>
      <c r="E16" s="33">
        <v>10</v>
      </c>
      <c r="F16" s="33">
        <v>3</v>
      </c>
      <c r="G16" s="33">
        <v>1000</v>
      </c>
    </row>
    <row r="17" spans="1:7" ht="15" thickBot="1">
      <c r="A17" s="32" t="s">
        <v>141</v>
      </c>
      <c r="B17" s="33">
        <v>3</v>
      </c>
      <c r="C17" s="33">
        <v>2</v>
      </c>
      <c r="D17" s="33">
        <v>10</v>
      </c>
      <c r="E17" s="33">
        <v>3</v>
      </c>
      <c r="F17" s="33">
        <v>8</v>
      </c>
      <c r="G17" s="33">
        <v>1000</v>
      </c>
    </row>
    <row r="18" spans="1:7" ht="18.5" thickBot="1">
      <c r="A18" s="28"/>
    </row>
    <row r="19" spans="1:7" ht="15" thickBot="1">
      <c r="A19" s="32" t="s">
        <v>142</v>
      </c>
      <c r="B19" s="32" t="s">
        <v>126</v>
      </c>
      <c r="C19" s="32" t="s">
        <v>127</v>
      </c>
      <c r="D19" s="32" t="s">
        <v>128</v>
      </c>
      <c r="E19" s="32" t="s">
        <v>129</v>
      </c>
      <c r="F19" s="32" t="s">
        <v>130</v>
      </c>
    </row>
    <row r="20" spans="1:7" ht="15" thickBot="1">
      <c r="A20" s="32" t="s">
        <v>143</v>
      </c>
      <c r="B20" s="33" t="s">
        <v>144</v>
      </c>
      <c r="C20" s="33" t="s">
        <v>145</v>
      </c>
      <c r="D20" s="33" t="s">
        <v>146</v>
      </c>
      <c r="E20" s="33" t="s">
        <v>147</v>
      </c>
      <c r="F20" s="33" t="s">
        <v>148</v>
      </c>
    </row>
    <row r="21" spans="1:7" ht="15" thickBot="1">
      <c r="A21" s="32" t="s">
        <v>149</v>
      </c>
      <c r="B21" s="33" t="s">
        <v>150</v>
      </c>
      <c r="C21" s="33" t="s">
        <v>151</v>
      </c>
      <c r="D21" s="33" t="s">
        <v>152</v>
      </c>
      <c r="E21" s="33" t="s">
        <v>153</v>
      </c>
      <c r="F21" s="33" t="s">
        <v>154</v>
      </c>
    </row>
    <row r="22" spans="1:7" ht="15" thickBot="1">
      <c r="A22" s="32" t="s">
        <v>155</v>
      </c>
      <c r="B22" s="33" t="s">
        <v>156</v>
      </c>
      <c r="C22" s="33" t="s">
        <v>157</v>
      </c>
      <c r="D22" s="33" t="s">
        <v>158</v>
      </c>
      <c r="E22" s="33" t="s">
        <v>159</v>
      </c>
      <c r="F22" s="33" t="s">
        <v>160</v>
      </c>
    </row>
    <row r="23" spans="1:7" ht="15" thickBot="1">
      <c r="A23" s="32" t="s">
        <v>161</v>
      </c>
      <c r="B23" s="33" t="s">
        <v>162</v>
      </c>
      <c r="C23" s="33" t="s">
        <v>163</v>
      </c>
      <c r="D23" s="33" t="s">
        <v>164</v>
      </c>
      <c r="E23" s="33" t="s">
        <v>165</v>
      </c>
      <c r="F23" s="33" t="s">
        <v>166</v>
      </c>
    </row>
    <row r="24" spans="1:7" ht="15" thickBot="1">
      <c r="A24" s="32" t="s">
        <v>167</v>
      </c>
      <c r="B24" s="33" t="s">
        <v>168</v>
      </c>
      <c r="C24" s="33" t="s">
        <v>169</v>
      </c>
      <c r="D24" s="33" t="s">
        <v>170</v>
      </c>
      <c r="E24" s="33" t="s">
        <v>171</v>
      </c>
      <c r="F24" s="33" t="s">
        <v>172</v>
      </c>
    </row>
    <row r="25" spans="1:7" ht="15" thickBot="1">
      <c r="A25" s="32" t="s">
        <v>173</v>
      </c>
      <c r="B25" s="33" t="s">
        <v>174</v>
      </c>
      <c r="C25" s="33" t="s">
        <v>175</v>
      </c>
      <c r="D25" s="33" t="s">
        <v>176</v>
      </c>
      <c r="E25" s="33" t="s">
        <v>177</v>
      </c>
      <c r="F25" s="33" t="s">
        <v>178</v>
      </c>
    </row>
    <row r="26" spans="1:7" ht="15" thickBot="1">
      <c r="A26" s="32" t="s">
        <v>179</v>
      </c>
      <c r="B26" s="33" t="s">
        <v>180</v>
      </c>
      <c r="C26" s="33" t="s">
        <v>181</v>
      </c>
      <c r="D26" s="33" t="s">
        <v>182</v>
      </c>
      <c r="E26" s="33" t="s">
        <v>183</v>
      </c>
      <c r="F26" s="33" t="s">
        <v>184</v>
      </c>
    </row>
    <row r="27" spans="1:7" ht="15" thickBot="1">
      <c r="A27" s="32" t="s">
        <v>185</v>
      </c>
      <c r="B27" s="33" t="s">
        <v>186</v>
      </c>
      <c r="C27" s="33" t="s">
        <v>187</v>
      </c>
      <c r="D27" s="33" t="s">
        <v>188</v>
      </c>
      <c r="E27" s="33" t="s">
        <v>189</v>
      </c>
      <c r="F27" s="33" t="s">
        <v>189</v>
      </c>
    </row>
    <row r="28" spans="1:7" ht="15" thickBot="1">
      <c r="A28" s="32" t="s">
        <v>190</v>
      </c>
      <c r="B28" s="33" t="s">
        <v>191</v>
      </c>
      <c r="C28" s="33" t="s">
        <v>192</v>
      </c>
      <c r="D28" s="33" t="s">
        <v>193</v>
      </c>
      <c r="E28" s="33" t="s">
        <v>193</v>
      </c>
      <c r="F28" s="33" t="s">
        <v>193</v>
      </c>
    </row>
    <row r="29" spans="1:7" ht="15" thickBot="1">
      <c r="A29" s="32" t="s">
        <v>194</v>
      </c>
      <c r="B29" s="33" t="s">
        <v>195</v>
      </c>
      <c r="C29" s="33" t="s">
        <v>196</v>
      </c>
      <c r="D29" s="33" t="s">
        <v>196</v>
      </c>
      <c r="E29" s="33" t="s">
        <v>196</v>
      </c>
      <c r="F29" s="33" t="s">
        <v>196</v>
      </c>
    </row>
    <row r="30" spans="1:7" ht="18.5" thickBot="1">
      <c r="A30" s="28"/>
    </row>
    <row r="31" spans="1:7" ht="15" thickBot="1">
      <c r="A31" s="32" t="s">
        <v>197</v>
      </c>
      <c r="B31" s="32" t="s">
        <v>126</v>
      </c>
      <c r="C31" s="32" t="s">
        <v>127</v>
      </c>
      <c r="D31" s="32" t="s">
        <v>128</v>
      </c>
      <c r="E31" s="32" t="s">
        <v>129</v>
      </c>
      <c r="F31" s="32" t="s">
        <v>130</v>
      </c>
    </row>
    <row r="32" spans="1:7" ht="15" thickBot="1">
      <c r="A32" s="32" t="s">
        <v>143</v>
      </c>
      <c r="B32" s="33">
        <v>729.3</v>
      </c>
      <c r="C32" s="33">
        <v>263.5</v>
      </c>
      <c r="D32" s="33">
        <v>264.5</v>
      </c>
      <c r="E32" s="33">
        <v>14.5</v>
      </c>
      <c r="F32" s="33">
        <v>250.5</v>
      </c>
    </row>
    <row r="33" spans="1:12" ht="15" thickBot="1">
      <c r="A33" s="32" t="s">
        <v>149</v>
      </c>
      <c r="B33" s="33">
        <v>728.3</v>
      </c>
      <c r="C33" s="33">
        <v>260.5</v>
      </c>
      <c r="D33" s="33">
        <v>263.5</v>
      </c>
      <c r="E33" s="33">
        <v>13.5</v>
      </c>
      <c r="F33" s="33">
        <v>8</v>
      </c>
    </row>
    <row r="34" spans="1:12" ht="15" thickBot="1">
      <c r="A34" s="32" t="s">
        <v>155</v>
      </c>
      <c r="B34" s="33">
        <v>727.3</v>
      </c>
      <c r="C34" s="33">
        <v>12</v>
      </c>
      <c r="D34" s="33">
        <v>254</v>
      </c>
      <c r="E34" s="33">
        <v>12.5</v>
      </c>
      <c r="F34" s="33">
        <v>7</v>
      </c>
    </row>
    <row r="35" spans="1:12" ht="15" thickBot="1">
      <c r="A35" s="32" t="s">
        <v>161</v>
      </c>
      <c r="B35" s="33">
        <v>726.3</v>
      </c>
      <c r="C35" s="33">
        <v>11</v>
      </c>
      <c r="D35" s="33">
        <v>253</v>
      </c>
      <c r="E35" s="33">
        <v>11.5</v>
      </c>
      <c r="F35" s="33">
        <v>6</v>
      </c>
    </row>
    <row r="36" spans="1:12" ht="15" thickBot="1">
      <c r="A36" s="32" t="s">
        <v>167</v>
      </c>
      <c r="B36" s="33">
        <v>725.3</v>
      </c>
      <c r="C36" s="33">
        <v>10</v>
      </c>
      <c r="D36" s="33">
        <v>252</v>
      </c>
      <c r="E36" s="33">
        <v>10.5</v>
      </c>
      <c r="F36" s="33">
        <v>5</v>
      </c>
    </row>
    <row r="37" spans="1:12" ht="15" thickBot="1">
      <c r="A37" s="32" t="s">
        <v>173</v>
      </c>
      <c r="B37" s="33">
        <v>724.3</v>
      </c>
      <c r="C37" s="33">
        <v>9</v>
      </c>
      <c r="D37" s="33">
        <v>251</v>
      </c>
      <c r="E37" s="33">
        <v>9.5</v>
      </c>
      <c r="F37" s="33">
        <v>4</v>
      </c>
    </row>
    <row r="38" spans="1:12" ht="15" thickBot="1">
      <c r="A38" s="32" t="s">
        <v>179</v>
      </c>
      <c r="B38" s="33">
        <v>723.3</v>
      </c>
      <c r="C38" s="33">
        <v>8</v>
      </c>
      <c r="D38" s="33">
        <v>250</v>
      </c>
      <c r="E38" s="33">
        <v>8.5</v>
      </c>
      <c r="F38" s="33">
        <v>3</v>
      </c>
    </row>
    <row r="39" spans="1:12" ht="15" thickBot="1">
      <c r="A39" s="32" t="s">
        <v>185</v>
      </c>
      <c r="B39" s="33">
        <v>722.3</v>
      </c>
      <c r="C39" s="33">
        <v>7</v>
      </c>
      <c r="D39" s="33">
        <v>249</v>
      </c>
      <c r="E39" s="33">
        <v>2</v>
      </c>
      <c r="F39" s="33">
        <v>2</v>
      </c>
    </row>
    <row r="40" spans="1:12" ht="15" thickBot="1">
      <c r="A40" s="32" t="s">
        <v>190</v>
      </c>
      <c r="B40" s="33">
        <v>714.3</v>
      </c>
      <c r="C40" s="33">
        <v>6</v>
      </c>
      <c r="D40" s="33">
        <v>1</v>
      </c>
      <c r="E40" s="33">
        <v>1</v>
      </c>
      <c r="F40" s="33">
        <v>1</v>
      </c>
      <c r="K40" t="s">
        <v>216</v>
      </c>
    </row>
    <row r="41" spans="1:12" ht="15" thickBot="1">
      <c r="A41" s="32" t="s">
        <v>194</v>
      </c>
      <c r="B41" s="33">
        <v>480.9</v>
      </c>
      <c r="C41" s="33">
        <v>0</v>
      </c>
      <c r="D41" s="33">
        <v>0</v>
      </c>
      <c r="E41" s="33">
        <v>0</v>
      </c>
      <c r="F41" s="33">
        <v>0</v>
      </c>
      <c r="K41" s="24">
        <f>CORREL(G44:G53,K44:K53)</f>
        <v>0.90380787849309596</v>
      </c>
    </row>
    <row r="42" spans="1:12" ht="18.5" thickBot="1">
      <c r="A42" s="28"/>
      <c r="G42" t="s">
        <v>214</v>
      </c>
      <c r="K42" t="s">
        <v>215</v>
      </c>
    </row>
    <row r="43" spans="1:12" ht="15" thickBot="1">
      <c r="A43" s="32" t="s">
        <v>198</v>
      </c>
      <c r="B43" s="32" t="s">
        <v>126</v>
      </c>
      <c r="C43" s="32" t="s">
        <v>127</v>
      </c>
      <c r="D43" s="32" t="s">
        <v>128</v>
      </c>
      <c r="E43" s="32" t="s">
        <v>129</v>
      </c>
      <c r="F43" s="32" t="s">
        <v>130</v>
      </c>
      <c r="G43" s="32" t="s">
        <v>199</v>
      </c>
      <c r="H43" s="32" t="s">
        <v>200</v>
      </c>
      <c r="I43" s="32" t="s">
        <v>201</v>
      </c>
      <c r="J43" s="32" t="s">
        <v>202</v>
      </c>
      <c r="K43" t="str">
        <f>satisfaction_v1!H66</f>
        <v>Satisfaction-index</v>
      </c>
      <c r="L43" s="39" t="s">
        <v>219</v>
      </c>
    </row>
    <row r="44" spans="1:12" ht="15" thickBot="1">
      <c r="A44" s="32" t="s">
        <v>132</v>
      </c>
      <c r="B44" s="33">
        <v>728.3</v>
      </c>
      <c r="C44" s="33">
        <v>9</v>
      </c>
      <c r="D44" s="33">
        <v>264.5</v>
      </c>
      <c r="E44" s="33">
        <v>9.5</v>
      </c>
      <c r="F44" s="33">
        <v>3</v>
      </c>
      <c r="G44" s="33">
        <v>1014.4</v>
      </c>
      <c r="H44" s="33">
        <v>1000</v>
      </c>
      <c r="I44" s="33">
        <v>-14.4</v>
      </c>
      <c r="J44" s="33">
        <v>-1.44</v>
      </c>
      <c r="K44">
        <f>satisfaction_v1!H67</f>
        <v>1007</v>
      </c>
      <c r="L44" s="25">
        <f>satisfaction_v2!H67</f>
        <v>1005</v>
      </c>
    </row>
    <row r="45" spans="1:12" ht="15" thickBot="1">
      <c r="A45" s="32" t="s">
        <v>133</v>
      </c>
      <c r="B45" s="33">
        <v>722.3</v>
      </c>
      <c r="C45" s="33">
        <v>6</v>
      </c>
      <c r="D45" s="33">
        <v>249</v>
      </c>
      <c r="E45" s="33">
        <v>8.5</v>
      </c>
      <c r="F45" s="33">
        <v>1</v>
      </c>
      <c r="G45" s="33">
        <v>986.8</v>
      </c>
      <c r="H45" s="33">
        <v>1000</v>
      </c>
      <c r="I45" s="33">
        <v>13.2</v>
      </c>
      <c r="J45" s="33">
        <v>1.32</v>
      </c>
      <c r="K45">
        <f>satisfaction_v1!H68</f>
        <v>987</v>
      </c>
      <c r="L45" s="25">
        <f>satisfaction_v2!H68</f>
        <v>988</v>
      </c>
    </row>
    <row r="46" spans="1:12" ht="15" thickBot="1">
      <c r="A46" s="32" t="s">
        <v>134</v>
      </c>
      <c r="B46" s="33">
        <v>726.3</v>
      </c>
      <c r="C46" s="33">
        <v>11</v>
      </c>
      <c r="D46" s="33">
        <v>1</v>
      </c>
      <c r="E46" s="33">
        <v>13.5</v>
      </c>
      <c r="F46" s="33">
        <v>250.5</v>
      </c>
      <c r="G46" s="33">
        <v>1002.4</v>
      </c>
      <c r="H46" s="33">
        <v>1000</v>
      </c>
      <c r="I46" s="33">
        <v>-2.4</v>
      </c>
      <c r="J46" s="33">
        <v>-0.24</v>
      </c>
      <c r="K46">
        <f>satisfaction_v1!H69</f>
        <v>1000</v>
      </c>
      <c r="L46" s="25">
        <f>satisfaction_v2!H69</f>
        <v>1000</v>
      </c>
    </row>
    <row r="47" spans="1:12" ht="15" thickBot="1">
      <c r="A47" s="32" t="s">
        <v>135</v>
      </c>
      <c r="B47" s="33">
        <v>725.3</v>
      </c>
      <c r="C47" s="33">
        <v>0</v>
      </c>
      <c r="D47" s="33">
        <v>250</v>
      </c>
      <c r="E47" s="33">
        <v>11.5</v>
      </c>
      <c r="F47" s="33">
        <v>5</v>
      </c>
      <c r="G47" s="33">
        <v>991.8</v>
      </c>
      <c r="H47" s="33">
        <v>1000</v>
      </c>
      <c r="I47" s="33">
        <v>8.1999999999999993</v>
      </c>
      <c r="J47" s="33">
        <v>0.82</v>
      </c>
      <c r="K47">
        <f>satisfaction_v1!H70</f>
        <v>997</v>
      </c>
      <c r="L47" s="25">
        <f>satisfaction_v2!H70</f>
        <v>997</v>
      </c>
    </row>
    <row r="48" spans="1:12" ht="15" thickBot="1">
      <c r="A48" s="32" t="s">
        <v>136</v>
      </c>
      <c r="B48" s="33">
        <v>729.3</v>
      </c>
      <c r="C48" s="33">
        <v>12</v>
      </c>
      <c r="D48" s="33">
        <v>254</v>
      </c>
      <c r="E48" s="33">
        <v>14.5</v>
      </c>
      <c r="F48" s="33">
        <v>8</v>
      </c>
      <c r="G48" s="33">
        <v>1017.9</v>
      </c>
      <c r="H48" s="33">
        <v>1000</v>
      </c>
      <c r="I48" s="33">
        <v>-17.899999999999999</v>
      </c>
      <c r="J48" s="33">
        <v>-1.79</v>
      </c>
      <c r="K48">
        <f>satisfaction_v1!H71</f>
        <v>1018</v>
      </c>
      <c r="L48" s="25">
        <f>satisfaction_v2!H71</f>
        <v>1018</v>
      </c>
    </row>
    <row r="49" spans="1:12" ht="15" thickBot="1">
      <c r="A49" s="32" t="s">
        <v>137</v>
      </c>
      <c r="B49" s="33">
        <v>724.3</v>
      </c>
      <c r="C49" s="33">
        <v>8</v>
      </c>
      <c r="D49" s="33">
        <v>253</v>
      </c>
      <c r="E49" s="33">
        <v>2</v>
      </c>
      <c r="F49" s="33">
        <v>5</v>
      </c>
      <c r="G49" s="33">
        <v>992.3</v>
      </c>
      <c r="H49" s="33">
        <v>1000</v>
      </c>
      <c r="I49" s="33">
        <v>7.7</v>
      </c>
      <c r="J49" s="33">
        <v>0.77</v>
      </c>
      <c r="K49">
        <f>satisfaction_v1!H72</f>
        <v>998</v>
      </c>
      <c r="L49" s="25">
        <f>satisfaction_v2!H72</f>
        <v>998</v>
      </c>
    </row>
    <row r="50" spans="1:12" ht="15" thickBot="1">
      <c r="A50" s="32" t="s">
        <v>138</v>
      </c>
      <c r="B50" s="33">
        <v>723.3</v>
      </c>
      <c r="C50" s="33">
        <v>8</v>
      </c>
      <c r="D50" s="33">
        <v>263.5</v>
      </c>
      <c r="E50" s="33">
        <v>1</v>
      </c>
      <c r="F50" s="33">
        <v>0</v>
      </c>
      <c r="G50" s="33">
        <v>995.8</v>
      </c>
      <c r="H50" s="33">
        <v>1000</v>
      </c>
      <c r="I50" s="33">
        <v>4.2</v>
      </c>
      <c r="J50" s="33">
        <v>0.42</v>
      </c>
      <c r="K50">
        <f>satisfaction_v1!H73</f>
        <v>994</v>
      </c>
      <c r="L50" s="25">
        <f>satisfaction_v2!H73</f>
        <v>994</v>
      </c>
    </row>
    <row r="51" spans="1:12" ht="15" thickBot="1">
      <c r="A51" s="32" t="s">
        <v>139</v>
      </c>
      <c r="B51" s="33">
        <v>714.3</v>
      </c>
      <c r="C51" s="33">
        <v>11</v>
      </c>
      <c r="D51" s="33">
        <v>252</v>
      </c>
      <c r="E51" s="33">
        <v>10.5</v>
      </c>
      <c r="F51" s="33">
        <v>6</v>
      </c>
      <c r="G51" s="33">
        <v>993.8</v>
      </c>
      <c r="H51" s="33">
        <v>1000</v>
      </c>
      <c r="I51" s="33">
        <v>6.2</v>
      </c>
      <c r="J51" s="33">
        <v>0.62</v>
      </c>
      <c r="K51">
        <f>satisfaction_v1!H74</f>
        <v>1000</v>
      </c>
      <c r="L51" s="25">
        <f>satisfaction_v2!H74</f>
        <v>1000</v>
      </c>
    </row>
    <row r="52" spans="1:12" ht="15" thickBot="1">
      <c r="A52" s="32" t="s">
        <v>140</v>
      </c>
      <c r="B52" s="33">
        <v>480.9</v>
      </c>
      <c r="C52" s="33">
        <v>263.5</v>
      </c>
      <c r="D52" s="33">
        <v>251</v>
      </c>
      <c r="E52" s="33">
        <v>0</v>
      </c>
      <c r="F52" s="33">
        <v>7</v>
      </c>
      <c r="G52" s="33">
        <v>1002.4</v>
      </c>
      <c r="H52" s="33">
        <v>1000</v>
      </c>
      <c r="I52" s="33">
        <v>-2.4</v>
      </c>
      <c r="J52" s="33">
        <v>-0.24</v>
      </c>
      <c r="K52">
        <f>satisfaction_v1!H75</f>
        <v>1000</v>
      </c>
      <c r="L52" s="25">
        <f>satisfaction_v2!H75</f>
        <v>1000</v>
      </c>
    </row>
    <row r="53" spans="1:12" ht="15" thickBot="1">
      <c r="A53" s="32" t="s">
        <v>141</v>
      </c>
      <c r="B53" s="33">
        <v>727.3</v>
      </c>
      <c r="C53" s="33">
        <v>260.5</v>
      </c>
      <c r="D53" s="33">
        <v>0</v>
      </c>
      <c r="E53" s="33">
        <v>12.5</v>
      </c>
      <c r="F53" s="33">
        <v>2</v>
      </c>
      <c r="G53" s="33">
        <v>1002.4</v>
      </c>
      <c r="H53" s="33">
        <v>1000</v>
      </c>
      <c r="I53" s="33">
        <v>-2.4</v>
      </c>
      <c r="J53" s="33">
        <v>-0.24</v>
      </c>
      <c r="K53">
        <f>satisfaction_v1!H76</f>
        <v>1000</v>
      </c>
      <c r="L53" s="25">
        <f>satisfaction_v2!H76</f>
        <v>1001</v>
      </c>
    </row>
    <row r="54" spans="1:12" ht="15" thickBot="1"/>
    <row r="55" spans="1:12" ht="15" thickBot="1">
      <c r="A55" s="34" t="s">
        <v>203</v>
      </c>
      <c r="B55" s="35">
        <v>1522.3</v>
      </c>
    </row>
    <row r="56" spans="1:12" ht="15" thickBot="1">
      <c r="A56" s="34" t="s">
        <v>204</v>
      </c>
      <c r="B56" s="35">
        <v>480.9</v>
      </c>
    </row>
    <row r="57" spans="1:12" ht="15" thickBot="1">
      <c r="A57" s="34" t="s">
        <v>205</v>
      </c>
      <c r="B57" s="35">
        <v>10000</v>
      </c>
    </row>
    <row r="58" spans="1:12" ht="15" thickBot="1">
      <c r="A58" s="34" t="s">
        <v>206</v>
      </c>
      <c r="B58" s="35">
        <v>10000</v>
      </c>
    </row>
    <row r="59" spans="1:12" ht="15" thickBot="1">
      <c r="A59" s="34" t="s">
        <v>207</v>
      </c>
      <c r="B59" s="35">
        <v>0</v>
      </c>
    </row>
    <row r="60" spans="1:12" ht="20" thickBot="1">
      <c r="A60" s="34" t="s">
        <v>208</v>
      </c>
      <c r="B60" s="35"/>
    </row>
    <row r="61" spans="1:12" ht="20" thickBot="1">
      <c r="A61" s="34" t="s">
        <v>209</v>
      </c>
      <c r="B61" s="35"/>
    </row>
    <row r="62" spans="1:12" ht="15" thickBot="1">
      <c r="A62" s="34" t="s">
        <v>210</v>
      </c>
      <c r="B62" s="35">
        <v>0</v>
      </c>
    </row>
    <row r="64" spans="1:12">
      <c r="A64" s="37" t="s">
        <v>211</v>
      </c>
    </row>
    <row r="66" spans="1:1">
      <c r="A66" s="36" t="s">
        <v>212</v>
      </c>
    </row>
    <row r="67" spans="1:1">
      <c r="A67" s="36" t="s">
        <v>213</v>
      </c>
    </row>
  </sheetData>
  <conditionalFormatting sqref="G44:G5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64" r:id="rId1" display="https://miau.my-x.hu/myx-free/coco/test/383278920190315155420.html" xr:uid="{FC9565D0-D9B7-4BCA-8BA2-AD424A69BC0C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4DA81-C2D8-4BCF-A385-E35212A59838}">
  <dimension ref="A1:O84"/>
  <sheetViews>
    <sheetView zoomScale="50" zoomScaleNormal="50" workbookViewId="0"/>
  </sheetViews>
  <sheetFormatPr defaultRowHeight="14.5"/>
  <cols>
    <col min="1" max="1" width="36.81640625" bestFit="1" customWidth="1"/>
    <col min="2" max="2" width="11.90625" bestFit="1" customWidth="1"/>
    <col min="3" max="5" width="10.6328125" bestFit="1" customWidth="1"/>
    <col min="6" max="6" width="11" bestFit="1" customWidth="1"/>
    <col min="8" max="8" width="18.08984375" customWidth="1"/>
    <col min="9" max="9" width="37.1796875" customWidth="1"/>
  </cols>
  <sheetData>
    <row r="1" spans="1:6">
      <c r="A1" s="19" t="s">
        <v>83</v>
      </c>
      <c r="B1" s="19" t="s">
        <v>90</v>
      </c>
      <c r="C1" s="19" t="s">
        <v>90</v>
      </c>
      <c r="D1" s="19" t="s">
        <v>90</v>
      </c>
      <c r="E1" s="19" t="s">
        <v>90</v>
      </c>
      <c r="F1" s="19" t="s">
        <v>90</v>
      </c>
    </row>
    <row r="2" spans="1:6" ht="29">
      <c r="A2" s="19" t="s">
        <v>84</v>
      </c>
      <c r="B2" s="20" t="s">
        <v>85</v>
      </c>
      <c r="C2" s="20" t="s">
        <v>86</v>
      </c>
      <c r="D2" s="20" t="s">
        <v>87</v>
      </c>
      <c r="E2" s="20" t="s">
        <v>88</v>
      </c>
      <c r="F2" s="19" t="s">
        <v>89</v>
      </c>
    </row>
    <row r="3" spans="1:6">
      <c r="A3" s="19" t="s">
        <v>67</v>
      </c>
      <c r="B3" s="19" t="s">
        <v>78</v>
      </c>
      <c r="C3" s="19" t="s">
        <v>79</v>
      </c>
      <c r="D3" s="19" t="s">
        <v>80</v>
      </c>
      <c r="E3" s="19" t="s">
        <v>81</v>
      </c>
      <c r="F3" s="19" t="s">
        <v>82</v>
      </c>
    </row>
    <row r="4" spans="1:6">
      <c r="A4" s="18" t="s">
        <v>68</v>
      </c>
      <c r="B4">
        <v>100</v>
      </c>
      <c r="C4">
        <v>86</v>
      </c>
      <c r="D4">
        <v>60</v>
      </c>
      <c r="E4">
        <v>85</v>
      </c>
      <c r="F4">
        <v>112</v>
      </c>
    </row>
    <row r="5" spans="1:6">
      <c r="A5" s="18" t="s">
        <v>69</v>
      </c>
      <c r="B5">
        <v>75</v>
      </c>
      <c r="C5">
        <v>55</v>
      </c>
      <c r="D5">
        <v>80</v>
      </c>
      <c r="E5">
        <v>82</v>
      </c>
      <c r="F5">
        <v>73</v>
      </c>
    </row>
    <row r="6" spans="1:6">
      <c r="A6" s="18" t="s">
        <v>70</v>
      </c>
      <c r="B6">
        <v>91</v>
      </c>
      <c r="C6">
        <v>95</v>
      </c>
      <c r="D6">
        <v>61</v>
      </c>
      <c r="E6">
        <v>107</v>
      </c>
      <c r="F6">
        <v>117</v>
      </c>
    </row>
    <row r="7" spans="1:6">
      <c r="A7" s="18" t="s">
        <v>71</v>
      </c>
      <c r="B7">
        <v>89</v>
      </c>
      <c r="C7">
        <v>50</v>
      </c>
      <c r="D7">
        <v>91</v>
      </c>
      <c r="E7">
        <v>90</v>
      </c>
      <c r="F7">
        <v>89</v>
      </c>
    </row>
    <row r="8" spans="1:6">
      <c r="A8" s="18" t="s">
        <v>72</v>
      </c>
      <c r="B8">
        <v>110</v>
      </c>
      <c r="C8">
        <v>98</v>
      </c>
      <c r="D8">
        <v>111</v>
      </c>
      <c r="E8">
        <v>117</v>
      </c>
      <c r="F8">
        <v>116</v>
      </c>
    </row>
    <row r="9" spans="1:6">
      <c r="A9" s="18" t="s">
        <v>73</v>
      </c>
      <c r="B9">
        <v>84</v>
      </c>
      <c r="C9">
        <v>82</v>
      </c>
      <c r="D9">
        <v>108</v>
      </c>
      <c r="E9">
        <v>68</v>
      </c>
      <c r="F9">
        <v>89</v>
      </c>
    </row>
    <row r="10" spans="1:6">
      <c r="A10" s="18" t="s">
        <v>74</v>
      </c>
      <c r="B10">
        <v>78</v>
      </c>
      <c r="C10">
        <v>82</v>
      </c>
      <c r="D10">
        <v>117</v>
      </c>
      <c r="E10">
        <v>59</v>
      </c>
      <c r="F10">
        <v>63</v>
      </c>
    </row>
    <row r="11" spans="1:6">
      <c r="A11" s="18" t="s">
        <v>75</v>
      </c>
      <c r="B11">
        <v>71</v>
      </c>
      <c r="C11">
        <v>95</v>
      </c>
      <c r="D11">
        <v>99</v>
      </c>
      <c r="E11">
        <v>88</v>
      </c>
      <c r="F11">
        <v>95</v>
      </c>
    </row>
    <row r="12" spans="1:6">
      <c r="A12" s="18" t="s">
        <v>76</v>
      </c>
      <c r="B12">
        <v>54</v>
      </c>
      <c r="C12">
        <v>113</v>
      </c>
      <c r="D12">
        <v>98</v>
      </c>
      <c r="E12">
        <v>58</v>
      </c>
      <c r="F12">
        <v>101</v>
      </c>
    </row>
    <row r="13" spans="1:6">
      <c r="A13" s="18" t="s">
        <v>77</v>
      </c>
      <c r="B13">
        <v>96</v>
      </c>
      <c r="C13">
        <v>103</v>
      </c>
      <c r="D13">
        <v>58</v>
      </c>
      <c r="E13">
        <v>105</v>
      </c>
      <c r="F13">
        <v>87</v>
      </c>
    </row>
    <row r="14" spans="1:6">
      <c r="A14" s="21" t="s">
        <v>91</v>
      </c>
      <c r="B14" s="21">
        <f>(100+satisfaction_v1!B29)</f>
        <v>84.8</v>
      </c>
      <c r="C14" s="21">
        <f>(100+satisfaction_v1!C29)</f>
        <v>85.9</v>
      </c>
      <c r="D14" s="21">
        <f>(100+satisfaction_v1!D29)</f>
        <v>96.3</v>
      </c>
      <c r="E14" s="21">
        <f>(100+satisfaction_v1!E29)</f>
        <v>85.9</v>
      </c>
      <c r="F14" s="21">
        <f>(100+satisfaction_v1!F29)</f>
        <v>91.8</v>
      </c>
    </row>
    <row r="16" spans="1:6" ht="22">
      <c r="A16" s="18" t="s">
        <v>93</v>
      </c>
      <c r="B16" s="22" t="s">
        <v>94</v>
      </c>
      <c r="C16" s="22" t="s">
        <v>95</v>
      </c>
      <c r="D16" s="22" t="s">
        <v>95</v>
      </c>
      <c r="E16" s="22" t="s">
        <v>94</v>
      </c>
      <c r="F16" s="22" t="s">
        <v>95</v>
      </c>
    </row>
    <row r="17" spans="1:15">
      <c r="A17" t="s">
        <v>92</v>
      </c>
      <c r="B17">
        <v>1</v>
      </c>
      <c r="C17">
        <v>0</v>
      </c>
      <c r="D17">
        <v>1</v>
      </c>
      <c r="E17">
        <v>0</v>
      </c>
      <c r="F17">
        <v>1</v>
      </c>
    </row>
    <row r="18" spans="1:15">
      <c r="A18" t="s">
        <v>96</v>
      </c>
      <c r="B18" t="str">
        <f t="shared" ref="B18:F18" si="0">B3</f>
        <v>Nd1</v>
      </c>
      <c r="C18" t="str">
        <f t="shared" si="0"/>
        <v>Nd2</v>
      </c>
      <c r="D18" t="str">
        <f t="shared" si="0"/>
        <v>Nd3</v>
      </c>
      <c r="E18" t="str">
        <f t="shared" si="0"/>
        <v>Nd4</v>
      </c>
      <c r="F18" t="str">
        <f t="shared" si="0"/>
        <v>Nd5</v>
      </c>
      <c r="G18" t="s">
        <v>98</v>
      </c>
      <c r="H18" t="s">
        <v>99</v>
      </c>
    </row>
    <row r="19" spans="1:15">
      <c r="A19" t="str">
        <f t="shared" ref="A19:A28" si="1">A4</f>
        <v>St1</v>
      </c>
      <c r="B19">
        <f>IF(B17=0,B$14-B4,B4-B$14)</f>
        <v>15.200000000000003</v>
      </c>
      <c r="C19">
        <f t="shared" ref="C19:F19" si="2">IF(C17=1,C$14-C4,C4-C$14)</f>
        <v>9.9999999999994316E-2</v>
      </c>
      <c r="D19">
        <f t="shared" si="2"/>
        <v>36.299999999999997</v>
      </c>
      <c r="E19">
        <f t="shared" si="2"/>
        <v>-0.90000000000000568</v>
      </c>
      <c r="F19">
        <f t="shared" si="2"/>
        <v>-20.200000000000003</v>
      </c>
      <c r="G19">
        <v>1000</v>
      </c>
    </row>
    <row r="20" spans="1:15">
      <c r="A20" t="str">
        <f t="shared" si="1"/>
        <v>St2</v>
      </c>
      <c r="B20">
        <f t="shared" ref="B20:F28" si="3">IF(B18=1,B$14-B5,B5-B$14)</f>
        <v>-9.7999999999999972</v>
      </c>
      <c r="C20">
        <f t="shared" si="3"/>
        <v>-30.900000000000006</v>
      </c>
      <c r="D20">
        <f t="shared" si="3"/>
        <v>-16.299999999999997</v>
      </c>
      <c r="E20">
        <f t="shared" si="3"/>
        <v>-3.9000000000000057</v>
      </c>
      <c r="F20">
        <f t="shared" si="3"/>
        <v>-18.799999999999997</v>
      </c>
      <c r="G20">
        <v>1000</v>
      </c>
    </row>
    <row r="21" spans="1:15">
      <c r="A21" t="str">
        <f t="shared" si="1"/>
        <v>St3</v>
      </c>
      <c r="B21">
        <f t="shared" si="3"/>
        <v>6.2000000000000028</v>
      </c>
      <c r="C21">
        <f t="shared" si="3"/>
        <v>9.0999999999999943</v>
      </c>
      <c r="D21">
        <f t="shared" si="3"/>
        <v>-35.299999999999997</v>
      </c>
      <c r="E21">
        <f t="shared" si="3"/>
        <v>21.099999999999994</v>
      </c>
      <c r="F21">
        <f t="shared" si="3"/>
        <v>25.200000000000003</v>
      </c>
      <c r="G21">
        <v>1000</v>
      </c>
    </row>
    <row r="22" spans="1:15">
      <c r="A22" t="str">
        <f t="shared" si="1"/>
        <v>St4</v>
      </c>
      <c r="B22">
        <f t="shared" si="3"/>
        <v>4.2000000000000028</v>
      </c>
      <c r="C22">
        <f t="shared" si="3"/>
        <v>-35.900000000000006</v>
      </c>
      <c r="D22">
        <f t="shared" si="3"/>
        <v>-5.2999999999999972</v>
      </c>
      <c r="E22">
        <f t="shared" si="3"/>
        <v>4.0999999999999943</v>
      </c>
      <c r="F22">
        <f t="shared" si="3"/>
        <v>-2.7999999999999972</v>
      </c>
      <c r="G22">
        <v>1000</v>
      </c>
    </row>
    <row r="23" spans="1:15">
      <c r="A23" t="str">
        <f t="shared" si="1"/>
        <v>St5</v>
      </c>
      <c r="B23">
        <f t="shared" si="3"/>
        <v>25.200000000000003</v>
      </c>
      <c r="C23">
        <f t="shared" si="3"/>
        <v>12.099999999999994</v>
      </c>
      <c r="D23">
        <f t="shared" si="3"/>
        <v>14.700000000000003</v>
      </c>
      <c r="E23">
        <f t="shared" si="3"/>
        <v>31.099999999999994</v>
      </c>
      <c r="F23">
        <f t="shared" si="3"/>
        <v>24.200000000000003</v>
      </c>
      <c r="G23">
        <v>1000</v>
      </c>
    </row>
    <row r="24" spans="1:15">
      <c r="A24" t="str">
        <f t="shared" si="1"/>
        <v>St6</v>
      </c>
      <c r="B24">
        <f t="shared" si="3"/>
        <v>-0.79999999999999716</v>
      </c>
      <c r="C24">
        <f t="shared" si="3"/>
        <v>-3.9000000000000057</v>
      </c>
      <c r="D24">
        <f t="shared" si="3"/>
        <v>11.700000000000003</v>
      </c>
      <c r="E24">
        <f t="shared" si="3"/>
        <v>-17.900000000000006</v>
      </c>
      <c r="F24">
        <f t="shared" si="3"/>
        <v>-2.7999999999999972</v>
      </c>
      <c r="G24">
        <v>1000</v>
      </c>
    </row>
    <row r="25" spans="1:15">
      <c r="A25" t="str">
        <f t="shared" si="1"/>
        <v>St7</v>
      </c>
      <c r="B25">
        <f t="shared" si="3"/>
        <v>-6.7999999999999972</v>
      </c>
      <c r="C25">
        <f t="shared" si="3"/>
        <v>-3.9000000000000057</v>
      </c>
      <c r="D25">
        <f t="shared" si="3"/>
        <v>20.700000000000003</v>
      </c>
      <c r="E25">
        <f t="shared" si="3"/>
        <v>-26.900000000000006</v>
      </c>
      <c r="F25">
        <f t="shared" si="3"/>
        <v>-28.799999999999997</v>
      </c>
      <c r="G25">
        <v>1000</v>
      </c>
    </row>
    <row r="26" spans="1:15">
      <c r="A26" t="str">
        <f t="shared" si="1"/>
        <v>St8</v>
      </c>
      <c r="B26">
        <f t="shared" si="3"/>
        <v>-13.799999999999997</v>
      </c>
      <c r="C26">
        <f t="shared" si="3"/>
        <v>9.0999999999999943</v>
      </c>
      <c r="D26">
        <f t="shared" si="3"/>
        <v>2.7000000000000028</v>
      </c>
      <c r="E26">
        <f t="shared" si="3"/>
        <v>2.0999999999999943</v>
      </c>
      <c r="F26">
        <f t="shared" si="3"/>
        <v>3.2000000000000028</v>
      </c>
      <c r="G26">
        <v>1000</v>
      </c>
    </row>
    <row r="27" spans="1:15">
      <c r="A27" t="str">
        <f t="shared" si="1"/>
        <v>St9</v>
      </c>
      <c r="B27">
        <f t="shared" si="3"/>
        <v>-30.799999999999997</v>
      </c>
      <c r="C27">
        <f t="shared" si="3"/>
        <v>27.099999999999994</v>
      </c>
      <c r="D27">
        <f t="shared" si="3"/>
        <v>1.7000000000000028</v>
      </c>
      <c r="E27">
        <f t="shared" si="3"/>
        <v>-27.900000000000006</v>
      </c>
      <c r="F27">
        <f t="shared" si="3"/>
        <v>9.2000000000000028</v>
      </c>
      <c r="G27">
        <v>1000</v>
      </c>
    </row>
    <row r="28" spans="1:15">
      <c r="A28" t="str">
        <f t="shared" si="1"/>
        <v>St10</v>
      </c>
      <c r="B28">
        <f t="shared" si="3"/>
        <v>11.200000000000003</v>
      </c>
      <c r="C28">
        <f t="shared" si="3"/>
        <v>17.099999999999994</v>
      </c>
      <c r="D28">
        <f t="shared" si="3"/>
        <v>-38.299999999999997</v>
      </c>
      <c r="E28">
        <f t="shared" si="3"/>
        <v>19.099999999999994</v>
      </c>
      <c r="F28">
        <f t="shared" si="3"/>
        <v>-4.7999999999999972</v>
      </c>
      <c r="G28">
        <v>1000</v>
      </c>
    </row>
    <row r="29" spans="1:15">
      <c r="A29" t="s">
        <v>435</v>
      </c>
      <c r="B29" s="38">
        <f>AVERAGE(B19:B28)</f>
        <v>2.8421709430404009E-15</v>
      </c>
      <c r="C29" s="38">
        <f t="shared" ref="C29:F29" si="4">AVERAGE(C19:C28)</f>
        <v>-5.6843418860808018E-15</v>
      </c>
      <c r="D29" s="38">
        <f t="shared" si="4"/>
        <v>-0.73999999999999777</v>
      </c>
      <c r="E29" s="38">
        <f t="shared" si="4"/>
        <v>-5.6843418860808018E-15</v>
      </c>
      <c r="F29" s="38">
        <f t="shared" si="4"/>
        <v>-1.6399999999999977</v>
      </c>
      <c r="G29" t="s">
        <v>218</v>
      </c>
    </row>
    <row r="30" spans="1:15" ht="43.5">
      <c r="A30" t="s">
        <v>97</v>
      </c>
      <c r="B30" t="str">
        <f t="shared" ref="B30:G40" si="5">B18</f>
        <v>Nd1</v>
      </c>
      <c r="C30" t="str">
        <f t="shared" si="5"/>
        <v>Nd2</v>
      </c>
      <c r="D30" t="str">
        <f t="shared" si="5"/>
        <v>Nd3</v>
      </c>
      <c r="E30" t="str">
        <f t="shared" si="5"/>
        <v>Nd4</v>
      </c>
      <c r="F30" t="str">
        <f t="shared" si="5"/>
        <v>Nd5</v>
      </c>
      <c r="G30" t="str">
        <f t="shared" si="5"/>
        <v>Y0</v>
      </c>
      <c r="H30" s="17" t="s">
        <v>99</v>
      </c>
      <c r="I30" s="17" t="s">
        <v>100</v>
      </c>
      <c r="J30" t="str">
        <f>B30</f>
        <v>Nd1</v>
      </c>
      <c r="K30" t="str">
        <f t="shared" ref="K30:N30" si="6">C30</f>
        <v>Nd2</v>
      </c>
      <c r="L30" t="str">
        <f t="shared" si="6"/>
        <v>Nd3</v>
      </c>
      <c r="M30" t="str">
        <f t="shared" si="6"/>
        <v>Nd4</v>
      </c>
      <c r="N30" t="str">
        <f t="shared" si="6"/>
        <v>Nd5</v>
      </c>
      <c r="O30" t="s">
        <v>217</v>
      </c>
    </row>
    <row r="31" spans="1:15">
      <c r="A31" t="str">
        <f t="shared" ref="A31:A40" si="7">A19</f>
        <v>St1</v>
      </c>
      <c r="B31">
        <f>RANK(B19,B$19:B$28,0)</f>
        <v>2</v>
      </c>
      <c r="C31">
        <f t="shared" ref="C31:F31" si="8">RANK(C19,C$19:C$28,0)</f>
        <v>6</v>
      </c>
      <c r="D31">
        <f t="shared" si="8"/>
        <v>1</v>
      </c>
      <c r="E31">
        <f t="shared" si="8"/>
        <v>6</v>
      </c>
      <c r="F31">
        <f t="shared" si="8"/>
        <v>9</v>
      </c>
      <c r="G31">
        <f t="shared" si="5"/>
        <v>1000</v>
      </c>
      <c r="J31">
        <f>B31-satisfaction_v1!B31</f>
        <v>0</v>
      </c>
      <c r="K31">
        <f>C31-satisfaction_v1!C31</f>
        <v>0</v>
      </c>
      <c r="L31">
        <f>D31-satisfaction_v1!D31</f>
        <v>0</v>
      </c>
      <c r="M31">
        <f>E31-satisfaction_v1!E31</f>
        <v>0</v>
      </c>
      <c r="N31">
        <f>F31-satisfaction_v1!F31</f>
        <v>2</v>
      </c>
    </row>
    <row r="32" spans="1:15">
      <c r="A32" t="str">
        <f t="shared" si="7"/>
        <v>St2</v>
      </c>
      <c r="B32">
        <f t="shared" ref="B32:F40" si="9">RANK(B20,B$19:B$28,0)</f>
        <v>8</v>
      </c>
      <c r="C32">
        <f t="shared" si="9"/>
        <v>9</v>
      </c>
      <c r="D32">
        <f t="shared" si="9"/>
        <v>8</v>
      </c>
      <c r="E32">
        <f t="shared" si="9"/>
        <v>7</v>
      </c>
      <c r="F32">
        <f t="shared" si="9"/>
        <v>8</v>
      </c>
      <c r="G32">
        <f t="shared" si="5"/>
        <v>1000</v>
      </c>
      <c r="J32">
        <f>B32-satisfaction_v1!B32</f>
        <v>0</v>
      </c>
      <c r="K32">
        <f>C32-satisfaction_v1!C32</f>
        <v>0</v>
      </c>
      <c r="L32">
        <f>D32-satisfaction_v1!D32</f>
        <v>0</v>
      </c>
      <c r="M32">
        <f>E32-satisfaction_v1!E32</f>
        <v>0</v>
      </c>
      <c r="N32">
        <f>F32-satisfaction_v1!F32</f>
        <v>-1</v>
      </c>
    </row>
    <row r="33" spans="1:14">
      <c r="A33" t="str">
        <f t="shared" si="7"/>
        <v>St3</v>
      </c>
      <c r="B33">
        <f t="shared" si="9"/>
        <v>4</v>
      </c>
      <c r="C33">
        <f t="shared" si="9"/>
        <v>4</v>
      </c>
      <c r="D33">
        <f t="shared" si="9"/>
        <v>9</v>
      </c>
      <c r="E33">
        <f t="shared" si="9"/>
        <v>2</v>
      </c>
      <c r="F33">
        <f t="shared" si="9"/>
        <v>1</v>
      </c>
      <c r="G33">
        <f t="shared" si="5"/>
        <v>1000</v>
      </c>
      <c r="J33">
        <f>B33-satisfaction_v1!B33</f>
        <v>0</v>
      </c>
      <c r="K33">
        <f>C33-satisfaction_v1!C33</f>
        <v>0</v>
      </c>
      <c r="L33">
        <f>D33-satisfaction_v1!D33</f>
        <v>0</v>
      </c>
      <c r="M33">
        <f>E33-satisfaction_v1!E33</f>
        <v>0</v>
      </c>
      <c r="N33">
        <f>F33-satisfaction_v1!F33</f>
        <v>0</v>
      </c>
    </row>
    <row r="34" spans="1:14">
      <c r="A34" t="str">
        <f t="shared" si="7"/>
        <v>St4</v>
      </c>
      <c r="B34">
        <f t="shared" si="9"/>
        <v>5</v>
      </c>
      <c r="C34">
        <f t="shared" si="9"/>
        <v>10</v>
      </c>
      <c r="D34">
        <f t="shared" si="9"/>
        <v>7</v>
      </c>
      <c r="E34">
        <f t="shared" si="9"/>
        <v>4</v>
      </c>
      <c r="F34">
        <f t="shared" si="9"/>
        <v>5</v>
      </c>
      <c r="G34">
        <f t="shared" si="5"/>
        <v>1000</v>
      </c>
      <c r="J34">
        <f>B34-satisfaction_v1!B34</f>
        <v>0</v>
      </c>
      <c r="K34">
        <f>C34-satisfaction_v1!C34</f>
        <v>0</v>
      </c>
      <c r="L34">
        <f>D34-satisfaction_v1!D34</f>
        <v>0</v>
      </c>
      <c r="M34">
        <f>E34-satisfaction_v1!E34</f>
        <v>0</v>
      </c>
      <c r="N34">
        <f>F34-satisfaction_v1!F34</f>
        <v>0</v>
      </c>
    </row>
    <row r="35" spans="1:14">
      <c r="A35" t="str">
        <f t="shared" si="7"/>
        <v>St5</v>
      </c>
      <c r="B35">
        <f t="shared" si="9"/>
        <v>1</v>
      </c>
      <c r="C35">
        <f t="shared" si="9"/>
        <v>3</v>
      </c>
      <c r="D35">
        <f t="shared" si="9"/>
        <v>3</v>
      </c>
      <c r="E35">
        <f t="shared" si="9"/>
        <v>1</v>
      </c>
      <c r="F35">
        <f t="shared" si="9"/>
        <v>2</v>
      </c>
      <c r="G35">
        <f t="shared" si="5"/>
        <v>1000</v>
      </c>
      <c r="J35">
        <f>B35-satisfaction_v1!B35</f>
        <v>0</v>
      </c>
      <c r="K35">
        <f>C35-satisfaction_v1!C35</f>
        <v>0</v>
      </c>
      <c r="L35">
        <f>D35-satisfaction_v1!D35</f>
        <v>0</v>
      </c>
      <c r="M35">
        <f>E35-satisfaction_v1!E35</f>
        <v>0</v>
      </c>
      <c r="N35">
        <f>F35-satisfaction_v1!F35</f>
        <v>0</v>
      </c>
    </row>
    <row r="36" spans="1:14">
      <c r="A36" t="str">
        <f t="shared" si="7"/>
        <v>St6</v>
      </c>
      <c r="B36">
        <f t="shared" si="9"/>
        <v>6</v>
      </c>
      <c r="C36">
        <f t="shared" si="9"/>
        <v>7</v>
      </c>
      <c r="D36">
        <f t="shared" si="9"/>
        <v>4</v>
      </c>
      <c r="E36">
        <f t="shared" si="9"/>
        <v>8</v>
      </c>
      <c r="F36">
        <f t="shared" si="9"/>
        <v>5</v>
      </c>
      <c r="G36">
        <f t="shared" si="5"/>
        <v>1000</v>
      </c>
      <c r="J36">
        <f>B36-satisfaction_v1!B36</f>
        <v>0</v>
      </c>
      <c r="K36">
        <f>C36-satisfaction_v1!C36</f>
        <v>0</v>
      </c>
      <c r="L36">
        <f>D36-satisfaction_v1!D36</f>
        <v>0</v>
      </c>
      <c r="M36">
        <f>E36-satisfaction_v1!E36</f>
        <v>0</v>
      </c>
      <c r="N36">
        <f>F36-satisfaction_v1!F36</f>
        <v>0</v>
      </c>
    </row>
    <row r="37" spans="1:14">
      <c r="A37" t="str">
        <f t="shared" si="7"/>
        <v>St7</v>
      </c>
      <c r="B37">
        <f t="shared" si="9"/>
        <v>7</v>
      </c>
      <c r="C37">
        <f t="shared" si="9"/>
        <v>7</v>
      </c>
      <c r="D37">
        <f t="shared" si="9"/>
        <v>2</v>
      </c>
      <c r="E37">
        <f t="shared" si="9"/>
        <v>9</v>
      </c>
      <c r="F37">
        <f t="shared" si="9"/>
        <v>10</v>
      </c>
      <c r="G37">
        <f t="shared" si="5"/>
        <v>1000</v>
      </c>
      <c r="J37">
        <f>B37-satisfaction_v1!B37</f>
        <v>0</v>
      </c>
      <c r="K37">
        <f>C37-satisfaction_v1!C37</f>
        <v>0</v>
      </c>
      <c r="L37">
        <f>D37-satisfaction_v1!D37</f>
        <v>0</v>
      </c>
      <c r="M37">
        <f>E37-satisfaction_v1!E37</f>
        <v>0</v>
      </c>
      <c r="N37">
        <f>F37-satisfaction_v1!F37</f>
        <v>0</v>
      </c>
    </row>
    <row r="38" spans="1:14">
      <c r="A38" t="str">
        <f t="shared" si="7"/>
        <v>St8</v>
      </c>
      <c r="B38">
        <f t="shared" si="9"/>
        <v>9</v>
      </c>
      <c r="C38">
        <f t="shared" si="9"/>
        <v>4</v>
      </c>
      <c r="D38">
        <f t="shared" si="9"/>
        <v>5</v>
      </c>
      <c r="E38">
        <f t="shared" si="9"/>
        <v>5</v>
      </c>
      <c r="F38">
        <f t="shared" si="9"/>
        <v>4</v>
      </c>
      <c r="G38">
        <f t="shared" si="5"/>
        <v>1000</v>
      </c>
      <c r="J38">
        <f>B38-satisfaction_v1!B38</f>
        <v>0</v>
      </c>
      <c r="K38">
        <f>C38-satisfaction_v1!C38</f>
        <v>0</v>
      </c>
      <c r="L38">
        <f>D38-satisfaction_v1!D38</f>
        <v>0</v>
      </c>
      <c r="M38">
        <f>E38-satisfaction_v1!E38</f>
        <v>0</v>
      </c>
      <c r="N38">
        <f>F38-satisfaction_v1!F38</f>
        <v>0</v>
      </c>
    </row>
    <row r="39" spans="1:14">
      <c r="A39" t="str">
        <f t="shared" si="7"/>
        <v>St9</v>
      </c>
      <c r="B39">
        <f t="shared" si="9"/>
        <v>10</v>
      </c>
      <c r="C39">
        <f t="shared" si="9"/>
        <v>1</v>
      </c>
      <c r="D39">
        <f t="shared" si="9"/>
        <v>6</v>
      </c>
      <c r="E39">
        <f t="shared" si="9"/>
        <v>10</v>
      </c>
      <c r="F39">
        <f t="shared" si="9"/>
        <v>3</v>
      </c>
      <c r="G39">
        <f t="shared" si="5"/>
        <v>1000</v>
      </c>
      <c r="J39">
        <f>B39-satisfaction_v1!B39</f>
        <v>0</v>
      </c>
      <c r="K39">
        <f>C39-satisfaction_v1!C39</f>
        <v>0</v>
      </c>
      <c r="L39">
        <f>D39-satisfaction_v1!D39</f>
        <v>0</v>
      </c>
      <c r="M39">
        <f>E39-satisfaction_v1!E39</f>
        <v>0</v>
      </c>
      <c r="N39">
        <f>F39-satisfaction_v1!F39</f>
        <v>0</v>
      </c>
    </row>
    <row r="40" spans="1:14">
      <c r="A40" t="str">
        <f t="shared" si="7"/>
        <v>St10</v>
      </c>
      <c r="B40">
        <f t="shared" si="9"/>
        <v>3</v>
      </c>
      <c r="C40">
        <f t="shared" si="9"/>
        <v>2</v>
      </c>
      <c r="D40">
        <f t="shared" si="9"/>
        <v>10</v>
      </c>
      <c r="E40">
        <f t="shared" si="9"/>
        <v>3</v>
      </c>
      <c r="F40">
        <f t="shared" si="9"/>
        <v>7</v>
      </c>
      <c r="G40">
        <f t="shared" si="5"/>
        <v>1000</v>
      </c>
      <c r="J40">
        <f>B40-satisfaction_v1!B40</f>
        <v>0</v>
      </c>
      <c r="K40">
        <f>C40-satisfaction_v1!C40</f>
        <v>0</v>
      </c>
      <c r="L40">
        <f>D40-satisfaction_v1!D40</f>
        <v>0</v>
      </c>
      <c r="M40">
        <f>E40-satisfaction_v1!E40</f>
        <v>0</v>
      </c>
      <c r="N40">
        <f>F40-satisfaction_v1!F40</f>
        <v>-1</v>
      </c>
    </row>
    <row r="43" spans="1:14">
      <c r="A43" t="s">
        <v>101</v>
      </c>
      <c r="B43" t="str">
        <f>B30</f>
        <v>Nd1</v>
      </c>
      <c r="C43" t="str">
        <f t="shared" ref="C43:F43" si="10">C30</f>
        <v>Nd2</v>
      </c>
      <c r="D43" t="str">
        <f t="shared" si="10"/>
        <v>Nd3</v>
      </c>
      <c r="E43" t="str">
        <f t="shared" si="10"/>
        <v>Nd4</v>
      </c>
      <c r="F43" t="str">
        <f t="shared" si="10"/>
        <v>Nd5</v>
      </c>
    </row>
    <row r="44" spans="1:14">
      <c r="A44">
        <v>1</v>
      </c>
      <c r="B44" s="27">
        <v>218.56019270714987</v>
      </c>
      <c r="C44" s="27">
        <v>485.30245050939891</v>
      </c>
      <c r="D44" s="27">
        <v>227.2308260542317</v>
      </c>
      <c r="E44" s="27">
        <v>231.83925781154267</v>
      </c>
      <c r="F44" s="27">
        <v>194.24875569615332</v>
      </c>
    </row>
    <row r="45" spans="1:14">
      <c r="A45">
        <v>2</v>
      </c>
      <c r="B45" s="27">
        <v>217.56019270709845</v>
      </c>
      <c r="C45" s="27">
        <v>318.25213134509642</v>
      </c>
      <c r="D45" s="27">
        <v>226.23082605418435</v>
      </c>
      <c r="E45" s="27">
        <v>230.83925781163595</v>
      </c>
      <c r="F45" s="27">
        <v>193.24875569615713</v>
      </c>
    </row>
    <row r="46" spans="1:14">
      <c r="A46">
        <v>3</v>
      </c>
      <c r="B46" s="27">
        <v>216.56019270704726</v>
      </c>
      <c r="C46" s="27">
        <v>150.20194531899929</v>
      </c>
      <c r="D46" s="27">
        <v>224.87505709027593</v>
      </c>
      <c r="E46" s="27">
        <v>229.83925781175853</v>
      </c>
      <c r="F46" s="27">
        <v>192.24875569616097</v>
      </c>
    </row>
    <row r="47" spans="1:14">
      <c r="A47">
        <v>4</v>
      </c>
      <c r="B47" s="27">
        <v>215.56019270699466</v>
      </c>
      <c r="C47" s="27">
        <v>149.20194531899389</v>
      </c>
      <c r="D47" s="27">
        <v>223.87505709023964</v>
      </c>
      <c r="E47" s="27">
        <v>228.8392578119238</v>
      </c>
      <c r="F47" s="27">
        <v>191.24875569616472</v>
      </c>
    </row>
    <row r="48" spans="1:14">
      <c r="A48">
        <v>5</v>
      </c>
      <c r="B48" s="27">
        <v>214.56019270694196</v>
      </c>
      <c r="C48" s="27">
        <v>148.20194531898844</v>
      </c>
      <c r="D48" s="27">
        <v>222.87505709020274</v>
      </c>
      <c r="E48" s="27">
        <v>227.83925781215834</v>
      </c>
      <c r="F48" s="27">
        <v>190.24875569616938</v>
      </c>
    </row>
    <row r="49" spans="1:6">
      <c r="A49">
        <v>6</v>
      </c>
      <c r="B49" s="27">
        <v>213.56019270688881</v>
      </c>
      <c r="C49" s="27">
        <v>147.20194531898315</v>
      </c>
      <c r="D49" s="27">
        <v>221.87505709016546</v>
      </c>
      <c r="E49" s="27">
        <v>226.83925781251432</v>
      </c>
      <c r="F49" s="27">
        <v>189.24875569617365</v>
      </c>
    </row>
    <row r="50" spans="1:6">
      <c r="A50">
        <v>7</v>
      </c>
      <c r="B50" s="27">
        <v>212.56019270683527</v>
      </c>
      <c r="C50" s="27">
        <v>146.20194531897766</v>
      </c>
      <c r="D50" s="27">
        <v>220.87505709012802</v>
      </c>
      <c r="E50" s="27">
        <v>225.8392578131126</v>
      </c>
      <c r="F50" s="27">
        <v>188.24875569617836</v>
      </c>
    </row>
    <row r="51" spans="1:6">
      <c r="A51">
        <v>8</v>
      </c>
      <c r="B51" s="27">
        <v>211.56019270678107</v>
      </c>
      <c r="C51" s="27">
        <v>145.20194531897201</v>
      </c>
      <c r="D51" s="27">
        <v>219.87505709009</v>
      </c>
      <c r="E51" s="27">
        <v>224.83925781342793</v>
      </c>
      <c r="F51" s="27">
        <v>187.24875569618217</v>
      </c>
    </row>
    <row r="52" spans="1:6">
      <c r="A52">
        <v>9</v>
      </c>
      <c r="B52" s="27">
        <v>209.4358610297943</v>
      </c>
      <c r="C52" s="27">
        <v>144.20194531896615</v>
      </c>
      <c r="D52" s="27">
        <v>210.75167368851066</v>
      </c>
      <c r="E52" s="27">
        <v>223.83925782034089</v>
      </c>
      <c r="F52" s="27">
        <v>186.24875569618649</v>
      </c>
    </row>
    <row r="53" spans="1:6">
      <c r="A53">
        <v>10</v>
      </c>
      <c r="B53" s="27">
        <v>50.469131755671533</v>
      </c>
      <c r="C53" s="27">
        <v>143.20194531896033</v>
      </c>
      <c r="D53" s="27">
        <v>48.614128893154863</v>
      </c>
      <c r="E53" s="27">
        <v>50.4691313350664</v>
      </c>
      <c r="F53" s="27">
        <v>185.24875569619098</v>
      </c>
    </row>
    <row r="54" spans="1:6">
      <c r="B54" s="25"/>
      <c r="C54" s="25"/>
      <c r="D54" s="25"/>
      <c r="E54" s="25"/>
      <c r="F54" s="25"/>
    </row>
    <row r="55" spans="1:6">
      <c r="A55" t="s">
        <v>102</v>
      </c>
      <c r="B55" s="25" t="str">
        <f>B43</f>
        <v>Nd1</v>
      </c>
      <c r="C55" s="25" t="str">
        <f t="shared" ref="C55:F55" si="11">C43</f>
        <v>Nd2</v>
      </c>
      <c r="D55" s="25" t="str">
        <f t="shared" si="11"/>
        <v>Nd3</v>
      </c>
      <c r="E55" s="25" t="str">
        <f t="shared" si="11"/>
        <v>Nd4</v>
      </c>
      <c r="F55" s="25" t="str">
        <f t="shared" si="11"/>
        <v>Nd5</v>
      </c>
    </row>
    <row r="56" spans="1:6">
      <c r="A56" t="s">
        <v>103</v>
      </c>
      <c r="B56" s="25">
        <f>B44-B45</f>
        <v>1.0000000000514149</v>
      </c>
      <c r="C56" s="25">
        <f t="shared" ref="C56:F56" si="12">C44-C45</f>
        <v>167.05031916430249</v>
      </c>
      <c r="D56" s="25">
        <f t="shared" si="12"/>
        <v>1.0000000000473506</v>
      </c>
      <c r="E56" s="25">
        <f t="shared" si="12"/>
        <v>0.99999999990671995</v>
      </c>
      <c r="F56" s="25">
        <f t="shared" si="12"/>
        <v>0.99999999999619149</v>
      </c>
    </row>
    <row r="57" spans="1:6">
      <c r="A57" t="s">
        <v>104</v>
      </c>
      <c r="B57" s="25">
        <f t="shared" ref="B57:F64" si="13">B45-B46</f>
        <v>1.0000000000511875</v>
      </c>
      <c r="C57" s="25">
        <f t="shared" si="13"/>
        <v>168.05018602609712</v>
      </c>
      <c r="D57" s="25">
        <f t="shared" si="13"/>
        <v>1.3557689639084174</v>
      </c>
      <c r="E57" s="25">
        <f t="shared" si="13"/>
        <v>0.99999999987741717</v>
      </c>
      <c r="F57" s="25">
        <f t="shared" si="13"/>
        <v>0.99999999999616307</v>
      </c>
    </row>
    <row r="58" spans="1:6">
      <c r="A58" t="s">
        <v>104</v>
      </c>
      <c r="B58" s="25">
        <f t="shared" si="13"/>
        <v>1.0000000000526086</v>
      </c>
      <c r="C58" s="25">
        <f t="shared" si="13"/>
        <v>1.0000000000054001</v>
      </c>
      <c r="D58" s="25">
        <f t="shared" si="13"/>
        <v>1.0000000000362945</v>
      </c>
      <c r="E58" s="25">
        <f t="shared" si="13"/>
        <v>0.99999999983472776</v>
      </c>
      <c r="F58" s="25">
        <f t="shared" si="13"/>
        <v>0.99999999999624833</v>
      </c>
    </row>
    <row r="59" spans="1:6">
      <c r="A59" t="s">
        <v>104</v>
      </c>
      <c r="B59" s="25">
        <f t="shared" si="13"/>
        <v>1.0000000000526938</v>
      </c>
      <c r="C59" s="25">
        <f t="shared" si="13"/>
        <v>1.000000000005457</v>
      </c>
      <c r="D59" s="25">
        <f t="shared" si="13"/>
        <v>1.0000000000368914</v>
      </c>
      <c r="E59" s="25">
        <f t="shared" si="13"/>
        <v>0.99999999976546405</v>
      </c>
      <c r="F59" s="25">
        <f t="shared" si="13"/>
        <v>0.99999999999533884</v>
      </c>
    </row>
    <row r="60" spans="1:6">
      <c r="A60" t="s">
        <v>104</v>
      </c>
      <c r="B60" s="25">
        <f t="shared" si="13"/>
        <v>1.0000000000531486</v>
      </c>
      <c r="C60" s="25">
        <f t="shared" si="13"/>
        <v>1.0000000000052864</v>
      </c>
      <c r="D60" s="25">
        <f t="shared" si="13"/>
        <v>1.0000000000372893</v>
      </c>
      <c r="E60" s="25">
        <f t="shared" si="13"/>
        <v>0.99999999964401809</v>
      </c>
      <c r="F60" s="25">
        <f t="shared" si="13"/>
        <v>0.99999999999573674</v>
      </c>
    </row>
    <row r="61" spans="1:6">
      <c r="A61" t="s">
        <v>104</v>
      </c>
      <c r="B61" s="25">
        <f t="shared" si="13"/>
        <v>1.0000000000535465</v>
      </c>
      <c r="C61" s="25">
        <f t="shared" si="13"/>
        <v>1.0000000000054854</v>
      </c>
      <c r="D61" s="25">
        <f t="shared" si="13"/>
        <v>1.0000000000374314</v>
      </c>
      <c r="E61" s="25">
        <f t="shared" si="13"/>
        <v>0.99999999940172302</v>
      </c>
      <c r="F61" s="25">
        <f t="shared" si="13"/>
        <v>0.999999999995282</v>
      </c>
    </row>
    <row r="62" spans="1:6">
      <c r="A62" t="s">
        <v>104</v>
      </c>
      <c r="B62" s="25">
        <f t="shared" si="13"/>
        <v>1.0000000000542002</v>
      </c>
      <c r="C62" s="25">
        <f t="shared" si="13"/>
        <v>1.0000000000056559</v>
      </c>
      <c r="D62" s="25">
        <f t="shared" si="13"/>
        <v>1.0000000000380282</v>
      </c>
      <c r="E62" s="25">
        <f t="shared" si="13"/>
        <v>0.99999999968466113</v>
      </c>
      <c r="F62" s="25">
        <f t="shared" si="13"/>
        <v>0.99999999999619149</v>
      </c>
    </row>
    <row r="63" spans="1:6">
      <c r="A63" t="s">
        <v>104</v>
      </c>
      <c r="B63" s="25">
        <f t="shared" si="13"/>
        <v>2.1243316769867704</v>
      </c>
      <c r="C63" s="25">
        <f t="shared" si="13"/>
        <v>1.0000000000058549</v>
      </c>
      <c r="D63" s="25">
        <f t="shared" si="13"/>
        <v>9.123383401579332</v>
      </c>
      <c r="E63" s="25">
        <f t="shared" si="13"/>
        <v>0.99999999308704446</v>
      </c>
      <c r="F63" s="25">
        <f t="shared" si="13"/>
        <v>0.9999999999956799</v>
      </c>
    </row>
    <row r="64" spans="1:6">
      <c r="A64" t="s">
        <v>105</v>
      </c>
      <c r="B64" s="25">
        <f t="shared" si="13"/>
        <v>158.96672927412277</v>
      </c>
      <c r="C64" s="25">
        <f t="shared" si="13"/>
        <v>1.0000000000058265</v>
      </c>
      <c r="D64" s="25">
        <f t="shared" si="13"/>
        <v>162.13754479535581</v>
      </c>
      <c r="E64" s="25">
        <f t="shared" si="13"/>
        <v>173.37012648527448</v>
      </c>
      <c r="F64" s="25">
        <f t="shared" si="13"/>
        <v>0.99999999999550937</v>
      </c>
    </row>
    <row r="66" spans="1:10">
      <c r="A66" t="s">
        <v>106</v>
      </c>
      <c r="B66" t="str">
        <f>B55</f>
        <v>Nd1</v>
      </c>
      <c r="C66" t="str">
        <f t="shared" ref="C66:F66" si="14">C55</f>
        <v>Nd2</v>
      </c>
      <c r="D66" t="str">
        <f t="shared" si="14"/>
        <v>Nd3</v>
      </c>
      <c r="E66" t="str">
        <f t="shared" si="14"/>
        <v>Nd4</v>
      </c>
      <c r="F66" t="str">
        <f t="shared" si="14"/>
        <v>Nd5</v>
      </c>
      <c r="G66" t="str">
        <f>G30</f>
        <v>Y0</v>
      </c>
      <c r="H66" t="s">
        <v>108</v>
      </c>
      <c r="I66" t="s">
        <v>110</v>
      </c>
    </row>
    <row r="67" spans="1:10">
      <c r="A67" t="str">
        <f>A31</f>
        <v>St1</v>
      </c>
      <c r="B67" s="25">
        <f>VLOOKUP(B31,$A$44:$F$53,B$77,0)</f>
        <v>217.56019270709845</v>
      </c>
      <c r="C67" s="25">
        <f t="shared" ref="C67:F67" si="15">VLOOKUP(C31,$A$44:$F$53,C$77,0)</f>
        <v>147.20194531898315</v>
      </c>
      <c r="D67" s="25">
        <f t="shared" si="15"/>
        <v>227.2308260542317</v>
      </c>
      <c r="E67" s="25">
        <f t="shared" si="15"/>
        <v>226.83925781251432</v>
      </c>
      <c r="F67" s="25">
        <f t="shared" si="15"/>
        <v>186.24875569618649</v>
      </c>
      <c r="G67" s="25">
        <f t="shared" ref="G67:G76" si="16">G31</f>
        <v>1000</v>
      </c>
      <c r="H67" s="25">
        <f>INT(SUM(B67:F67))</f>
        <v>1005</v>
      </c>
      <c r="I67" s="25">
        <f>G67-H67</f>
        <v>-5</v>
      </c>
      <c r="J67" s="25"/>
    </row>
    <row r="68" spans="1:10">
      <c r="A68" t="str">
        <f t="shared" ref="A68:A76" si="17">A32</f>
        <v>St2</v>
      </c>
      <c r="B68" s="25">
        <f t="shared" ref="B68:F76" si="18">VLOOKUP(B32,$A$44:$F$53,B$77,0)</f>
        <v>211.56019270678107</v>
      </c>
      <c r="C68" s="25">
        <f t="shared" si="18"/>
        <v>144.20194531896615</v>
      </c>
      <c r="D68" s="25">
        <f t="shared" si="18"/>
        <v>219.87505709009</v>
      </c>
      <c r="E68" s="25">
        <f t="shared" si="18"/>
        <v>225.8392578131126</v>
      </c>
      <c r="F68" s="25">
        <f t="shared" si="18"/>
        <v>187.24875569618217</v>
      </c>
      <c r="G68" s="25">
        <f t="shared" si="16"/>
        <v>1000</v>
      </c>
      <c r="H68" s="25">
        <f t="shared" ref="H68:H76" si="19">INT(SUM(B68:F68))</f>
        <v>988</v>
      </c>
      <c r="I68" s="25">
        <f t="shared" ref="I68:I76" si="20">G68-H68</f>
        <v>12</v>
      </c>
      <c r="J68" s="25"/>
    </row>
    <row r="69" spans="1:10">
      <c r="A69" t="str">
        <f t="shared" si="17"/>
        <v>St3</v>
      </c>
      <c r="B69" s="25">
        <f t="shared" si="18"/>
        <v>215.56019270699466</v>
      </c>
      <c r="C69" s="25">
        <f t="shared" si="18"/>
        <v>149.20194531899389</v>
      </c>
      <c r="D69" s="25">
        <f t="shared" si="18"/>
        <v>210.75167368851066</v>
      </c>
      <c r="E69" s="25">
        <f t="shared" si="18"/>
        <v>230.83925781163595</v>
      </c>
      <c r="F69" s="25">
        <f t="shared" si="18"/>
        <v>194.24875569615332</v>
      </c>
      <c r="G69" s="25">
        <f t="shared" si="16"/>
        <v>1000</v>
      </c>
      <c r="H69" s="25">
        <f t="shared" si="19"/>
        <v>1000</v>
      </c>
      <c r="I69" s="25">
        <f t="shared" si="20"/>
        <v>0</v>
      </c>
      <c r="J69" s="25"/>
    </row>
    <row r="70" spans="1:10">
      <c r="A70" t="str">
        <f t="shared" si="17"/>
        <v>St4</v>
      </c>
      <c r="B70" s="25">
        <f t="shared" si="18"/>
        <v>214.56019270694196</v>
      </c>
      <c r="C70" s="25">
        <f t="shared" si="18"/>
        <v>143.20194531896033</v>
      </c>
      <c r="D70" s="25">
        <f t="shared" si="18"/>
        <v>220.87505709012802</v>
      </c>
      <c r="E70" s="25">
        <f t="shared" si="18"/>
        <v>228.8392578119238</v>
      </c>
      <c r="F70" s="25">
        <f t="shared" si="18"/>
        <v>190.24875569616938</v>
      </c>
      <c r="G70" s="25">
        <f t="shared" si="16"/>
        <v>1000</v>
      </c>
      <c r="H70" s="25">
        <f t="shared" si="19"/>
        <v>997</v>
      </c>
      <c r="I70" s="25">
        <f t="shared" si="20"/>
        <v>3</v>
      </c>
      <c r="J70" s="25"/>
    </row>
    <row r="71" spans="1:10">
      <c r="A71" t="str">
        <f t="shared" si="17"/>
        <v>St5</v>
      </c>
      <c r="B71" s="25">
        <f t="shared" si="18"/>
        <v>218.56019270714987</v>
      </c>
      <c r="C71" s="25">
        <f t="shared" si="18"/>
        <v>150.20194531899929</v>
      </c>
      <c r="D71" s="25">
        <f t="shared" si="18"/>
        <v>224.87505709027593</v>
      </c>
      <c r="E71" s="25">
        <f t="shared" si="18"/>
        <v>231.83925781154267</v>
      </c>
      <c r="F71" s="25">
        <f t="shared" si="18"/>
        <v>193.24875569615713</v>
      </c>
      <c r="G71" s="25">
        <f t="shared" si="16"/>
        <v>1000</v>
      </c>
      <c r="H71" s="25">
        <f t="shared" si="19"/>
        <v>1018</v>
      </c>
      <c r="I71" s="25">
        <f t="shared" si="20"/>
        <v>-18</v>
      </c>
      <c r="J71" s="25"/>
    </row>
    <row r="72" spans="1:10">
      <c r="A72" t="str">
        <f t="shared" si="17"/>
        <v>St6</v>
      </c>
      <c r="B72" s="25">
        <f t="shared" si="18"/>
        <v>213.56019270688881</v>
      </c>
      <c r="C72" s="25">
        <f t="shared" si="18"/>
        <v>146.20194531897766</v>
      </c>
      <c r="D72" s="25">
        <f t="shared" si="18"/>
        <v>223.87505709023964</v>
      </c>
      <c r="E72" s="25">
        <f t="shared" si="18"/>
        <v>224.83925781342793</v>
      </c>
      <c r="F72" s="25">
        <f t="shared" si="18"/>
        <v>190.24875569616938</v>
      </c>
      <c r="G72" s="25">
        <f t="shared" si="16"/>
        <v>1000</v>
      </c>
      <c r="H72" s="25">
        <f t="shared" si="19"/>
        <v>998</v>
      </c>
      <c r="I72" s="25">
        <f t="shared" si="20"/>
        <v>2</v>
      </c>
      <c r="J72" s="25"/>
    </row>
    <row r="73" spans="1:10">
      <c r="A73" t="str">
        <f t="shared" si="17"/>
        <v>St7</v>
      </c>
      <c r="B73" s="25">
        <f t="shared" si="18"/>
        <v>212.56019270683527</v>
      </c>
      <c r="C73" s="25">
        <f t="shared" si="18"/>
        <v>146.20194531897766</v>
      </c>
      <c r="D73" s="25">
        <f t="shared" si="18"/>
        <v>226.23082605418435</v>
      </c>
      <c r="E73" s="25">
        <f t="shared" si="18"/>
        <v>223.83925782034089</v>
      </c>
      <c r="F73" s="25">
        <f t="shared" si="18"/>
        <v>185.24875569619098</v>
      </c>
      <c r="G73" s="25">
        <f t="shared" si="16"/>
        <v>1000</v>
      </c>
      <c r="H73" s="25">
        <f t="shared" si="19"/>
        <v>994</v>
      </c>
      <c r="I73" s="25">
        <f t="shared" si="20"/>
        <v>6</v>
      </c>
      <c r="J73" s="25"/>
    </row>
    <row r="74" spans="1:10">
      <c r="A74" t="str">
        <f t="shared" si="17"/>
        <v>St8</v>
      </c>
      <c r="B74" s="25">
        <f t="shared" si="18"/>
        <v>209.4358610297943</v>
      </c>
      <c r="C74" s="25">
        <f t="shared" si="18"/>
        <v>149.20194531899389</v>
      </c>
      <c r="D74" s="25">
        <f t="shared" si="18"/>
        <v>222.87505709020274</v>
      </c>
      <c r="E74" s="25">
        <f t="shared" si="18"/>
        <v>227.83925781215834</v>
      </c>
      <c r="F74" s="25">
        <f t="shared" si="18"/>
        <v>191.24875569616472</v>
      </c>
      <c r="G74" s="25">
        <f t="shared" si="16"/>
        <v>1000</v>
      </c>
      <c r="H74" s="25">
        <f t="shared" si="19"/>
        <v>1000</v>
      </c>
      <c r="I74" s="25">
        <f t="shared" si="20"/>
        <v>0</v>
      </c>
      <c r="J74" s="25"/>
    </row>
    <row r="75" spans="1:10">
      <c r="A75" t="str">
        <f t="shared" si="17"/>
        <v>St9</v>
      </c>
      <c r="B75" s="25">
        <f t="shared" si="18"/>
        <v>50.469131755671533</v>
      </c>
      <c r="C75" s="25">
        <f t="shared" si="18"/>
        <v>485.30245050939891</v>
      </c>
      <c r="D75" s="25">
        <f t="shared" si="18"/>
        <v>221.87505709016546</v>
      </c>
      <c r="E75" s="25">
        <f t="shared" si="18"/>
        <v>50.4691313350664</v>
      </c>
      <c r="F75" s="25">
        <f t="shared" si="18"/>
        <v>192.24875569616097</v>
      </c>
      <c r="G75" s="25">
        <f t="shared" si="16"/>
        <v>1000</v>
      </c>
      <c r="H75" s="25">
        <f t="shared" si="19"/>
        <v>1000</v>
      </c>
      <c r="I75" s="25">
        <f t="shared" si="20"/>
        <v>0</v>
      </c>
      <c r="J75" s="25"/>
    </row>
    <row r="76" spans="1:10">
      <c r="A76" t="str">
        <f t="shared" si="17"/>
        <v>St10</v>
      </c>
      <c r="B76" s="25">
        <f t="shared" si="18"/>
        <v>216.56019270704726</v>
      </c>
      <c r="C76" s="25">
        <f t="shared" si="18"/>
        <v>318.25213134509642</v>
      </c>
      <c r="D76" s="25">
        <f t="shared" si="18"/>
        <v>48.614128893154863</v>
      </c>
      <c r="E76" s="25">
        <f t="shared" si="18"/>
        <v>229.83925781175853</v>
      </c>
      <c r="F76" s="25">
        <f t="shared" si="18"/>
        <v>188.24875569617836</v>
      </c>
      <c r="G76" s="25">
        <f t="shared" si="16"/>
        <v>1000</v>
      </c>
      <c r="H76" s="25">
        <f t="shared" si="19"/>
        <v>1001</v>
      </c>
      <c r="I76" s="25">
        <f t="shared" si="20"/>
        <v>-1</v>
      </c>
      <c r="J76" s="25"/>
    </row>
    <row r="77" spans="1:10">
      <c r="A77" s="23" t="s">
        <v>107</v>
      </c>
      <c r="B77" s="26">
        <v>2</v>
      </c>
      <c r="C77" s="26">
        <v>3</v>
      </c>
      <c r="D77" s="26">
        <v>4</v>
      </c>
      <c r="E77" s="26">
        <v>5</v>
      </c>
      <c r="F77" s="26">
        <v>6</v>
      </c>
      <c r="G77" s="25"/>
      <c r="H77" s="25"/>
      <c r="I77" s="25">
        <f>SUMSQ(I67:I76)</f>
        <v>543</v>
      </c>
      <c r="J77" s="25" t="s">
        <v>109</v>
      </c>
    </row>
    <row r="79" spans="1:10">
      <c r="G79" t="s">
        <v>112</v>
      </c>
      <c r="H79">
        <f>COUNTIFS($H$67:$H$76,"&gt;1000")</f>
        <v>3</v>
      </c>
      <c r="I79" t="s">
        <v>115</v>
      </c>
    </row>
    <row r="80" spans="1:10">
      <c r="G80" t="s">
        <v>113</v>
      </c>
      <c r="H80">
        <f>COUNTIFS($H$67:$H$76,"=1000")</f>
        <v>3</v>
      </c>
      <c r="I80" t="s">
        <v>115</v>
      </c>
    </row>
    <row r="81" spans="7:9">
      <c r="G81" t="s">
        <v>111</v>
      </c>
      <c r="H81">
        <f>COUNTIFS($H$67:$H$76,"&lt;1000")</f>
        <v>4</v>
      </c>
      <c r="I81" t="s">
        <v>115</v>
      </c>
    </row>
    <row r="82" spans="7:9">
      <c r="G82" t="s">
        <v>114</v>
      </c>
      <c r="H82">
        <f>SUM(H79:H81)</f>
        <v>10</v>
      </c>
      <c r="I82" t="s">
        <v>115</v>
      </c>
    </row>
    <row r="84" spans="7:9">
      <c r="H84" t="s">
        <v>117</v>
      </c>
      <c r="I84" t="s">
        <v>116</v>
      </c>
    </row>
  </sheetData>
  <conditionalFormatting sqref="B19:F2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:F4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2134-368B-4C67-B70C-A6CCE8624750}">
  <dimension ref="A1:V107"/>
  <sheetViews>
    <sheetView topLeftCell="A19" zoomScale="70" zoomScaleNormal="70" workbookViewId="0">
      <selection activeCell="I24" sqref="I24"/>
    </sheetView>
  </sheetViews>
  <sheetFormatPr defaultRowHeight="14.5"/>
  <cols>
    <col min="1" max="1" width="34.6328125" bestFit="1" customWidth="1"/>
    <col min="2" max="6" width="5.453125" bestFit="1" customWidth="1"/>
    <col min="7" max="7" width="4.81640625" bestFit="1" customWidth="1"/>
    <col min="8" max="8" width="4.81640625" customWidth="1"/>
    <col min="9" max="9" width="9.6328125" bestFit="1" customWidth="1"/>
  </cols>
  <sheetData>
    <row r="1" spans="1:22" ht="18">
      <c r="A1" t="str">
        <f>satisfaction_v1!A18</f>
        <v>Differences (needs vs expectations) in %</v>
      </c>
      <c r="B1" t="str">
        <f>satisfaction_v1!B18</f>
        <v>Nd1</v>
      </c>
      <c r="C1" t="str">
        <f>satisfaction_v1!C18</f>
        <v>Nd2</v>
      </c>
      <c r="D1" t="str">
        <f>satisfaction_v1!D18</f>
        <v>Nd3</v>
      </c>
      <c r="E1" t="str">
        <f>satisfaction_v1!E18</f>
        <v>Nd4</v>
      </c>
      <c r="F1" t="str">
        <f>satisfaction_v1!F18</f>
        <v>Nd5</v>
      </c>
      <c r="G1" t="str">
        <f>satisfaction_v1!G18</f>
        <v>Y0</v>
      </c>
      <c r="K1" s="28"/>
    </row>
    <row r="2" spans="1:22">
      <c r="A2" t="str">
        <f>"v1"&amp;satisfaction_v1!A19</f>
        <v>v1St1</v>
      </c>
      <c r="B2">
        <f>satisfaction_v1!B19</f>
        <v>0</v>
      </c>
      <c r="C2">
        <f>satisfaction_v1!C19</f>
        <v>-14</v>
      </c>
      <c r="D2">
        <f>satisfaction_v1!D19</f>
        <v>40</v>
      </c>
      <c r="E2">
        <f>satisfaction_v1!E19</f>
        <v>-15</v>
      </c>
      <c r="F2">
        <f>satisfaction_v1!F19</f>
        <v>-12</v>
      </c>
      <c r="G2">
        <f>satisfaction_v1!G19</f>
        <v>1000</v>
      </c>
      <c r="K2" s="29"/>
    </row>
    <row r="3" spans="1:22">
      <c r="A3" t="str">
        <f>"v1"&amp;satisfaction_v1!A20</f>
        <v>v1St2</v>
      </c>
      <c r="B3">
        <f>satisfaction_v1!B20</f>
        <v>-25</v>
      </c>
      <c r="C3">
        <f>satisfaction_v1!C20</f>
        <v>-45</v>
      </c>
      <c r="D3">
        <f>satisfaction_v1!D20</f>
        <v>-20</v>
      </c>
      <c r="E3">
        <f>satisfaction_v1!E20</f>
        <v>-18</v>
      </c>
      <c r="F3">
        <f>satisfaction_v1!F20</f>
        <v>-27</v>
      </c>
      <c r="G3">
        <f>satisfaction_v1!G20</f>
        <v>1000</v>
      </c>
    </row>
    <row r="4" spans="1:22">
      <c r="A4" t="str">
        <f>"v1"&amp;satisfaction_v1!A21</f>
        <v>v1St3</v>
      </c>
      <c r="B4">
        <f>satisfaction_v1!B21</f>
        <v>-9</v>
      </c>
      <c r="C4">
        <f>satisfaction_v1!C21</f>
        <v>-5</v>
      </c>
      <c r="D4">
        <f>satisfaction_v1!D21</f>
        <v>-39</v>
      </c>
      <c r="E4">
        <f>satisfaction_v1!E21</f>
        <v>7</v>
      </c>
      <c r="F4">
        <f>satisfaction_v1!F21</f>
        <v>17</v>
      </c>
      <c r="G4">
        <f>satisfaction_v1!G21</f>
        <v>1000</v>
      </c>
    </row>
    <row r="5" spans="1:22" ht="15">
      <c r="A5" t="str">
        <f>"v1"&amp;satisfaction_v1!A22</f>
        <v>v1St4</v>
      </c>
      <c r="B5">
        <f>satisfaction_v1!B22</f>
        <v>-11</v>
      </c>
      <c r="C5">
        <f>satisfaction_v1!C22</f>
        <v>-50</v>
      </c>
      <c r="D5">
        <f>satisfaction_v1!D22</f>
        <v>-9</v>
      </c>
      <c r="E5">
        <f>satisfaction_v1!E22</f>
        <v>-10</v>
      </c>
      <c r="F5">
        <f>satisfaction_v1!F22</f>
        <v>-11</v>
      </c>
      <c r="G5">
        <f>satisfaction_v1!G22</f>
        <v>1000</v>
      </c>
      <c r="K5" s="30" t="s">
        <v>118</v>
      </c>
      <c r="L5" s="31">
        <v>3804820</v>
      </c>
      <c r="M5" s="30" t="s">
        <v>119</v>
      </c>
      <c r="N5" s="31">
        <v>20</v>
      </c>
      <c r="O5" s="30" t="s">
        <v>120</v>
      </c>
      <c r="P5" s="31">
        <v>5</v>
      </c>
      <c r="Q5" s="30" t="s">
        <v>121</v>
      </c>
      <c r="R5" s="31">
        <v>20</v>
      </c>
      <c r="S5" s="30" t="s">
        <v>122</v>
      </c>
      <c r="T5" s="31">
        <v>0</v>
      </c>
      <c r="U5" s="30" t="s">
        <v>123</v>
      </c>
      <c r="V5" s="31" t="s">
        <v>221</v>
      </c>
    </row>
    <row r="6" spans="1:22" ht="18.5" thickBot="1">
      <c r="A6" t="str">
        <f>"v1"&amp;satisfaction_v1!A23</f>
        <v>v1St5</v>
      </c>
      <c r="B6">
        <f>satisfaction_v1!B23</f>
        <v>10</v>
      </c>
      <c r="C6">
        <f>satisfaction_v1!C23</f>
        <v>-2</v>
      </c>
      <c r="D6">
        <f>satisfaction_v1!D23</f>
        <v>11</v>
      </c>
      <c r="E6">
        <f>satisfaction_v1!E23</f>
        <v>17</v>
      </c>
      <c r="F6">
        <f>satisfaction_v1!F23</f>
        <v>16</v>
      </c>
      <c r="G6">
        <f>satisfaction_v1!G23</f>
        <v>1000</v>
      </c>
      <c r="K6" s="28"/>
    </row>
    <row r="7" spans="1:22" ht="15" thickBot="1">
      <c r="A7" t="str">
        <f>"v1"&amp;satisfaction_v1!A24</f>
        <v>v1St6</v>
      </c>
      <c r="B7">
        <f>satisfaction_v1!B24</f>
        <v>-16</v>
      </c>
      <c r="C7">
        <f>satisfaction_v1!C24</f>
        <v>-18</v>
      </c>
      <c r="D7">
        <f>satisfaction_v1!D24</f>
        <v>8</v>
      </c>
      <c r="E7">
        <f>satisfaction_v1!E24</f>
        <v>-32</v>
      </c>
      <c r="F7">
        <f>satisfaction_v1!F24</f>
        <v>-11</v>
      </c>
      <c r="G7">
        <f>satisfaction_v1!G24</f>
        <v>1000</v>
      </c>
      <c r="K7" s="32" t="s">
        <v>125</v>
      </c>
      <c r="L7" s="32" t="s">
        <v>126</v>
      </c>
      <c r="M7" s="32" t="s">
        <v>127</v>
      </c>
      <c r="N7" s="32" t="s">
        <v>128</v>
      </c>
      <c r="O7" s="32" t="s">
        <v>129</v>
      </c>
      <c r="P7" s="32" t="s">
        <v>130</v>
      </c>
      <c r="Q7" s="32" t="s">
        <v>131</v>
      </c>
    </row>
    <row r="8" spans="1:22" ht="15" thickBot="1">
      <c r="A8" t="str">
        <f>"v1"&amp;satisfaction_v1!A25</f>
        <v>v1St7</v>
      </c>
      <c r="B8">
        <f>satisfaction_v1!B25</f>
        <v>-22</v>
      </c>
      <c r="C8">
        <f>satisfaction_v1!C25</f>
        <v>-18</v>
      </c>
      <c r="D8">
        <f>satisfaction_v1!D25</f>
        <v>17</v>
      </c>
      <c r="E8">
        <f>satisfaction_v1!E25</f>
        <v>-41</v>
      </c>
      <c r="F8">
        <f>satisfaction_v1!F25</f>
        <v>-37</v>
      </c>
      <c r="G8">
        <f>satisfaction_v1!G25</f>
        <v>1000</v>
      </c>
      <c r="K8" s="32" t="s">
        <v>132</v>
      </c>
      <c r="L8" s="33">
        <v>7</v>
      </c>
      <c r="M8" s="33">
        <v>14</v>
      </c>
      <c r="N8" s="33">
        <v>1</v>
      </c>
      <c r="O8" s="33">
        <v>13</v>
      </c>
      <c r="P8" s="33">
        <v>14</v>
      </c>
      <c r="Q8" s="33">
        <v>1000</v>
      </c>
    </row>
    <row r="9" spans="1:22" ht="15" thickBot="1">
      <c r="A9" t="str">
        <f>"v1"&amp;satisfaction_v1!A26</f>
        <v>v1St8</v>
      </c>
      <c r="B9">
        <f>satisfaction_v1!B26</f>
        <v>-29</v>
      </c>
      <c r="C9">
        <f>satisfaction_v1!C26</f>
        <v>-5</v>
      </c>
      <c r="D9">
        <f>satisfaction_v1!D26</f>
        <v>-1</v>
      </c>
      <c r="E9">
        <f>satisfaction_v1!E26</f>
        <v>-12</v>
      </c>
      <c r="F9">
        <f>satisfaction_v1!F26</f>
        <v>-5</v>
      </c>
      <c r="G9">
        <f>satisfaction_v1!G26</f>
        <v>1000</v>
      </c>
      <c r="K9" s="32" t="s">
        <v>133</v>
      </c>
      <c r="L9" s="33">
        <v>17</v>
      </c>
      <c r="M9" s="33">
        <v>19</v>
      </c>
      <c r="N9" s="33">
        <v>16</v>
      </c>
      <c r="O9" s="33">
        <v>15</v>
      </c>
      <c r="P9" s="33">
        <v>18</v>
      </c>
      <c r="Q9" s="33">
        <v>1000</v>
      </c>
    </row>
    <row r="10" spans="1:22" ht="15" thickBot="1">
      <c r="A10" t="str">
        <f>"v1"&amp;satisfaction_v1!A27</f>
        <v>v1St9</v>
      </c>
      <c r="B10">
        <f>satisfaction_v1!B27</f>
        <v>-46</v>
      </c>
      <c r="C10">
        <f>satisfaction_v1!C27</f>
        <v>13</v>
      </c>
      <c r="D10">
        <f>satisfaction_v1!D27</f>
        <v>-2</v>
      </c>
      <c r="E10">
        <f>satisfaction_v1!E27</f>
        <v>-42</v>
      </c>
      <c r="F10">
        <f>satisfaction_v1!F27</f>
        <v>1</v>
      </c>
      <c r="G10">
        <f>satisfaction_v1!G27</f>
        <v>1000</v>
      </c>
      <c r="K10" s="32" t="s">
        <v>134</v>
      </c>
      <c r="L10" s="33">
        <v>11</v>
      </c>
      <c r="M10" s="33">
        <v>12</v>
      </c>
      <c r="N10" s="33">
        <v>19</v>
      </c>
      <c r="O10" s="33">
        <v>5</v>
      </c>
      <c r="P10" s="33">
        <v>3</v>
      </c>
      <c r="Q10" s="33">
        <v>1000</v>
      </c>
    </row>
    <row r="11" spans="1:22" ht="15" thickBot="1">
      <c r="A11" t="str">
        <f>"v1"&amp;satisfaction_v1!A28</f>
        <v>v1St10</v>
      </c>
      <c r="B11">
        <f>satisfaction_v1!B28</f>
        <v>-4</v>
      </c>
      <c r="C11">
        <f>satisfaction_v1!C28</f>
        <v>3</v>
      </c>
      <c r="D11">
        <f>satisfaction_v1!D28</f>
        <v>-42</v>
      </c>
      <c r="E11">
        <f>satisfaction_v1!E28</f>
        <v>5</v>
      </c>
      <c r="F11">
        <f>satisfaction_v1!F28</f>
        <v>-13</v>
      </c>
      <c r="G11">
        <f>satisfaction_v1!G28</f>
        <v>1000</v>
      </c>
      <c r="K11" s="32" t="s">
        <v>135</v>
      </c>
      <c r="L11" s="33">
        <v>13</v>
      </c>
      <c r="M11" s="33">
        <v>20</v>
      </c>
      <c r="N11" s="33">
        <v>14</v>
      </c>
      <c r="O11" s="33">
        <v>11</v>
      </c>
      <c r="P11" s="33">
        <v>12</v>
      </c>
      <c r="Q11" s="33">
        <v>1000</v>
      </c>
    </row>
    <row r="12" spans="1:22" ht="15" thickBot="1">
      <c r="A12" t="str">
        <f>"v2"&amp;satisfaction_v2!A19</f>
        <v>v2St1</v>
      </c>
      <c r="B12">
        <f>satisfaction_v2!B19</f>
        <v>15.200000000000003</v>
      </c>
      <c r="C12">
        <f>satisfaction_v2!C19</f>
        <v>9.9999999999994316E-2</v>
      </c>
      <c r="D12">
        <f>satisfaction_v2!D19</f>
        <v>36.299999999999997</v>
      </c>
      <c r="E12">
        <f>satisfaction_v2!E19</f>
        <v>-0.90000000000000568</v>
      </c>
      <c r="F12">
        <f>satisfaction_v2!F19</f>
        <v>-20.200000000000003</v>
      </c>
      <c r="G12">
        <f>G2</f>
        <v>1000</v>
      </c>
      <c r="K12" s="32" t="s">
        <v>136</v>
      </c>
      <c r="L12" s="33">
        <v>4</v>
      </c>
      <c r="M12" s="33">
        <v>9</v>
      </c>
      <c r="N12" s="33">
        <v>7</v>
      </c>
      <c r="O12" s="33">
        <v>4</v>
      </c>
      <c r="P12" s="33">
        <v>4</v>
      </c>
      <c r="Q12" s="33">
        <v>1000</v>
      </c>
    </row>
    <row r="13" spans="1:22" ht="15" thickBot="1">
      <c r="A13" t="str">
        <f>"v2"&amp;satisfaction_v2!A20</f>
        <v>v2St2</v>
      </c>
      <c r="B13">
        <f>satisfaction_v2!B20</f>
        <v>-9.7999999999999972</v>
      </c>
      <c r="C13">
        <f>satisfaction_v2!C20</f>
        <v>-30.900000000000006</v>
      </c>
      <c r="D13">
        <f>satisfaction_v2!D20</f>
        <v>-16.299999999999997</v>
      </c>
      <c r="E13">
        <f>satisfaction_v2!E20</f>
        <v>-3.9000000000000057</v>
      </c>
      <c r="F13">
        <f>satisfaction_v2!F20</f>
        <v>-18.799999999999997</v>
      </c>
      <c r="G13">
        <f t="shared" ref="G13:G21" si="0">G3</f>
        <v>1000</v>
      </c>
      <c r="K13" s="32" t="s">
        <v>137</v>
      </c>
      <c r="L13" s="33">
        <v>15</v>
      </c>
      <c r="M13" s="33">
        <v>15</v>
      </c>
      <c r="N13" s="33">
        <v>8</v>
      </c>
      <c r="O13" s="33">
        <v>18</v>
      </c>
      <c r="P13" s="33">
        <v>12</v>
      </c>
      <c r="Q13" s="33">
        <v>1000</v>
      </c>
    </row>
    <row r="14" spans="1:22" ht="15" thickBot="1">
      <c r="A14" t="str">
        <f>"v2"&amp;satisfaction_v2!A21</f>
        <v>v2St3</v>
      </c>
      <c r="B14">
        <f>satisfaction_v2!B21</f>
        <v>6.2000000000000028</v>
      </c>
      <c r="C14">
        <f>satisfaction_v2!C21</f>
        <v>9.0999999999999943</v>
      </c>
      <c r="D14">
        <f>satisfaction_v2!D21</f>
        <v>-35.299999999999997</v>
      </c>
      <c r="E14">
        <f>satisfaction_v2!E21</f>
        <v>21.099999999999994</v>
      </c>
      <c r="F14">
        <f>satisfaction_v2!F21</f>
        <v>25.200000000000003</v>
      </c>
      <c r="G14">
        <f t="shared" si="0"/>
        <v>1000</v>
      </c>
      <c r="K14" s="32" t="s">
        <v>138</v>
      </c>
      <c r="L14" s="33">
        <v>16</v>
      </c>
      <c r="M14" s="33">
        <v>15</v>
      </c>
      <c r="N14" s="33">
        <v>4</v>
      </c>
      <c r="O14" s="33">
        <v>19</v>
      </c>
      <c r="P14" s="33">
        <v>20</v>
      </c>
      <c r="Q14" s="33">
        <v>1000</v>
      </c>
    </row>
    <row r="15" spans="1:22" ht="15" thickBot="1">
      <c r="A15" t="str">
        <f>"v2"&amp;satisfaction_v2!A22</f>
        <v>v2St4</v>
      </c>
      <c r="B15">
        <f>satisfaction_v2!B22</f>
        <v>4.2000000000000028</v>
      </c>
      <c r="C15">
        <f>satisfaction_v2!C22</f>
        <v>-35.900000000000006</v>
      </c>
      <c r="D15">
        <f>satisfaction_v2!D22</f>
        <v>-5.2999999999999972</v>
      </c>
      <c r="E15">
        <f>satisfaction_v2!E22</f>
        <v>4.0999999999999943</v>
      </c>
      <c r="F15">
        <f>satisfaction_v2!F22</f>
        <v>-2.7999999999999972</v>
      </c>
      <c r="G15">
        <f t="shared" si="0"/>
        <v>1000</v>
      </c>
      <c r="K15" s="32" t="s">
        <v>139</v>
      </c>
      <c r="L15" s="33">
        <v>18</v>
      </c>
      <c r="M15" s="33">
        <v>12</v>
      </c>
      <c r="N15" s="33">
        <v>11</v>
      </c>
      <c r="O15" s="33">
        <v>12</v>
      </c>
      <c r="P15" s="33">
        <v>11</v>
      </c>
      <c r="Q15" s="33">
        <v>1000</v>
      </c>
    </row>
    <row r="16" spans="1:22" ht="15" thickBot="1">
      <c r="A16" t="str">
        <f>"v2"&amp;satisfaction_v2!A23</f>
        <v>v2St5</v>
      </c>
      <c r="B16">
        <f>satisfaction_v2!B23</f>
        <v>25.200000000000003</v>
      </c>
      <c r="C16">
        <f>satisfaction_v2!C23</f>
        <v>12.099999999999994</v>
      </c>
      <c r="D16">
        <f>satisfaction_v2!D23</f>
        <v>14.700000000000003</v>
      </c>
      <c r="E16">
        <f>satisfaction_v2!E23</f>
        <v>31.099999999999994</v>
      </c>
      <c r="F16">
        <f>satisfaction_v2!F23</f>
        <v>24.200000000000003</v>
      </c>
      <c r="G16">
        <f t="shared" si="0"/>
        <v>1000</v>
      </c>
      <c r="K16" s="32" t="s">
        <v>140</v>
      </c>
      <c r="L16" s="33">
        <v>20</v>
      </c>
      <c r="M16" s="33">
        <v>3</v>
      </c>
      <c r="N16" s="33">
        <v>12</v>
      </c>
      <c r="O16" s="33">
        <v>20</v>
      </c>
      <c r="P16" s="33">
        <v>7</v>
      </c>
      <c r="Q16" s="33">
        <v>1000</v>
      </c>
    </row>
    <row r="17" spans="1:17" ht="15" thickBot="1">
      <c r="A17" t="str">
        <f>"v2"&amp;satisfaction_v2!A24</f>
        <v>v2St6</v>
      </c>
      <c r="B17">
        <f>satisfaction_v2!B24</f>
        <v>-0.79999999999999716</v>
      </c>
      <c r="C17">
        <f>satisfaction_v2!C24</f>
        <v>-3.9000000000000057</v>
      </c>
      <c r="D17">
        <f>satisfaction_v2!D24</f>
        <v>11.700000000000003</v>
      </c>
      <c r="E17">
        <f>satisfaction_v2!E24</f>
        <v>-17.900000000000006</v>
      </c>
      <c r="F17">
        <f>satisfaction_v2!F24</f>
        <v>-2.7999999999999972</v>
      </c>
      <c r="G17">
        <f t="shared" si="0"/>
        <v>1000</v>
      </c>
      <c r="K17" s="32" t="s">
        <v>141</v>
      </c>
      <c r="L17" s="33">
        <v>9</v>
      </c>
      <c r="M17" s="33">
        <v>7</v>
      </c>
      <c r="N17" s="33">
        <v>20</v>
      </c>
      <c r="O17" s="33">
        <v>6</v>
      </c>
      <c r="P17" s="33">
        <v>15</v>
      </c>
      <c r="Q17" s="33">
        <v>1000</v>
      </c>
    </row>
    <row r="18" spans="1:17" ht="15" thickBot="1">
      <c r="A18" t="str">
        <f>"v2"&amp;satisfaction_v2!A25</f>
        <v>v2St7</v>
      </c>
      <c r="B18">
        <f>satisfaction_v2!B25</f>
        <v>-6.7999999999999972</v>
      </c>
      <c r="C18">
        <f>satisfaction_v2!C25</f>
        <v>-3.9000000000000057</v>
      </c>
      <c r="D18">
        <f>satisfaction_v2!D25</f>
        <v>20.700000000000003</v>
      </c>
      <c r="E18">
        <f>satisfaction_v2!E25</f>
        <v>-26.900000000000006</v>
      </c>
      <c r="F18">
        <f>satisfaction_v2!F25</f>
        <v>-28.799999999999997</v>
      </c>
      <c r="G18">
        <f t="shared" si="0"/>
        <v>1000</v>
      </c>
      <c r="K18" s="32" t="s">
        <v>222</v>
      </c>
      <c r="L18" s="33">
        <v>2</v>
      </c>
      <c r="M18" s="33">
        <v>8</v>
      </c>
      <c r="N18" s="33">
        <v>2</v>
      </c>
      <c r="O18" s="33">
        <v>9</v>
      </c>
      <c r="P18" s="33">
        <v>17</v>
      </c>
      <c r="Q18" s="33">
        <v>1000</v>
      </c>
    </row>
    <row r="19" spans="1:17" ht="15" thickBot="1">
      <c r="A19" t="str">
        <f>"v2"&amp;satisfaction_v2!A26</f>
        <v>v2St8</v>
      </c>
      <c r="B19">
        <f>satisfaction_v2!B26</f>
        <v>-13.799999999999997</v>
      </c>
      <c r="C19">
        <f>satisfaction_v2!C26</f>
        <v>9.0999999999999943</v>
      </c>
      <c r="D19">
        <f>satisfaction_v2!D26</f>
        <v>2.7000000000000028</v>
      </c>
      <c r="E19">
        <f>satisfaction_v2!E26</f>
        <v>2.0999999999999943</v>
      </c>
      <c r="F19">
        <f>satisfaction_v2!F26</f>
        <v>3.2000000000000028</v>
      </c>
      <c r="G19">
        <f t="shared" si="0"/>
        <v>1000</v>
      </c>
      <c r="K19" s="32" t="s">
        <v>223</v>
      </c>
      <c r="L19" s="33">
        <v>12</v>
      </c>
      <c r="M19" s="33">
        <v>17</v>
      </c>
      <c r="N19" s="33">
        <v>15</v>
      </c>
      <c r="O19" s="33">
        <v>10</v>
      </c>
      <c r="P19" s="33">
        <v>16</v>
      </c>
      <c r="Q19" s="33">
        <v>1000</v>
      </c>
    </row>
    <row r="20" spans="1:17" ht="15" thickBot="1">
      <c r="A20" t="str">
        <f>"v2"&amp;satisfaction_v2!A27</f>
        <v>v2St9</v>
      </c>
      <c r="B20">
        <f>satisfaction_v2!B27</f>
        <v>-30.799999999999997</v>
      </c>
      <c r="C20">
        <f>satisfaction_v2!C27</f>
        <v>27.099999999999994</v>
      </c>
      <c r="D20">
        <f>satisfaction_v2!D27</f>
        <v>1.7000000000000028</v>
      </c>
      <c r="E20">
        <f>satisfaction_v2!E27</f>
        <v>-27.900000000000006</v>
      </c>
      <c r="F20">
        <f>satisfaction_v2!F27</f>
        <v>9.2000000000000028</v>
      </c>
      <c r="G20">
        <f t="shared" si="0"/>
        <v>1000</v>
      </c>
      <c r="K20" s="32" t="s">
        <v>224</v>
      </c>
      <c r="L20" s="33">
        <v>5</v>
      </c>
      <c r="M20" s="33">
        <v>5</v>
      </c>
      <c r="N20" s="33">
        <v>17</v>
      </c>
      <c r="O20" s="33">
        <v>2</v>
      </c>
      <c r="P20" s="33">
        <v>1</v>
      </c>
      <c r="Q20" s="33">
        <v>1000</v>
      </c>
    </row>
    <row r="21" spans="1:17" ht="15" thickBot="1">
      <c r="A21" t="str">
        <f>"v2"&amp;satisfaction_v2!A28</f>
        <v>v2St10</v>
      </c>
      <c r="B21">
        <f>satisfaction_v2!B28</f>
        <v>11.200000000000003</v>
      </c>
      <c r="C21">
        <f>satisfaction_v2!C28</f>
        <v>17.099999999999994</v>
      </c>
      <c r="D21">
        <f>satisfaction_v2!D28</f>
        <v>-38.299999999999997</v>
      </c>
      <c r="E21">
        <f>satisfaction_v2!E28</f>
        <v>19.099999999999994</v>
      </c>
      <c r="F21">
        <f>satisfaction_v2!F28</f>
        <v>-4.7999999999999972</v>
      </c>
      <c r="G21">
        <f t="shared" si="0"/>
        <v>1000</v>
      </c>
      <c r="K21" s="32" t="s">
        <v>225</v>
      </c>
      <c r="L21" s="33">
        <v>6</v>
      </c>
      <c r="M21" s="33">
        <v>18</v>
      </c>
      <c r="N21" s="33">
        <v>13</v>
      </c>
      <c r="O21" s="33">
        <v>7</v>
      </c>
      <c r="P21" s="33">
        <v>8</v>
      </c>
      <c r="Q21" s="33">
        <v>1000</v>
      </c>
    </row>
    <row r="22" spans="1:17" ht="15" thickBot="1">
      <c r="K22" s="32" t="s">
        <v>226</v>
      </c>
      <c r="L22" s="33">
        <v>1</v>
      </c>
      <c r="M22" s="33">
        <v>4</v>
      </c>
      <c r="N22" s="33">
        <v>5</v>
      </c>
      <c r="O22" s="33">
        <v>1</v>
      </c>
      <c r="P22" s="33">
        <v>2</v>
      </c>
      <c r="Q22" s="33">
        <v>1000</v>
      </c>
    </row>
    <row r="23" spans="1:17" ht="15" thickBot="1">
      <c r="K23" s="32" t="s">
        <v>227</v>
      </c>
      <c r="L23" s="33">
        <v>8</v>
      </c>
      <c r="M23" s="33">
        <v>10</v>
      </c>
      <c r="N23" s="33">
        <v>6</v>
      </c>
      <c r="O23" s="33">
        <v>14</v>
      </c>
      <c r="P23" s="33">
        <v>8</v>
      </c>
      <c r="Q23" s="33">
        <v>1000</v>
      </c>
    </row>
    <row r="24" spans="1:17" ht="15" thickBot="1">
      <c r="A24" t="s">
        <v>220</v>
      </c>
      <c r="B24" t="str">
        <f t="shared" ref="B24:G24" si="1">B1</f>
        <v>Nd1</v>
      </c>
      <c r="C24" t="str">
        <f t="shared" si="1"/>
        <v>Nd2</v>
      </c>
      <c r="D24" t="str">
        <f t="shared" si="1"/>
        <v>Nd3</v>
      </c>
      <c r="E24" t="str">
        <f t="shared" si="1"/>
        <v>Nd4</v>
      </c>
      <c r="F24" t="str">
        <f t="shared" si="1"/>
        <v>Nd5</v>
      </c>
      <c r="G24" t="str">
        <f t="shared" si="1"/>
        <v>Y0</v>
      </c>
      <c r="H24" t="s">
        <v>332</v>
      </c>
      <c r="I24" t="s">
        <v>335</v>
      </c>
      <c r="K24" s="32" t="s">
        <v>228</v>
      </c>
      <c r="L24" s="33">
        <v>10</v>
      </c>
      <c r="M24" s="33">
        <v>10</v>
      </c>
      <c r="N24" s="33">
        <v>3</v>
      </c>
      <c r="O24" s="33">
        <v>16</v>
      </c>
      <c r="P24" s="33">
        <v>19</v>
      </c>
      <c r="Q24" s="33">
        <v>1000</v>
      </c>
    </row>
    <row r="25" spans="1:17" ht="15" thickBot="1">
      <c r="A25" s="43" t="str">
        <f>A2</f>
        <v>v1St1</v>
      </c>
      <c r="B25">
        <f>RANK(B2,B$2:B$21,0)</f>
        <v>7</v>
      </c>
      <c r="C25">
        <f t="shared" ref="C25:F25" si="2">RANK(C2,C$2:C$21,0)</f>
        <v>14</v>
      </c>
      <c r="D25">
        <f t="shared" si="2"/>
        <v>1</v>
      </c>
      <c r="E25">
        <f t="shared" si="2"/>
        <v>13</v>
      </c>
      <c r="F25">
        <f t="shared" si="2"/>
        <v>14</v>
      </c>
      <c r="G25">
        <f t="shared" ref="G25" si="3">G2</f>
        <v>1000</v>
      </c>
      <c r="H25" t="s">
        <v>333</v>
      </c>
      <c r="I25">
        <f>Q74</f>
        <v>1021.4</v>
      </c>
      <c r="K25" s="32" t="s">
        <v>229</v>
      </c>
      <c r="L25" s="33">
        <v>14</v>
      </c>
      <c r="M25" s="33">
        <v>5</v>
      </c>
      <c r="N25" s="33">
        <v>9</v>
      </c>
      <c r="O25" s="33">
        <v>8</v>
      </c>
      <c r="P25" s="33">
        <v>6</v>
      </c>
      <c r="Q25" s="33">
        <v>1000</v>
      </c>
    </row>
    <row r="26" spans="1:17" ht="15" thickBot="1">
      <c r="A26" t="str">
        <f t="shared" ref="A26:A44" si="4">A3</f>
        <v>v1St2</v>
      </c>
      <c r="B26">
        <f t="shared" ref="B26:F26" si="5">RANK(B3,B$2:B$21,0)</f>
        <v>17</v>
      </c>
      <c r="C26">
        <f t="shared" si="5"/>
        <v>19</v>
      </c>
      <c r="D26">
        <f t="shared" si="5"/>
        <v>16</v>
      </c>
      <c r="E26">
        <f t="shared" si="5"/>
        <v>15</v>
      </c>
      <c r="F26">
        <f t="shared" si="5"/>
        <v>18</v>
      </c>
      <c r="G26">
        <f t="shared" ref="G26" si="6">G3</f>
        <v>1000</v>
      </c>
      <c r="H26" t="s">
        <v>333</v>
      </c>
      <c r="I26">
        <f t="shared" ref="I26:I44" si="7">Q75</f>
        <v>967.2</v>
      </c>
      <c r="K26" s="32" t="s">
        <v>230</v>
      </c>
      <c r="L26" s="33">
        <v>19</v>
      </c>
      <c r="M26" s="33">
        <v>1</v>
      </c>
      <c r="N26" s="33">
        <v>10</v>
      </c>
      <c r="O26" s="33">
        <v>17</v>
      </c>
      <c r="P26" s="33">
        <v>5</v>
      </c>
      <c r="Q26" s="33">
        <v>1000</v>
      </c>
    </row>
    <row r="27" spans="1:17" ht="15" thickBot="1">
      <c r="A27" t="str">
        <f t="shared" si="4"/>
        <v>v1St3</v>
      </c>
      <c r="B27">
        <f t="shared" ref="B27:F27" si="8">RANK(B4,B$2:B$21,0)</f>
        <v>11</v>
      </c>
      <c r="C27">
        <f t="shared" si="8"/>
        <v>12</v>
      </c>
      <c r="D27">
        <f t="shared" si="8"/>
        <v>19</v>
      </c>
      <c r="E27">
        <f t="shared" si="8"/>
        <v>5</v>
      </c>
      <c r="F27">
        <f t="shared" si="8"/>
        <v>3</v>
      </c>
      <c r="G27">
        <f t="shared" ref="G27" si="9">G4</f>
        <v>1000</v>
      </c>
      <c r="H27" t="s">
        <v>333</v>
      </c>
      <c r="I27">
        <f t="shared" si="7"/>
        <v>984.8</v>
      </c>
      <c r="K27" s="32" t="s">
        <v>231</v>
      </c>
      <c r="L27" s="33">
        <v>3</v>
      </c>
      <c r="M27" s="33">
        <v>2</v>
      </c>
      <c r="N27" s="33">
        <v>18</v>
      </c>
      <c r="O27" s="33">
        <v>3</v>
      </c>
      <c r="P27" s="33">
        <v>10</v>
      </c>
      <c r="Q27" s="33">
        <v>1000</v>
      </c>
    </row>
    <row r="28" spans="1:17" ht="18.5" thickBot="1">
      <c r="A28" t="str">
        <f t="shared" si="4"/>
        <v>v1St4</v>
      </c>
      <c r="B28">
        <f t="shared" ref="B28:F28" si="10">RANK(B5,B$2:B$21,0)</f>
        <v>13</v>
      </c>
      <c r="C28">
        <f t="shared" si="10"/>
        <v>20</v>
      </c>
      <c r="D28">
        <f t="shared" si="10"/>
        <v>14</v>
      </c>
      <c r="E28">
        <f t="shared" si="10"/>
        <v>11</v>
      </c>
      <c r="F28">
        <f t="shared" si="10"/>
        <v>12</v>
      </c>
      <c r="G28">
        <f t="shared" ref="G28" si="11">G5</f>
        <v>1000</v>
      </c>
      <c r="H28" t="s">
        <v>333</v>
      </c>
      <c r="I28">
        <f t="shared" si="7"/>
        <v>974.7</v>
      </c>
      <c r="K28" s="28"/>
    </row>
    <row r="29" spans="1:17" ht="15" thickBot="1">
      <c r="A29" s="43" t="str">
        <f t="shared" si="4"/>
        <v>v1St5</v>
      </c>
      <c r="B29">
        <f t="shared" ref="B29:F29" si="12">RANK(B6,B$2:B$21,0)</f>
        <v>4</v>
      </c>
      <c r="C29">
        <f t="shared" si="12"/>
        <v>9</v>
      </c>
      <c r="D29">
        <f t="shared" si="12"/>
        <v>7</v>
      </c>
      <c r="E29">
        <f t="shared" si="12"/>
        <v>4</v>
      </c>
      <c r="F29">
        <f t="shared" si="12"/>
        <v>4</v>
      </c>
      <c r="G29">
        <f t="shared" ref="G29" si="13">G6</f>
        <v>1000</v>
      </c>
      <c r="H29" t="s">
        <v>333</v>
      </c>
      <c r="I29">
        <f t="shared" si="7"/>
        <v>1024.4000000000001</v>
      </c>
      <c r="K29" s="32" t="s">
        <v>142</v>
      </c>
      <c r="L29" s="32" t="s">
        <v>126</v>
      </c>
      <c r="M29" s="32" t="s">
        <v>127</v>
      </c>
      <c r="N29" s="32" t="s">
        <v>128</v>
      </c>
      <c r="O29" s="32" t="s">
        <v>129</v>
      </c>
      <c r="P29" s="32" t="s">
        <v>130</v>
      </c>
    </row>
    <row r="30" spans="1:17" ht="15" thickBot="1">
      <c r="A30" t="str">
        <f t="shared" si="4"/>
        <v>v1St6</v>
      </c>
      <c r="B30">
        <f t="shared" ref="B30:F30" si="14">RANK(B7,B$2:B$21,0)</f>
        <v>15</v>
      </c>
      <c r="C30">
        <f t="shared" si="14"/>
        <v>15</v>
      </c>
      <c r="D30">
        <f t="shared" si="14"/>
        <v>8</v>
      </c>
      <c r="E30">
        <f t="shared" si="14"/>
        <v>18</v>
      </c>
      <c r="F30">
        <f t="shared" si="14"/>
        <v>12</v>
      </c>
      <c r="G30">
        <f t="shared" ref="G30" si="15">G7</f>
        <v>1000</v>
      </c>
      <c r="H30" t="s">
        <v>333</v>
      </c>
      <c r="I30">
        <f t="shared" si="7"/>
        <v>978.8</v>
      </c>
      <c r="K30" s="32" t="s">
        <v>143</v>
      </c>
      <c r="L30" s="33" t="s">
        <v>232</v>
      </c>
      <c r="M30" s="33" t="s">
        <v>233</v>
      </c>
      <c r="N30" s="33" t="s">
        <v>234</v>
      </c>
      <c r="O30" s="33" t="s">
        <v>235</v>
      </c>
      <c r="P30" s="33" t="s">
        <v>236</v>
      </c>
    </row>
    <row r="31" spans="1:17" ht="15" thickBot="1">
      <c r="A31" t="str">
        <f t="shared" si="4"/>
        <v>v1St7</v>
      </c>
      <c r="B31">
        <f t="shared" ref="B31:F31" si="16">RANK(B8,B$2:B$21,0)</f>
        <v>16</v>
      </c>
      <c r="C31">
        <f t="shared" si="16"/>
        <v>15</v>
      </c>
      <c r="D31">
        <f t="shared" si="16"/>
        <v>4</v>
      </c>
      <c r="E31">
        <f t="shared" si="16"/>
        <v>19</v>
      </c>
      <c r="F31">
        <f t="shared" si="16"/>
        <v>20</v>
      </c>
      <c r="G31">
        <f t="shared" ref="G31" si="17">G8</f>
        <v>1000</v>
      </c>
      <c r="H31" t="s">
        <v>333</v>
      </c>
      <c r="I31">
        <f t="shared" si="7"/>
        <v>985.3</v>
      </c>
      <c r="K31" s="32" t="s">
        <v>149</v>
      </c>
      <c r="L31" s="33" t="s">
        <v>237</v>
      </c>
      <c r="M31" s="33" t="s">
        <v>238</v>
      </c>
      <c r="N31" s="33" t="s">
        <v>239</v>
      </c>
      <c r="O31" s="33" t="s">
        <v>240</v>
      </c>
      <c r="P31" s="33" t="s">
        <v>241</v>
      </c>
    </row>
    <row r="32" spans="1:17" ht="15" thickBot="1">
      <c r="A32" t="str">
        <f t="shared" si="4"/>
        <v>v1St8</v>
      </c>
      <c r="B32">
        <f t="shared" ref="B32:F32" si="18">RANK(B9,B$2:B$21,0)</f>
        <v>18</v>
      </c>
      <c r="C32">
        <f t="shared" si="18"/>
        <v>12</v>
      </c>
      <c r="D32">
        <f t="shared" si="18"/>
        <v>11</v>
      </c>
      <c r="E32">
        <f t="shared" si="18"/>
        <v>12</v>
      </c>
      <c r="F32">
        <f t="shared" si="18"/>
        <v>11</v>
      </c>
      <c r="G32">
        <f t="shared" ref="G32" si="19">G9</f>
        <v>1000</v>
      </c>
      <c r="H32" t="s">
        <v>333</v>
      </c>
      <c r="I32">
        <f t="shared" si="7"/>
        <v>977.8</v>
      </c>
      <c r="K32" s="32" t="s">
        <v>155</v>
      </c>
      <c r="L32" s="33" t="s">
        <v>242</v>
      </c>
      <c r="M32" s="33" t="s">
        <v>243</v>
      </c>
      <c r="N32" s="33" t="s">
        <v>244</v>
      </c>
      <c r="O32" s="33" t="s">
        <v>245</v>
      </c>
      <c r="P32" s="33" t="s">
        <v>246</v>
      </c>
    </row>
    <row r="33" spans="1:16" ht="15" thickBot="1">
      <c r="A33" t="str">
        <f t="shared" si="4"/>
        <v>v1St9</v>
      </c>
      <c r="B33">
        <f t="shared" ref="B33:F33" si="20">RANK(B10,B$2:B$21,0)</f>
        <v>20</v>
      </c>
      <c r="C33">
        <f t="shared" si="20"/>
        <v>3</v>
      </c>
      <c r="D33">
        <f t="shared" si="20"/>
        <v>12</v>
      </c>
      <c r="E33">
        <f t="shared" si="20"/>
        <v>20</v>
      </c>
      <c r="F33">
        <f t="shared" si="20"/>
        <v>7</v>
      </c>
      <c r="G33">
        <f t="shared" ref="G33" si="21">G10</f>
        <v>1000</v>
      </c>
      <c r="H33" t="s">
        <v>333</v>
      </c>
      <c r="I33">
        <f t="shared" si="7"/>
        <v>990.3</v>
      </c>
      <c r="K33" s="32" t="s">
        <v>161</v>
      </c>
      <c r="L33" s="33" t="s">
        <v>247</v>
      </c>
      <c r="M33" s="33" t="s">
        <v>248</v>
      </c>
      <c r="N33" s="33" t="s">
        <v>249</v>
      </c>
      <c r="O33" s="33" t="s">
        <v>250</v>
      </c>
      <c r="P33" s="33" t="s">
        <v>251</v>
      </c>
    </row>
    <row r="34" spans="1:16" ht="15" thickBot="1">
      <c r="A34" t="str">
        <f t="shared" si="4"/>
        <v>v1St10</v>
      </c>
      <c r="B34">
        <f t="shared" ref="B34:F34" si="22">RANK(B11,B$2:B$21,0)</f>
        <v>9</v>
      </c>
      <c r="C34">
        <f t="shared" si="22"/>
        <v>7</v>
      </c>
      <c r="D34">
        <f t="shared" si="22"/>
        <v>20</v>
      </c>
      <c r="E34">
        <f t="shared" si="22"/>
        <v>6</v>
      </c>
      <c r="F34">
        <f t="shared" si="22"/>
        <v>15</v>
      </c>
      <c r="G34">
        <f t="shared" ref="G34" si="23">G11</f>
        <v>1000</v>
      </c>
      <c r="H34" t="s">
        <v>333</v>
      </c>
      <c r="I34">
        <f t="shared" si="7"/>
        <v>981.3</v>
      </c>
      <c r="K34" s="32" t="s">
        <v>167</v>
      </c>
      <c r="L34" s="33" t="s">
        <v>252</v>
      </c>
      <c r="M34" s="33" t="s">
        <v>253</v>
      </c>
      <c r="N34" s="33" t="s">
        <v>254</v>
      </c>
      <c r="O34" s="33" t="s">
        <v>255</v>
      </c>
      <c r="P34" s="33" t="s">
        <v>256</v>
      </c>
    </row>
    <row r="35" spans="1:16" ht="15" thickBot="1">
      <c r="A35" t="str">
        <f t="shared" si="4"/>
        <v>v2St1</v>
      </c>
      <c r="B35">
        <f t="shared" ref="B35:F35" si="24">RANK(B12,B$2:B$21,0)</f>
        <v>2</v>
      </c>
      <c r="C35">
        <f t="shared" si="24"/>
        <v>8</v>
      </c>
      <c r="D35">
        <f t="shared" si="24"/>
        <v>2</v>
      </c>
      <c r="E35">
        <f t="shared" si="24"/>
        <v>9</v>
      </c>
      <c r="F35">
        <f t="shared" si="24"/>
        <v>17</v>
      </c>
      <c r="G35">
        <f t="shared" ref="G35" si="25">G12</f>
        <v>1000</v>
      </c>
      <c r="H35" t="s">
        <v>334</v>
      </c>
      <c r="I35">
        <f t="shared" si="7"/>
        <v>1026.9000000000001</v>
      </c>
      <c r="K35" s="32" t="s">
        <v>173</v>
      </c>
      <c r="L35" s="33" t="s">
        <v>257</v>
      </c>
      <c r="M35" s="33" t="s">
        <v>258</v>
      </c>
      <c r="N35" s="33" t="s">
        <v>259</v>
      </c>
      <c r="O35" s="33" t="s">
        <v>260</v>
      </c>
      <c r="P35" s="33" t="s">
        <v>261</v>
      </c>
    </row>
    <row r="36" spans="1:16" ht="15" thickBot="1">
      <c r="A36" s="42" t="str">
        <f t="shared" si="4"/>
        <v>v2St2</v>
      </c>
      <c r="B36">
        <f t="shared" ref="B36:F36" si="26">RANK(B13,B$2:B$21,0)</f>
        <v>12</v>
      </c>
      <c r="C36">
        <f t="shared" si="26"/>
        <v>17</v>
      </c>
      <c r="D36">
        <f t="shared" si="26"/>
        <v>15</v>
      </c>
      <c r="E36">
        <f t="shared" si="26"/>
        <v>10</v>
      </c>
      <c r="F36">
        <f t="shared" si="26"/>
        <v>16</v>
      </c>
      <c r="G36">
        <f t="shared" ref="G36" si="27">G13</f>
        <v>1000</v>
      </c>
      <c r="H36" t="s">
        <v>334</v>
      </c>
      <c r="I36">
        <f t="shared" si="7"/>
        <v>982.3</v>
      </c>
      <c r="K36" s="32" t="s">
        <v>179</v>
      </c>
      <c r="L36" s="33" t="s">
        <v>262</v>
      </c>
      <c r="M36" s="33" t="s">
        <v>263</v>
      </c>
      <c r="N36" s="33" t="s">
        <v>264</v>
      </c>
      <c r="O36" s="33" t="s">
        <v>265</v>
      </c>
      <c r="P36" s="33" t="s">
        <v>266</v>
      </c>
    </row>
    <row r="37" spans="1:16" ht="15" thickBot="1">
      <c r="A37" t="str">
        <f t="shared" si="4"/>
        <v>v2St3</v>
      </c>
      <c r="B37">
        <f t="shared" ref="B37:F37" si="28">RANK(B14,B$2:B$21,0)</f>
        <v>5</v>
      </c>
      <c r="C37">
        <f t="shared" si="28"/>
        <v>5</v>
      </c>
      <c r="D37">
        <f t="shared" si="28"/>
        <v>17</v>
      </c>
      <c r="E37">
        <f t="shared" si="28"/>
        <v>2</v>
      </c>
      <c r="F37">
        <f t="shared" si="28"/>
        <v>1</v>
      </c>
      <c r="G37">
        <f t="shared" ref="G37" si="29">G14</f>
        <v>1000</v>
      </c>
      <c r="H37" t="s">
        <v>334</v>
      </c>
      <c r="I37">
        <f t="shared" si="7"/>
        <v>1016.9</v>
      </c>
      <c r="K37" s="32" t="s">
        <v>185</v>
      </c>
      <c r="L37" s="33" t="s">
        <v>267</v>
      </c>
      <c r="M37" s="33" t="s">
        <v>268</v>
      </c>
      <c r="N37" s="33" t="s">
        <v>269</v>
      </c>
      <c r="O37" s="33" t="s">
        <v>270</v>
      </c>
      <c r="P37" s="33" t="s">
        <v>271</v>
      </c>
    </row>
    <row r="38" spans="1:16" ht="15" thickBot="1">
      <c r="A38" t="str">
        <f t="shared" si="4"/>
        <v>v2St4</v>
      </c>
      <c r="B38">
        <f t="shared" ref="B38:F38" si="30">RANK(B15,B$2:B$21,0)</f>
        <v>6</v>
      </c>
      <c r="C38">
        <f t="shared" si="30"/>
        <v>18</v>
      </c>
      <c r="D38">
        <f t="shared" si="30"/>
        <v>13</v>
      </c>
      <c r="E38">
        <f t="shared" si="30"/>
        <v>7</v>
      </c>
      <c r="F38">
        <f t="shared" si="30"/>
        <v>8</v>
      </c>
      <c r="G38">
        <f t="shared" ref="G38" si="31">G15</f>
        <v>1000</v>
      </c>
      <c r="H38" t="s">
        <v>334</v>
      </c>
      <c r="I38">
        <f t="shared" si="7"/>
        <v>1000.3</v>
      </c>
      <c r="K38" s="32" t="s">
        <v>190</v>
      </c>
      <c r="L38" s="33" t="s">
        <v>272</v>
      </c>
      <c r="M38" s="33" t="s">
        <v>273</v>
      </c>
      <c r="N38" s="33" t="s">
        <v>274</v>
      </c>
      <c r="O38" s="33" t="s">
        <v>275</v>
      </c>
      <c r="P38" s="33" t="s">
        <v>276</v>
      </c>
    </row>
    <row r="39" spans="1:16" ht="15" thickBot="1">
      <c r="A39" t="str">
        <f t="shared" si="4"/>
        <v>v2St5</v>
      </c>
      <c r="B39">
        <f t="shared" ref="B39:F39" si="32">RANK(B16,B$2:B$21,0)</f>
        <v>1</v>
      </c>
      <c r="C39">
        <f t="shared" si="32"/>
        <v>4</v>
      </c>
      <c r="D39">
        <f t="shared" si="32"/>
        <v>5</v>
      </c>
      <c r="E39">
        <f t="shared" si="32"/>
        <v>1</v>
      </c>
      <c r="F39">
        <f t="shared" si="32"/>
        <v>2</v>
      </c>
      <c r="G39">
        <f t="shared" ref="G39" si="33">G16</f>
        <v>1000</v>
      </c>
      <c r="H39" t="s">
        <v>334</v>
      </c>
      <c r="I39">
        <f t="shared" si="7"/>
        <v>1043</v>
      </c>
      <c r="K39" s="32" t="s">
        <v>194</v>
      </c>
      <c r="L39" s="33" t="s">
        <v>277</v>
      </c>
      <c r="M39" s="33" t="s">
        <v>278</v>
      </c>
      <c r="N39" s="33" t="s">
        <v>279</v>
      </c>
      <c r="O39" s="33" t="s">
        <v>280</v>
      </c>
      <c r="P39" s="33" t="s">
        <v>281</v>
      </c>
    </row>
    <row r="40" spans="1:16" ht="15" thickBot="1">
      <c r="A40" t="str">
        <f t="shared" si="4"/>
        <v>v2St6</v>
      </c>
      <c r="B40">
        <f t="shared" ref="B40:F40" si="34">RANK(B17,B$2:B$21,0)</f>
        <v>8</v>
      </c>
      <c r="C40">
        <f t="shared" si="34"/>
        <v>10</v>
      </c>
      <c r="D40">
        <f t="shared" si="34"/>
        <v>6</v>
      </c>
      <c r="E40">
        <f t="shared" si="34"/>
        <v>14</v>
      </c>
      <c r="F40">
        <f t="shared" si="34"/>
        <v>8</v>
      </c>
      <c r="G40">
        <f t="shared" ref="G40" si="35">G17</f>
        <v>1000</v>
      </c>
      <c r="H40" t="s">
        <v>334</v>
      </c>
      <c r="I40">
        <f t="shared" si="7"/>
        <v>1006.3</v>
      </c>
      <c r="K40" s="32" t="s">
        <v>282</v>
      </c>
      <c r="L40" s="33" t="s">
        <v>283</v>
      </c>
      <c r="M40" s="33" t="s">
        <v>284</v>
      </c>
      <c r="N40" s="33" t="s">
        <v>285</v>
      </c>
      <c r="O40" s="33" t="s">
        <v>286</v>
      </c>
      <c r="P40" s="33" t="s">
        <v>287</v>
      </c>
    </row>
    <row r="41" spans="1:16" ht="15" thickBot="1">
      <c r="A41" t="str">
        <f t="shared" si="4"/>
        <v>v2St7</v>
      </c>
      <c r="B41">
        <f t="shared" ref="B41:F41" si="36">RANK(B18,B$2:B$21,0)</f>
        <v>10</v>
      </c>
      <c r="C41">
        <f t="shared" si="36"/>
        <v>10</v>
      </c>
      <c r="D41">
        <f t="shared" si="36"/>
        <v>3</v>
      </c>
      <c r="E41">
        <f t="shared" si="36"/>
        <v>16</v>
      </c>
      <c r="F41">
        <f t="shared" si="36"/>
        <v>19</v>
      </c>
      <c r="G41">
        <f t="shared" ref="G41" si="37">G18</f>
        <v>1000</v>
      </c>
      <c r="H41" t="s">
        <v>334</v>
      </c>
      <c r="I41">
        <f t="shared" si="7"/>
        <v>1001.3</v>
      </c>
      <c r="K41" s="32" t="s">
        <v>288</v>
      </c>
      <c r="L41" s="33" t="s">
        <v>289</v>
      </c>
      <c r="M41" s="33" t="s">
        <v>290</v>
      </c>
      <c r="N41" s="33" t="s">
        <v>291</v>
      </c>
      <c r="O41" s="33" t="s">
        <v>292</v>
      </c>
      <c r="P41" s="33" t="s">
        <v>293</v>
      </c>
    </row>
    <row r="42" spans="1:16" ht="15" thickBot="1">
      <c r="A42" t="str">
        <f t="shared" si="4"/>
        <v>v2St8</v>
      </c>
      <c r="B42">
        <f t="shared" ref="B42:F42" si="38">RANK(B19,B$2:B$21,0)</f>
        <v>14</v>
      </c>
      <c r="C42">
        <f t="shared" si="38"/>
        <v>5</v>
      </c>
      <c r="D42">
        <f t="shared" si="38"/>
        <v>9</v>
      </c>
      <c r="E42">
        <f t="shared" si="38"/>
        <v>8</v>
      </c>
      <c r="F42">
        <f t="shared" si="38"/>
        <v>6</v>
      </c>
      <c r="G42">
        <f t="shared" ref="G42" si="39">G19</f>
        <v>1000</v>
      </c>
      <c r="H42" t="s">
        <v>334</v>
      </c>
      <c r="I42">
        <f t="shared" si="7"/>
        <v>1013.9</v>
      </c>
      <c r="K42" s="32" t="s">
        <v>294</v>
      </c>
      <c r="L42" s="33" t="s">
        <v>295</v>
      </c>
      <c r="M42" s="33" t="s">
        <v>296</v>
      </c>
      <c r="N42" s="33" t="s">
        <v>297</v>
      </c>
      <c r="O42" s="33" t="s">
        <v>298</v>
      </c>
      <c r="P42" s="33" t="s">
        <v>160</v>
      </c>
    </row>
    <row r="43" spans="1:16" ht="15" thickBot="1">
      <c r="A43" t="str">
        <f t="shared" si="4"/>
        <v>v2St9</v>
      </c>
      <c r="B43">
        <f t="shared" ref="B43:F43" si="40">RANK(B20,B$2:B$21,0)</f>
        <v>19</v>
      </c>
      <c r="C43">
        <f t="shared" si="40"/>
        <v>1</v>
      </c>
      <c r="D43">
        <f t="shared" si="40"/>
        <v>10</v>
      </c>
      <c r="E43">
        <f t="shared" si="40"/>
        <v>17</v>
      </c>
      <c r="F43">
        <f t="shared" si="40"/>
        <v>5</v>
      </c>
      <c r="G43">
        <f t="shared" ref="G43" si="41">G20</f>
        <v>1000</v>
      </c>
      <c r="H43" t="s">
        <v>334</v>
      </c>
      <c r="I43">
        <f t="shared" si="7"/>
        <v>1008.4</v>
      </c>
      <c r="K43" s="32" t="s">
        <v>299</v>
      </c>
      <c r="L43" s="33" t="s">
        <v>300</v>
      </c>
      <c r="M43" s="33" t="s">
        <v>301</v>
      </c>
      <c r="N43" s="33" t="s">
        <v>302</v>
      </c>
      <c r="O43" s="33" t="s">
        <v>303</v>
      </c>
      <c r="P43" s="33" t="s">
        <v>166</v>
      </c>
    </row>
    <row r="44" spans="1:16" ht="15" thickBot="1">
      <c r="A44" t="str">
        <f t="shared" si="4"/>
        <v>v2St10</v>
      </c>
      <c r="B44">
        <f t="shared" ref="B44:F44" si="42">RANK(B21,B$2:B$21,0)</f>
        <v>3</v>
      </c>
      <c r="C44">
        <f t="shared" si="42"/>
        <v>2</v>
      </c>
      <c r="D44">
        <f t="shared" si="42"/>
        <v>18</v>
      </c>
      <c r="E44">
        <f t="shared" si="42"/>
        <v>3</v>
      </c>
      <c r="F44">
        <f t="shared" si="42"/>
        <v>10</v>
      </c>
      <c r="G44">
        <f t="shared" ref="G44" si="43">G21</f>
        <v>1000</v>
      </c>
      <c r="H44" t="s">
        <v>334</v>
      </c>
      <c r="I44">
        <f t="shared" si="7"/>
        <v>1014.9</v>
      </c>
      <c r="K44" s="32" t="s">
        <v>304</v>
      </c>
      <c r="L44" s="33" t="s">
        <v>305</v>
      </c>
      <c r="M44" s="33" t="s">
        <v>306</v>
      </c>
      <c r="N44" s="33" t="s">
        <v>307</v>
      </c>
      <c r="O44" s="33" t="s">
        <v>308</v>
      </c>
      <c r="P44" s="33" t="s">
        <v>172</v>
      </c>
    </row>
    <row r="45" spans="1:16" ht="15" thickBot="1">
      <c r="K45" s="32" t="s">
        <v>309</v>
      </c>
      <c r="L45" s="33" t="s">
        <v>310</v>
      </c>
      <c r="M45" s="33" t="s">
        <v>311</v>
      </c>
      <c r="N45" s="33" t="s">
        <v>312</v>
      </c>
      <c r="O45" s="33" t="s">
        <v>313</v>
      </c>
      <c r="P45" s="33" t="s">
        <v>178</v>
      </c>
    </row>
    <row r="46" spans="1:16" ht="15" thickBot="1">
      <c r="K46" s="32" t="s">
        <v>314</v>
      </c>
      <c r="L46" s="33" t="s">
        <v>315</v>
      </c>
      <c r="M46" s="33" t="s">
        <v>316</v>
      </c>
      <c r="N46" s="33" t="s">
        <v>184</v>
      </c>
      <c r="O46" s="33" t="s">
        <v>317</v>
      </c>
      <c r="P46" s="33" t="s">
        <v>184</v>
      </c>
    </row>
    <row r="47" spans="1:16" ht="15" thickBot="1">
      <c r="K47" s="32" t="s">
        <v>318</v>
      </c>
      <c r="L47" s="33" t="s">
        <v>319</v>
      </c>
      <c r="M47" s="33" t="s">
        <v>320</v>
      </c>
      <c r="N47" s="33" t="s">
        <v>189</v>
      </c>
      <c r="O47" s="33" t="s">
        <v>321</v>
      </c>
      <c r="P47" s="33" t="s">
        <v>189</v>
      </c>
    </row>
    <row r="48" spans="1:16" ht="15" thickBot="1">
      <c r="K48" s="32" t="s">
        <v>322</v>
      </c>
      <c r="L48" s="33" t="s">
        <v>323</v>
      </c>
      <c r="M48" s="33" t="s">
        <v>324</v>
      </c>
      <c r="N48" s="33" t="s">
        <v>193</v>
      </c>
      <c r="O48" s="33" t="s">
        <v>325</v>
      </c>
      <c r="P48" s="33" t="s">
        <v>193</v>
      </c>
    </row>
    <row r="49" spans="11:16" ht="15" thickBot="1">
      <c r="K49" s="32" t="s">
        <v>326</v>
      </c>
      <c r="L49" s="33" t="s">
        <v>327</v>
      </c>
      <c r="M49" s="33" t="s">
        <v>196</v>
      </c>
      <c r="N49" s="33" t="s">
        <v>196</v>
      </c>
      <c r="O49" s="33" t="s">
        <v>328</v>
      </c>
      <c r="P49" s="33" t="s">
        <v>196</v>
      </c>
    </row>
    <row r="50" spans="11:16" ht="18.5" thickBot="1">
      <c r="K50" s="28"/>
    </row>
    <row r="51" spans="11:16" ht="15" thickBot="1">
      <c r="K51" s="32" t="s">
        <v>197</v>
      </c>
      <c r="L51" s="32" t="s">
        <v>126</v>
      </c>
      <c r="M51" s="32" t="s">
        <v>127</v>
      </c>
      <c r="N51" s="32" t="s">
        <v>128</v>
      </c>
      <c r="O51" s="32" t="s">
        <v>129</v>
      </c>
      <c r="P51" s="32" t="s">
        <v>130</v>
      </c>
    </row>
    <row r="52" spans="11:16" ht="15" thickBot="1">
      <c r="K52" s="32" t="s">
        <v>143</v>
      </c>
      <c r="L52" s="33">
        <v>482.6</v>
      </c>
      <c r="M52" s="33">
        <v>50.7</v>
      </c>
      <c r="N52" s="33">
        <v>54.7</v>
      </c>
      <c r="O52" s="33">
        <v>482.6</v>
      </c>
      <c r="P52" s="33">
        <v>27.6</v>
      </c>
    </row>
    <row r="53" spans="11:16" ht="15" thickBot="1">
      <c r="K53" s="32" t="s">
        <v>149</v>
      </c>
      <c r="L53" s="33">
        <v>481.6</v>
      </c>
      <c r="M53" s="33">
        <v>41.6</v>
      </c>
      <c r="N53" s="33">
        <v>48.2</v>
      </c>
      <c r="O53" s="33">
        <v>481.6</v>
      </c>
      <c r="P53" s="33">
        <v>18.100000000000001</v>
      </c>
    </row>
    <row r="54" spans="11:16" ht="15" thickBot="1">
      <c r="K54" s="32" t="s">
        <v>155</v>
      </c>
      <c r="L54" s="33">
        <v>480.6</v>
      </c>
      <c r="M54" s="33">
        <v>40.6</v>
      </c>
      <c r="N54" s="33">
        <v>47.2</v>
      </c>
      <c r="O54" s="33">
        <v>480.6</v>
      </c>
      <c r="P54" s="33">
        <v>17.100000000000001</v>
      </c>
    </row>
    <row r="55" spans="11:16" ht="15" thickBot="1">
      <c r="K55" s="32" t="s">
        <v>161</v>
      </c>
      <c r="L55" s="33">
        <v>479.6</v>
      </c>
      <c r="M55" s="33">
        <v>27.1</v>
      </c>
      <c r="N55" s="33">
        <v>46.2</v>
      </c>
      <c r="O55" s="33">
        <v>479.6</v>
      </c>
      <c r="P55" s="33">
        <v>16.100000000000001</v>
      </c>
    </row>
    <row r="56" spans="11:16" ht="15" thickBot="1">
      <c r="K56" s="32" t="s">
        <v>167</v>
      </c>
      <c r="L56" s="33">
        <v>478.6</v>
      </c>
      <c r="M56" s="33">
        <v>26.1</v>
      </c>
      <c r="N56" s="33">
        <v>32.6</v>
      </c>
      <c r="O56" s="33">
        <v>478.6</v>
      </c>
      <c r="P56" s="33">
        <v>15.1</v>
      </c>
    </row>
    <row r="57" spans="11:16" ht="15" thickBot="1">
      <c r="K57" s="32" t="s">
        <v>173</v>
      </c>
      <c r="L57" s="33">
        <v>477.6</v>
      </c>
      <c r="M57" s="33">
        <v>25.1</v>
      </c>
      <c r="N57" s="33">
        <v>31.6</v>
      </c>
      <c r="O57" s="33">
        <v>477.6</v>
      </c>
      <c r="P57" s="33">
        <v>14</v>
      </c>
    </row>
    <row r="58" spans="11:16" ht="15" thickBot="1">
      <c r="K58" s="32" t="s">
        <v>179</v>
      </c>
      <c r="L58" s="33">
        <v>476.6</v>
      </c>
      <c r="M58" s="33">
        <v>24.1</v>
      </c>
      <c r="N58" s="33">
        <v>30.6</v>
      </c>
      <c r="O58" s="33">
        <v>476.6</v>
      </c>
      <c r="P58" s="33">
        <v>13</v>
      </c>
    </row>
    <row r="59" spans="11:16" ht="15" thickBot="1">
      <c r="K59" s="32" t="s">
        <v>185</v>
      </c>
      <c r="L59" s="33">
        <v>475.6</v>
      </c>
      <c r="M59" s="33">
        <v>19.600000000000001</v>
      </c>
      <c r="N59" s="33">
        <v>29.6</v>
      </c>
      <c r="O59" s="33">
        <v>475.6</v>
      </c>
      <c r="P59" s="33">
        <v>12</v>
      </c>
    </row>
    <row r="60" spans="11:16" ht="15" thickBot="1">
      <c r="K60" s="32" t="s">
        <v>190</v>
      </c>
      <c r="L60" s="33">
        <v>474.6</v>
      </c>
      <c r="M60" s="33">
        <v>18.600000000000001</v>
      </c>
      <c r="N60" s="33">
        <v>28.6</v>
      </c>
      <c r="O60" s="33">
        <v>474.6</v>
      </c>
      <c r="P60" s="33">
        <v>11</v>
      </c>
    </row>
    <row r="61" spans="11:16" ht="15" thickBot="1">
      <c r="K61" s="32" t="s">
        <v>194</v>
      </c>
      <c r="L61" s="33">
        <v>473.6</v>
      </c>
      <c r="M61" s="33">
        <v>17.600000000000001</v>
      </c>
      <c r="N61" s="33">
        <v>27.6</v>
      </c>
      <c r="O61" s="33">
        <v>473.6</v>
      </c>
      <c r="P61" s="33">
        <v>10</v>
      </c>
    </row>
    <row r="62" spans="11:16" ht="15" thickBot="1">
      <c r="K62" s="32" t="s">
        <v>282</v>
      </c>
      <c r="L62" s="33">
        <v>472.6</v>
      </c>
      <c r="M62" s="33">
        <v>16.600000000000001</v>
      </c>
      <c r="N62" s="33">
        <v>26.6</v>
      </c>
      <c r="O62" s="33">
        <v>472.6</v>
      </c>
      <c r="P62" s="33">
        <v>9</v>
      </c>
    </row>
    <row r="63" spans="11:16" ht="15" thickBot="1">
      <c r="K63" s="32" t="s">
        <v>288</v>
      </c>
      <c r="L63" s="33">
        <v>471.6</v>
      </c>
      <c r="M63" s="33">
        <v>15.6</v>
      </c>
      <c r="N63" s="33">
        <v>25.6</v>
      </c>
      <c r="O63" s="33">
        <v>471.6</v>
      </c>
      <c r="P63" s="33">
        <v>8</v>
      </c>
    </row>
    <row r="64" spans="11:16" ht="15" thickBot="1">
      <c r="K64" s="32" t="s">
        <v>294</v>
      </c>
      <c r="L64" s="33">
        <v>470.6</v>
      </c>
      <c r="M64" s="33">
        <v>14.5</v>
      </c>
      <c r="N64" s="33">
        <v>24.6</v>
      </c>
      <c r="O64" s="33">
        <v>470.6</v>
      </c>
      <c r="P64" s="33">
        <v>7</v>
      </c>
    </row>
    <row r="65" spans="11:20" ht="15" thickBot="1">
      <c r="K65" s="32" t="s">
        <v>299</v>
      </c>
      <c r="L65" s="33">
        <v>469.6</v>
      </c>
      <c r="M65" s="33">
        <v>13.5</v>
      </c>
      <c r="N65" s="33">
        <v>23.6</v>
      </c>
      <c r="O65" s="33">
        <v>469.6</v>
      </c>
      <c r="P65" s="33">
        <v>6</v>
      </c>
    </row>
    <row r="66" spans="11:20" ht="15" thickBot="1">
      <c r="K66" s="32" t="s">
        <v>304</v>
      </c>
      <c r="L66" s="33">
        <v>468.6</v>
      </c>
      <c r="M66" s="33">
        <v>12.5</v>
      </c>
      <c r="N66" s="33">
        <v>22.6</v>
      </c>
      <c r="O66" s="33">
        <v>468.6</v>
      </c>
      <c r="P66" s="33">
        <v>5</v>
      </c>
    </row>
    <row r="67" spans="11:20" ht="15" thickBot="1">
      <c r="K67" s="32" t="s">
        <v>309</v>
      </c>
      <c r="L67" s="33">
        <v>467.6</v>
      </c>
      <c r="M67" s="33">
        <v>11.5</v>
      </c>
      <c r="N67" s="33">
        <v>21.6</v>
      </c>
      <c r="O67" s="33">
        <v>462</v>
      </c>
      <c r="P67" s="33">
        <v>4</v>
      </c>
    </row>
    <row r="68" spans="11:20" ht="15" thickBot="1">
      <c r="K68" s="32" t="s">
        <v>314</v>
      </c>
      <c r="L68" s="33">
        <v>466.6</v>
      </c>
      <c r="M68" s="33">
        <v>10.5</v>
      </c>
      <c r="N68" s="33">
        <v>3</v>
      </c>
      <c r="O68" s="33">
        <v>461</v>
      </c>
      <c r="P68" s="33">
        <v>3</v>
      </c>
    </row>
    <row r="69" spans="11:20" ht="15" thickBot="1">
      <c r="K69" s="32" t="s">
        <v>318</v>
      </c>
      <c r="L69" s="33">
        <v>455</v>
      </c>
      <c r="M69" s="33">
        <v>9.5</v>
      </c>
      <c r="N69" s="33">
        <v>2</v>
      </c>
      <c r="O69" s="33">
        <v>460</v>
      </c>
      <c r="P69" s="33">
        <v>2</v>
      </c>
    </row>
    <row r="70" spans="11:20" ht="15" thickBot="1">
      <c r="K70" s="32" t="s">
        <v>322</v>
      </c>
      <c r="L70" s="33">
        <v>454</v>
      </c>
      <c r="M70" s="33">
        <v>8.5</v>
      </c>
      <c r="N70" s="33">
        <v>1</v>
      </c>
      <c r="O70" s="33">
        <v>459</v>
      </c>
      <c r="P70" s="33">
        <v>1</v>
      </c>
    </row>
    <row r="71" spans="11:20" ht="15" thickBot="1">
      <c r="K71" s="32" t="s">
        <v>326</v>
      </c>
      <c r="L71" s="33">
        <v>453</v>
      </c>
      <c r="M71" s="33">
        <v>0</v>
      </c>
      <c r="N71" s="33">
        <v>0</v>
      </c>
      <c r="O71" s="33">
        <v>458</v>
      </c>
      <c r="P71" s="33">
        <v>0</v>
      </c>
    </row>
    <row r="72" spans="11:20" ht="18.5" thickBot="1">
      <c r="K72" s="28"/>
    </row>
    <row r="73" spans="11:20" ht="15" thickBot="1">
      <c r="K73" s="32" t="s">
        <v>198</v>
      </c>
      <c r="L73" s="32" t="s">
        <v>126</v>
      </c>
      <c r="M73" s="32" t="s">
        <v>127</v>
      </c>
      <c r="N73" s="32" t="s">
        <v>128</v>
      </c>
      <c r="O73" s="32" t="s">
        <v>129</v>
      </c>
      <c r="P73" s="32" t="s">
        <v>130</v>
      </c>
      <c r="Q73" s="32" t="s">
        <v>199</v>
      </c>
      <c r="R73" s="32" t="s">
        <v>200</v>
      </c>
      <c r="S73" s="32" t="s">
        <v>201</v>
      </c>
      <c r="T73" s="32" t="s">
        <v>202</v>
      </c>
    </row>
    <row r="74" spans="11:20" ht="15" thickBot="1">
      <c r="K74" s="32" t="s">
        <v>132</v>
      </c>
      <c r="L74" s="33">
        <v>476.6</v>
      </c>
      <c r="M74" s="33">
        <v>13.5</v>
      </c>
      <c r="N74" s="33">
        <v>54.7</v>
      </c>
      <c r="O74" s="33">
        <v>470.6</v>
      </c>
      <c r="P74" s="33">
        <v>6</v>
      </c>
      <c r="Q74" s="33">
        <v>1021.4</v>
      </c>
      <c r="R74" s="33">
        <v>1000</v>
      </c>
      <c r="S74" s="33">
        <v>-21.4</v>
      </c>
      <c r="T74" s="33">
        <v>-2.14</v>
      </c>
    </row>
    <row r="75" spans="11:20" ht="15" thickBot="1">
      <c r="K75" s="32" t="s">
        <v>133</v>
      </c>
      <c r="L75" s="33">
        <v>466.6</v>
      </c>
      <c r="M75" s="33">
        <v>8.5</v>
      </c>
      <c r="N75" s="33">
        <v>21.6</v>
      </c>
      <c r="O75" s="33">
        <v>468.6</v>
      </c>
      <c r="P75" s="33">
        <v>2</v>
      </c>
      <c r="Q75" s="33">
        <v>967.2</v>
      </c>
      <c r="R75" s="33">
        <v>1000</v>
      </c>
      <c r="S75" s="33">
        <v>32.799999999999997</v>
      </c>
      <c r="T75" s="33">
        <v>3.28</v>
      </c>
    </row>
    <row r="76" spans="11:20" ht="15" thickBot="1">
      <c r="K76" s="32" t="s">
        <v>134</v>
      </c>
      <c r="L76" s="33">
        <v>472.6</v>
      </c>
      <c r="M76" s="33">
        <v>15.6</v>
      </c>
      <c r="N76" s="33">
        <v>1</v>
      </c>
      <c r="O76" s="33">
        <v>478.6</v>
      </c>
      <c r="P76" s="33">
        <v>17.100000000000001</v>
      </c>
      <c r="Q76" s="33">
        <v>984.8</v>
      </c>
      <c r="R76" s="33">
        <v>1000</v>
      </c>
      <c r="S76" s="33">
        <v>15.2</v>
      </c>
      <c r="T76" s="33">
        <v>1.52</v>
      </c>
    </row>
    <row r="77" spans="11:20" ht="15" thickBot="1">
      <c r="K77" s="32" t="s">
        <v>135</v>
      </c>
      <c r="L77" s="33">
        <v>470.6</v>
      </c>
      <c r="M77" s="33">
        <v>0</v>
      </c>
      <c r="N77" s="33">
        <v>23.6</v>
      </c>
      <c r="O77" s="33">
        <v>472.6</v>
      </c>
      <c r="P77" s="33">
        <v>8</v>
      </c>
      <c r="Q77" s="33">
        <v>974.7</v>
      </c>
      <c r="R77" s="33">
        <v>1000</v>
      </c>
      <c r="S77" s="33">
        <v>25.3</v>
      </c>
      <c r="T77" s="33">
        <v>2.5299999999999998</v>
      </c>
    </row>
    <row r="78" spans="11:20" ht="15" thickBot="1">
      <c r="K78" s="32" t="s">
        <v>136</v>
      </c>
      <c r="L78" s="33">
        <v>479.6</v>
      </c>
      <c r="M78" s="33">
        <v>18.600000000000001</v>
      </c>
      <c r="N78" s="33">
        <v>30.6</v>
      </c>
      <c r="O78" s="33">
        <v>479.6</v>
      </c>
      <c r="P78" s="33">
        <v>16.100000000000001</v>
      </c>
      <c r="Q78" s="33">
        <v>1024.4000000000001</v>
      </c>
      <c r="R78" s="33">
        <v>1000</v>
      </c>
      <c r="S78" s="33">
        <v>-24.4</v>
      </c>
      <c r="T78" s="33">
        <v>-2.44</v>
      </c>
    </row>
    <row r="79" spans="11:20" ht="15" thickBot="1">
      <c r="K79" s="32" t="s">
        <v>137</v>
      </c>
      <c r="L79" s="33">
        <v>468.6</v>
      </c>
      <c r="M79" s="33">
        <v>12.5</v>
      </c>
      <c r="N79" s="33">
        <v>29.6</v>
      </c>
      <c r="O79" s="33">
        <v>460</v>
      </c>
      <c r="P79" s="33">
        <v>8</v>
      </c>
      <c r="Q79" s="33">
        <v>978.8</v>
      </c>
      <c r="R79" s="33">
        <v>1000</v>
      </c>
      <c r="S79" s="33">
        <v>21.2</v>
      </c>
      <c r="T79" s="33">
        <v>2.12</v>
      </c>
    </row>
    <row r="80" spans="11:20" ht="15" thickBot="1">
      <c r="K80" s="32" t="s">
        <v>138</v>
      </c>
      <c r="L80" s="33">
        <v>467.6</v>
      </c>
      <c r="M80" s="33">
        <v>12.5</v>
      </c>
      <c r="N80" s="33">
        <v>46.2</v>
      </c>
      <c r="O80" s="33">
        <v>459</v>
      </c>
      <c r="P80" s="33">
        <v>0</v>
      </c>
      <c r="Q80" s="33">
        <v>985.3</v>
      </c>
      <c r="R80" s="33">
        <v>1000</v>
      </c>
      <c r="S80" s="33">
        <v>14.7</v>
      </c>
      <c r="T80" s="33">
        <v>1.47</v>
      </c>
    </row>
    <row r="81" spans="11:20" ht="15" thickBot="1">
      <c r="K81" s="32" t="s">
        <v>139</v>
      </c>
      <c r="L81" s="33">
        <v>455</v>
      </c>
      <c r="M81" s="33">
        <v>15.6</v>
      </c>
      <c r="N81" s="33">
        <v>26.6</v>
      </c>
      <c r="O81" s="33">
        <v>471.6</v>
      </c>
      <c r="P81" s="33">
        <v>9</v>
      </c>
      <c r="Q81" s="33">
        <v>977.8</v>
      </c>
      <c r="R81" s="33">
        <v>1000</v>
      </c>
      <c r="S81" s="33">
        <v>22.2</v>
      </c>
      <c r="T81" s="33">
        <v>2.2200000000000002</v>
      </c>
    </row>
    <row r="82" spans="11:20" ht="15" thickBot="1">
      <c r="K82" s="32" t="s">
        <v>140</v>
      </c>
      <c r="L82" s="33">
        <v>453</v>
      </c>
      <c r="M82" s="33">
        <v>40.6</v>
      </c>
      <c r="N82" s="33">
        <v>25.6</v>
      </c>
      <c r="O82" s="33">
        <v>458</v>
      </c>
      <c r="P82" s="33">
        <v>13</v>
      </c>
      <c r="Q82" s="33">
        <v>990.3</v>
      </c>
      <c r="R82" s="33">
        <v>1000</v>
      </c>
      <c r="S82" s="33">
        <v>9.6999999999999993</v>
      </c>
      <c r="T82" s="33">
        <v>0.97</v>
      </c>
    </row>
    <row r="83" spans="11:20" ht="15" thickBot="1">
      <c r="K83" s="32" t="s">
        <v>141</v>
      </c>
      <c r="L83" s="33">
        <v>474.6</v>
      </c>
      <c r="M83" s="33">
        <v>24.1</v>
      </c>
      <c r="N83" s="33">
        <v>0</v>
      </c>
      <c r="O83" s="33">
        <v>477.6</v>
      </c>
      <c r="P83" s="33">
        <v>5</v>
      </c>
      <c r="Q83" s="33">
        <v>981.3</v>
      </c>
      <c r="R83" s="33">
        <v>1000</v>
      </c>
      <c r="S83" s="33">
        <v>18.7</v>
      </c>
      <c r="T83" s="33">
        <v>1.87</v>
      </c>
    </row>
    <row r="84" spans="11:20" ht="15" thickBot="1">
      <c r="K84" s="32" t="s">
        <v>222</v>
      </c>
      <c r="L84" s="33">
        <v>481.6</v>
      </c>
      <c r="M84" s="33">
        <v>19.600000000000001</v>
      </c>
      <c r="N84" s="33">
        <v>48.2</v>
      </c>
      <c r="O84" s="33">
        <v>474.6</v>
      </c>
      <c r="P84" s="33">
        <v>3</v>
      </c>
      <c r="Q84" s="33">
        <v>1026.9000000000001</v>
      </c>
      <c r="R84" s="33">
        <v>1000</v>
      </c>
      <c r="S84" s="33">
        <v>-26.9</v>
      </c>
      <c r="T84" s="33">
        <v>-2.69</v>
      </c>
    </row>
    <row r="85" spans="11:20" ht="15" thickBot="1">
      <c r="K85" s="32" t="s">
        <v>223</v>
      </c>
      <c r="L85" s="33">
        <v>471.6</v>
      </c>
      <c r="M85" s="33">
        <v>10.5</v>
      </c>
      <c r="N85" s="33">
        <v>22.6</v>
      </c>
      <c r="O85" s="33">
        <v>473.6</v>
      </c>
      <c r="P85" s="33">
        <v>4</v>
      </c>
      <c r="Q85" s="33">
        <v>982.3</v>
      </c>
      <c r="R85" s="33">
        <v>1000</v>
      </c>
      <c r="S85" s="33">
        <v>17.7</v>
      </c>
      <c r="T85" s="33">
        <v>1.77</v>
      </c>
    </row>
    <row r="86" spans="11:20" ht="15" thickBot="1">
      <c r="K86" s="32" t="s">
        <v>224</v>
      </c>
      <c r="L86" s="33">
        <v>478.6</v>
      </c>
      <c r="M86" s="33">
        <v>26.1</v>
      </c>
      <c r="N86" s="33">
        <v>3</v>
      </c>
      <c r="O86" s="33">
        <v>481.6</v>
      </c>
      <c r="P86" s="33">
        <v>27.6</v>
      </c>
      <c r="Q86" s="33">
        <v>1016.9</v>
      </c>
      <c r="R86" s="33">
        <v>1000</v>
      </c>
      <c r="S86" s="33">
        <v>-16.899999999999999</v>
      </c>
      <c r="T86" s="33">
        <v>-1.69</v>
      </c>
    </row>
    <row r="87" spans="11:20" ht="15" thickBot="1">
      <c r="K87" s="32" t="s">
        <v>225</v>
      </c>
      <c r="L87" s="33">
        <v>477.6</v>
      </c>
      <c r="M87" s="33">
        <v>9.5</v>
      </c>
      <c r="N87" s="33">
        <v>24.6</v>
      </c>
      <c r="O87" s="33">
        <v>476.6</v>
      </c>
      <c r="P87" s="33">
        <v>12</v>
      </c>
      <c r="Q87" s="33">
        <v>1000.3</v>
      </c>
      <c r="R87" s="33">
        <v>1000</v>
      </c>
      <c r="S87" s="33">
        <v>-0.3</v>
      </c>
      <c r="T87" s="33">
        <v>-0.03</v>
      </c>
    </row>
    <row r="88" spans="11:20" ht="15" thickBot="1">
      <c r="K88" s="32" t="s">
        <v>226</v>
      </c>
      <c r="L88" s="33">
        <v>482.6</v>
      </c>
      <c r="M88" s="33">
        <v>27.1</v>
      </c>
      <c r="N88" s="33">
        <v>32.6</v>
      </c>
      <c r="O88" s="33">
        <v>482.6</v>
      </c>
      <c r="P88" s="33">
        <v>18.100000000000001</v>
      </c>
      <c r="Q88" s="33">
        <v>1043</v>
      </c>
      <c r="R88" s="33">
        <v>1000</v>
      </c>
      <c r="S88" s="33">
        <v>-43</v>
      </c>
      <c r="T88" s="33">
        <v>-4.3</v>
      </c>
    </row>
    <row r="89" spans="11:20" ht="15" thickBot="1">
      <c r="K89" s="32" t="s">
        <v>227</v>
      </c>
      <c r="L89" s="33">
        <v>475.6</v>
      </c>
      <c r="M89" s="33">
        <v>17.600000000000001</v>
      </c>
      <c r="N89" s="33">
        <v>31.6</v>
      </c>
      <c r="O89" s="33">
        <v>469.6</v>
      </c>
      <c r="P89" s="33">
        <v>12</v>
      </c>
      <c r="Q89" s="33">
        <v>1006.3</v>
      </c>
      <c r="R89" s="33">
        <v>1000</v>
      </c>
      <c r="S89" s="33">
        <v>-6.3</v>
      </c>
      <c r="T89" s="33">
        <v>-0.63</v>
      </c>
    </row>
    <row r="90" spans="11:20" ht="15" thickBot="1">
      <c r="K90" s="32" t="s">
        <v>228</v>
      </c>
      <c r="L90" s="33">
        <v>473.6</v>
      </c>
      <c r="M90" s="33">
        <v>17.600000000000001</v>
      </c>
      <c r="N90" s="33">
        <v>47.2</v>
      </c>
      <c r="O90" s="33">
        <v>462</v>
      </c>
      <c r="P90" s="33">
        <v>1</v>
      </c>
      <c r="Q90" s="33">
        <v>1001.3</v>
      </c>
      <c r="R90" s="33">
        <v>1000</v>
      </c>
      <c r="S90" s="33">
        <v>-1.3</v>
      </c>
      <c r="T90" s="33">
        <v>-0.13</v>
      </c>
    </row>
    <row r="91" spans="11:20" ht="15" thickBot="1">
      <c r="K91" s="32" t="s">
        <v>229</v>
      </c>
      <c r="L91" s="33">
        <v>469.6</v>
      </c>
      <c r="M91" s="33">
        <v>26.1</v>
      </c>
      <c r="N91" s="33">
        <v>28.6</v>
      </c>
      <c r="O91" s="33">
        <v>475.6</v>
      </c>
      <c r="P91" s="33">
        <v>14</v>
      </c>
      <c r="Q91" s="33">
        <v>1013.9</v>
      </c>
      <c r="R91" s="33">
        <v>1000</v>
      </c>
      <c r="S91" s="33">
        <v>-13.9</v>
      </c>
      <c r="T91" s="33">
        <v>-1.39</v>
      </c>
    </row>
    <row r="92" spans="11:20" ht="15" thickBot="1">
      <c r="K92" s="32" t="s">
        <v>230</v>
      </c>
      <c r="L92" s="33">
        <v>454</v>
      </c>
      <c r="M92" s="33">
        <v>50.7</v>
      </c>
      <c r="N92" s="33">
        <v>27.6</v>
      </c>
      <c r="O92" s="33">
        <v>461</v>
      </c>
      <c r="P92" s="33">
        <v>15.1</v>
      </c>
      <c r="Q92" s="33">
        <v>1008.4</v>
      </c>
      <c r="R92" s="33">
        <v>1000</v>
      </c>
      <c r="S92" s="33">
        <v>-8.4</v>
      </c>
      <c r="T92" s="33">
        <v>-0.84</v>
      </c>
    </row>
    <row r="93" spans="11:20" ht="15" thickBot="1">
      <c r="K93" s="32" t="s">
        <v>231</v>
      </c>
      <c r="L93" s="33">
        <v>480.6</v>
      </c>
      <c r="M93" s="33">
        <v>41.6</v>
      </c>
      <c r="N93" s="33">
        <v>2</v>
      </c>
      <c r="O93" s="33">
        <v>480.6</v>
      </c>
      <c r="P93" s="33">
        <v>10</v>
      </c>
      <c r="Q93" s="33">
        <v>1014.9</v>
      </c>
      <c r="R93" s="33">
        <v>1000</v>
      </c>
      <c r="S93" s="33">
        <v>-14.9</v>
      </c>
      <c r="T93" s="33">
        <v>-1.49</v>
      </c>
    </row>
    <row r="94" spans="11:20" ht="15" thickBot="1"/>
    <row r="95" spans="11:20" ht="15" thickBot="1">
      <c r="K95" s="34" t="s">
        <v>203</v>
      </c>
      <c r="L95" s="35">
        <v>1098.2</v>
      </c>
    </row>
    <row r="96" spans="11:20" ht="15" thickBot="1">
      <c r="K96" s="34" t="s">
        <v>329</v>
      </c>
      <c r="L96" s="35">
        <v>911</v>
      </c>
    </row>
    <row r="97" spans="11:12" ht="15" thickBot="1">
      <c r="K97" s="34" t="s">
        <v>205</v>
      </c>
      <c r="L97" s="35">
        <v>20000.2</v>
      </c>
    </row>
    <row r="98" spans="11:12" ht="15" thickBot="1">
      <c r="K98" s="34" t="s">
        <v>206</v>
      </c>
      <c r="L98" s="35">
        <v>20000</v>
      </c>
    </row>
    <row r="99" spans="11:12" ht="15" thickBot="1">
      <c r="K99" s="34" t="s">
        <v>207</v>
      </c>
      <c r="L99" s="35">
        <v>0.2</v>
      </c>
    </row>
    <row r="100" spans="11:12" ht="20" thickBot="1">
      <c r="K100" s="34" t="s">
        <v>208</v>
      </c>
      <c r="L100" s="35"/>
    </row>
    <row r="101" spans="11:12" ht="20" thickBot="1">
      <c r="K101" s="34" t="s">
        <v>209</v>
      </c>
      <c r="L101" s="35"/>
    </row>
    <row r="102" spans="11:12" ht="15" thickBot="1">
      <c r="K102" s="34" t="s">
        <v>210</v>
      </c>
      <c r="L102" s="35">
        <v>0</v>
      </c>
    </row>
    <row r="104" spans="11:12">
      <c r="K104" s="37" t="s">
        <v>211</v>
      </c>
    </row>
    <row r="106" spans="11:12">
      <c r="K106" s="36" t="s">
        <v>330</v>
      </c>
    </row>
    <row r="107" spans="11:12">
      <c r="K107" s="36" t="s">
        <v>331</v>
      </c>
    </row>
  </sheetData>
  <conditionalFormatting sqref="I25:I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K104" r:id="rId1" display="https://miau.my-x.hu/myx-free/coco/test/380482020190315163058.html" xr:uid="{3AD3674F-AE66-4C03-A438-FB6E51E831C7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9C8BF-93CB-49DD-831E-B7B80A14D267}">
  <dimension ref="A1:O84"/>
  <sheetViews>
    <sheetView zoomScale="50" zoomScaleNormal="50" workbookViewId="0"/>
  </sheetViews>
  <sheetFormatPr defaultRowHeight="14.5"/>
  <cols>
    <col min="1" max="1" width="36.81640625" bestFit="1" customWidth="1"/>
    <col min="2" max="2" width="11.90625" bestFit="1" customWidth="1"/>
    <col min="3" max="5" width="10.6328125" bestFit="1" customWidth="1"/>
    <col min="6" max="6" width="11" bestFit="1" customWidth="1"/>
    <col min="8" max="8" width="18.08984375" customWidth="1"/>
    <col min="9" max="9" width="37.1796875" customWidth="1"/>
  </cols>
  <sheetData>
    <row r="1" spans="1:6">
      <c r="A1" s="19" t="s">
        <v>83</v>
      </c>
      <c r="B1" s="19" t="s">
        <v>90</v>
      </c>
      <c r="C1" s="19" t="s">
        <v>90</v>
      </c>
      <c r="D1" s="19" t="s">
        <v>90</v>
      </c>
      <c r="E1" s="19" t="s">
        <v>90</v>
      </c>
      <c r="F1" s="19" t="s">
        <v>90</v>
      </c>
    </row>
    <row r="2" spans="1:6" ht="29">
      <c r="A2" s="19" t="s">
        <v>84</v>
      </c>
      <c r="B2" s="20" t="s">
        <v>85</v>
      </c>
      <c r="C2" s="20" t="s">
        <v>86</v>
      </c>
      <c r="D2" s="20" t="s">
        <v>87</v>
      </c>
      <c r="E2" s="20" t="s">
        <v>88</v>
      </c>
      <c r="F2" s="19" t="s">
        <v>89</v>
      </c>
    </row>
    <row r="3" spans="1:6">
      <c r="A3" s="19" t="s">
        <v>67</v>
      </c>
      <c r="B3" s="19" t="s">
        <v>78</v>
      </c>
      <c r="C3" s="19" t="s">
        <v>79</v>
      </c>
      <c r="D3" s="19" t="s">
        <v>80</v>
      </c>
      <c r="E3" s="19" t="s">
        <v>81</v>
      </c>
      <c r="F3" s="19" t="s">
        <v>82</v>
      </c>
    </row>
    <row r="4" spans="1:6">
      <c r="A4" s="18" t="s">
        <v>68</v>
      </c>
      <c r="B4">
        <v>100</v>
      </c>
      <c r="C4">
        <v>86</v>
      </c>
      <c r="D4">
        <v>60</v>
      </c>
      <c r="E4">
        <v>85</v>
      </c>
      <c r="F4">
        <v>112</v>
      </c>
    </row>
    <row r="5" spans="1:6">
      <c r="A5" s="18" t="s">
        <v>69</v>
      </c>
      <c r="B5">
        <v>75</v>
      </c>
      <c r="C5">
        <v>55</v>
      </c>
      <c r="D5">
        <v>80</v>
      </c>
      <c r="E5">
        <v>82</v>
      </c>
      <c r="F5">
        <v>73</v>
      </c>
    </row>
    <row r="6" spans="1:6">
      <c r="A6" s="18" t="s">
        <v>70</v>
      </c>
      <c r="B6">
        <v>91</v>
      </c>
      <c r="C6">
        <v>95</v>
      </c>
      <c r="D6">
        <v>61</v>
      </c>
      <c r="E6">
        <v>107</v>
      </c>
      <c r="F6">
        <v>117</v>
      </c>
    </row>
    <row r="7" spans="1:6">
      <c r="A7" s="18" t="s">
        <v>71</v>
      </c>
      <c r="B7">
        <v>89</v>
      </c>
      <c r="C7">
        <v>50</v>
      </c>
      <c r="D7">
        <v>91</v>
      </c>
      <c r="E7">
        <v>90</v>
      </c>
      <c r="F7">
        <v>89</v>
      </c>
    </row>
    <row r="8" spans="1:6">
      <c r="A8" s="18" t="s">
        <v>72</v>
      </c>
      <c r="B8">
        <v>110</v>
      </c>
      <c r="C8">
        <v>98</v>
      </c>
      <c r="D8">
        <v>111</v>
      </c>
      <c r="E8">
        <v>117</v>
      </c>
      <c r="F8">
        <v>116</v>
      </c>
    </row>
    <row r="9" spans="1:6">
      <c r="A9" s="18" t="s">
        <v>73</v>
      </c>
      <c r="B9">
        <v>84</v>
      </c>
      <c r="C9">
        <v>82</v>
      </c>
      <c r="D9">
        <v>108</v>
      </c>
      <c r="E9">
        <v>68</v>
      </c>
      <c r="F9">
        <v>89</v>
      </c>
    </row>
    <row r="10" spans="1:6">
      <c r="A10" s="18" t="s">
        <v>74</v>
      </c>
      <c r="B10">
        <v>78</v>
      </c>
      <c r="C10">
        <v>82</v>
      </c>
      <c r="D10">
        <v>117</v>
      </c>
      <c r="E10">
        <v>59</v>
      </c>
      <c r="F10">
        <v>63</v>
      </c>
    </row>
    <row r="11" spans="1:6">
      <c r="A11" s="18" t="s">
        <v>75</v>
      </c>
      <c r="B11">
        <v>71</v>
      </c>
      <c r="C11">
        <v>95</v>
      </c>
      <c r="D11">
        <v>99</v>
      </c>
      <c r="E11">
        <v>88</v>
      </c>
      <c r="F11">
        <v>95</v>
      </c>
    </row>
    <row r="12" spans="1:6">
      <c r="A12" s="18" t="s">
        <v>76</v>
      </c>
      <c r="B12">
        <v>54</v>
      </c>
      <c r="C12">
        <v>113</v>
      </c>
      <c r="D12">
        <v>98</v>
      </c>
      <c r="E12">
        <v>58</v>
      </c>
      <c r="F12">
        <v>101</v>
      </c>
    </row>
    <row r="13" spans="1:6">
      <c r="A13" s="18" t="s">
        <v>77</v>
      </c>
      <c r="B13">
        <v>96</v>
      </c>
      <c r="C13">
        <v>103</v>
      </c>
      <c r="D13">
        <v>58</v>
      </c>
      <c r="E13">
        <v>105</v>
      </c>
      <c r="F13">
        <v>87</v>
      </c>
    </row>
    <row r="14" spans="1:6">
      <c r="A14" s="21" t="s">
        <v>91</v>
      </c>
      <c r="B14" s="21">
        <v>70</v>
      </c>
      <c r="C14" s="21">
        <v>70</v>
      </c>
      <c r="D14" s="21">
        <v>70</v>
      </c>
      <c r="E14" s="21">
        <v>70</v>
      </c>
      <c r="F14" s="21">
        <v>70</v>
      </c>
    </row>
    <row r="16" spans="1:6" ht="22">
      <c r="A16" s="18" t="s">
        <v>93</v>
      </c>
      <c r="B16" s="22" t="s">
        <v>94</v>
      </c>
      <c r="C16" s="22" t="s">
        <v>95</v>
      </c>
      <c r="D16" s="22" t="s">
        <v>95</v>
      </c>
      <c r="E16" s="22" t="s">
        <v>94</v>
      </c>
      <c r="F16" s="22" t="s">
        <v>95</v>
      </c>
    </row>
    <row r="17" spans="1:15">
      <c r="A17" t="s">
        <v>92</v>
      </c>
      <c r="B17">
        <v>1</v>
      </c>
      <c r="C17">
        <v>0</v>
      </c>
      <c r="D17">
        <v>1</v>
      </c>
      <c r="E17">
        <v>0</v>
      </c>
      <c r="F17">
        <v>1</v>
      </c>
    </row>
    <row r="18" spans="1:15">
      <c r="A18" t="s">
        <v>96</v>
      </c>
      <c r="B18" t="str">
        <f t="shared" ref="B18:F18" si="0">B3</f>
        <v>Nd1</v>
      </c>
      <c r="C18" t="str">
        <f t="shared" si="0"/>
        <v>Nd2</v>
      </c>
      <c r="D18" t="str">
        <f t="shared" si="0"/>
        <v>Nd3</v>
      </c>
      <c r="E18" t="str">
        <f t="shared" si="0"/>
        <v>Nd4</v>
      </c>
      <c r="F18" t="str">
        <f t="shared" si="0"/>
        <v>Nd5</v>
      </c>
      <c r="G18" t="s">
        <v>98</v>
      </c>
      <c r="H18" t="s">
        <v>99</v>
      </c>
    </row>
    <row r="19" spans="1:15">
      <c r="A19" t="str">
        <f t="shared" ref="A19:A28" si="1">A4</f>
        <v>St1</v>
      </c>
      <c r="B19">
        <f>IF(B17=0,B$14-B4,B4-B$14)</f>
        <v>30</v>
      </c>
      <c r="C19">
        <f t="shared" ref="C19:F19" si="2">IF(C17=1,C$14-C4,C4-C$14)</f>
        <v>16</v>
      </c>
      <c r="D19">
        <f t="shared" si="2"/>
        <v>10</v>
      </c>
      <c r="E19">
        <f t="shared" si="2"/>
        <v>15</v>
      </c>
      <c r="F19">
        <f t="shared" si="2"/>
        <v>-42</v>
      </c>
      <c r="G19">
        <v>1000</v>
      </c>
    </row>
    <row r="20" spans="1:15">
      <c r="A20" t="str">
        <f t="shared" si="1"/>
        <v>St2</v>
      </c>
      <c r="B20">
        <f t="shared" ref="B20:F28" si="3">IF(B18=1,B$14-B5,B5-B$14)</f>
        <v>5</v>
      </c>
      <c r="C20">
        <f t="shared" si="3"/>
        <v>-15</v>
      </c>
      <c r="D20">
        <f t="shared" si="3"/>
        <v>10</v>
      </c>
      <c r="E20">
        <f t="shared" si="3"/>
        <v>12</v>
      </c>
      <c r="F20">
        <f t="shared" si="3"/>
        <v>3</v>
      </c>
      <c r="G20">
        <v>1000</v>
      </c>
    </row>
    <row r="21" spans="1:15">
      <c r="A21" t="str">
        <f t="shared" si="1"/>
        <v>St3</v>
      </c>
      <c r="B21">
        <f t="shared" si="3"/>
        <v>21</v>
      </c>
      <c r="C21">
        <f t="shared" si="3"/>
        <v>25</v>
      </c>
      <c r="D21">
        <f t="shared" si="3"/>
        <v>-9</v>
      </c>
      <c r="E21">
        <f t="shared" si="3"/>
        <v>37</v>
      </c>
      <c r="F21">
        <f t="shared" si="3"/>
        <v>47</v>
      </c>
      <c r="G21">
        <v>1000</v>
      </c>
    </row>
    <row r="22" spans="1:15">
      <c r="A22" t="str">
        <f t="shared" si="1"/>
        <v>St4</v>
      </c>
      <c r="B22">
        <f t="shared" si="3"/>
        <v>19</v>
      </c>
      <c r="C22">
        <f t="shared" si="3"/>
        <v>-20</v>
      </c>
      <c r="D22">
        <f t="shared" si="3"/>
        <v>21</v>
      </c>
      <c r="E22">
        <f t="shared" si="3"/>
        <v>20</v>
      </c>
      <c r="F22">
        <f t="shared" si="3"/>
        <v>19</v>
      </c>
      <c r="G22">
        <v>1000</v>
      </c>
    </row>
    <row r="23" spans="1:15">
      <c r="A23" t="str">
        <f t="shared" si="1"/>
        <v>St5</v>
      </c>
      <c r="B23">
        <f t="shared" si="3"/>
        <v>40</v>
      </c>
      <c r="C23">
        <f t="shared" si="3"/>
        <v>28</v>
      </c>
      <c r="D23">
        <f t="shared" si="3"/>
        <v>41</v>
      </c>
      <c r="E23">
        <f t="shared" si="3"/>
        <v>47</v>
      </c>
      <c r="F23">
        <f t="shared" si="3"/>
        <v>46</v>
      </c>
      <c r="G23">
        <v>1000</v>
      </c>
    </row>
    <row r="24" spans="1:15">
      <c r="A24" t="str">
        <f t="shared" si="1"/>
        <v>St6</v>
      </c>
      <c r="B24">
        <f t="shared" si="3"/>
        <v>14</v>
      </c>
      <c r="C24">
        <f t="shared" si="3"/>
        <v>12</v>
      </c>
      <c r="D24">
        <f t="shared" si="3"/>
        <v>38</v>
      </c>
      <c r="E24">
        <f t="shared" si="3"/>
        <v>-2</v>
      </c>
      <c r="F24">
        <f t="shared" si="3"/>
        <v>19</v>
      </c>
      <c r="G24">
        <v>1000</v>
      </c>
    </row>
    <row r="25" spans="1:15">
      <c r="A25" t="str">
        <f t="shared" si="1"/>
        <v>St7</v>
      </c>
      <c r="B25">
        <f t="shared" si="3"/>
        <v>8</v>
      </c>
      <c r="C25">
        <f t="shared" si="3"/>
        <v>12</v>
      </c>
      <c r="D25">
        <f t="shared" si="3"/>
        <v>47</v>
      </c>
      <c r="E25">
        <f t="shared" si="3"/>
        <v>-11</v>
      </c>
      <c r="F25">
        <f t="shared" si="3"/>
        <v>-7</v>
      </c>
      <c r="G25">
        <v>1000</v>
      </c>
    </row>
    <row r="26" spans="1:15">
      <c r="A26" t="str">
        <f t="shared" si="1"/>
        <v>St8</v>
      </c>
      <c r="B26">
        <f t="shared" si="3"/>
        <v>1</v>
      </c>
      <c r="C26">
        <f t="shared" si="3"/>
        <v>25</v>
      </c>
      <c r="D26">
        <f t="shared" si="3"/>
        <v>29</v>
      </c>
      <c r="E26">
        <f t="shared" si="3"/>
        <v>18</v>
      </c>
      <c r="F26">
        <f t="shared" si="3"/>
        <v>25</v>
      </c>
      <c r="G26">
        <v>1000</v>
      </c>
    </row>
    <row r="27" spans="1:15">
      <c r="A27" t="str">
        <f t="shared" si="1"/>
        <v>St9</v>
      </c>
      <c r="B27">
        <f t="shared" si="3"/>
        <v>-16</v>
      </c>
      <c r="C27">
        <f t="shared" si="3"/>
        <v>43</v>
      </c>
      <c r="D27">
        <f t="shared" si="3"/>
        <v>28</v>
      </c>
      <c r="E27">
        <f t="shared" si="3"/>
        <v>-12</v>
      </c>
      <c r="F27">
        <f t="shared" si="3"/>
        <v>31</v>
      </c>
      <c r="G27">
        <v>1000</v>
      </c>
    </row>
    <row r="28" spans="1:15">
      <c r="A28" t="str">
        <f t="shared" si="1"/>
        <v>St10</v>
      </c>
      <c r="B28">
        <f t="shared" si="3"/>
        <v>-26</v>
      </c>
      <c r="C28">
        <f t="shared" si="3"/>
        <v>33</v>
      </c>
      <c r="D28">
        <f t="shared" si="3"/>
        <v>-12</v>
      </c>
      <c r="E28">
        <f t="shared" si="3"/>
        <v>35</v>
      </c>
      <c r="F28">
        <f t="shared" si="3"/>
        <v>17</v>
      </c>
      <c r="G28">
        <v>1000</v>
      </c>
    </row>
    <row r="29" spans="1:15">
      <c r="A29" t="s">
        <v>435</v>
      </c>
      <c r="B29" s="24">
        <f>AVERAGE(B19:B28)</f>
        <v>9.6</v>
      </c>
      <c r="C29" s="24">
        <f t="shared" ref="C29:F29" si="4">AVERAGE(C19:C28)</f>
        <v>15.9</v>
      </c>
      <c r="D29" s="24">
        <f t="shared" si="4"/>
        <v>20.3</v>
      </c>
      <c r="E29" s="24">
        <f t="shared" si="4"/>
        <v>15.9</v>
      </c>
      <c r="F29" s="24">
        <f t="shared" si="4"/>
        <v>15.8</v>
      </c>
      <c r="G29" t="s">
        <v>218</v>
      </c>
    </row>
    <row r="30" spans="1:15" ht="43.5">
      <c r="A30" t="s">
        <v>97</v>
      </c>
      <c r="B30" t="str">
        <f t="shared" ref="B30:G40" si="5">B18</f>
        <v>Nd1</v>
      </c>
      <c r="C30" t="str">
        <f t="shared" si="5"/>
        <v>Nd2</v>
      </c>
      <c r="D30" t="str">
        <f t="shared" si="5"/>
        <v>Nd3</v>
      </c>
      <c r="E30" t="str">
        <f t="shared" si="5"/>
        <v>Nd4</v>
      </c>
      <c r="F30" t="str">
        <f t="shared" si="5"/>
        <v>Nd5</v>
      </c>
      <c r="G30" t="str">
        <f t="shared" si="5"/>
        <v>Y0</v>
      </c>
      <c r="H30" s="17" t="s">
        <v>99</v>
      </c>
      <c r="I30" s="17" t="s">
        <v>100</v>
      </c>
      <c r="J30" t="str">
        <f>B30</f>
        <v>Nd1</v>
      </c>
      <c r="K30" t="str">
        <f t="shared" ref="K30:N30" si="6">C30</f>
        <v>Nd2</v>
      </c>
      <c r="L30" t="str">
        <f t="shared" si="6"/>
        <v>Nd3</v>
      </c>
      <c r="M30" t="str">
        <f t="shared" si="6"/>
        <v>Nd4</v>
      </c>
      <c r="N30" t="str">
        <f t="shared" si="6"/>
        <v>Nd5</v>
      </c>
      <c r="O30" t="s">
        <v>217</v>
      </c>
    </row>
    <row r="31" spans="1:15">
      <c r="A31" t="str">
        <f t="shared" ref="A31:A40" si="7">A19</f>
        <v>St1</v>
      </c>
      <c r="B31">
        <f>RANK(B19,B$19:B$28,0)</f>
        <v>2</v>
      </c>
      <c r="C31">
        <f t="shared" ref="C31:F31" si="8">RANK(C19,C$19:C$28,0)</f>
        <v>6</v>
      </c>
      <c r="D31">
        <f t="shared" si="8"/>
        <v>7</v>
      </c>
      <c r="E31">
        <f t="shared" si="8"/>
        <v>6</v>
      </c>
      <c r="F31">
        <f t="shared" si="8"/>
        <v>10</v>
      </c>
      <c r="G31">
        <f t="shared" si="5"/>
        <v>1000</v>
      </c>
      <c r="J31">
        <f>B31-satisfaction_v2!B31</f>
        <v>0</v>
      </c>
      <c r="K31">
        <f>C31-satisfaction_v2!C31</f>
        <v>0</v>
      </c>
      <c r="L31">
        <f>D31-satisfaction_v2!D31</f>
        <v>6</v>
      </c>
      <c r="M31">
        <f>E31-satisfaction_v2!E31</f>
        <v>0</v>
      </c>
      <c r="N31">
        <f>F31-satisfaction_v2!F31</f>
        <v>1</v>
      </c>
    </row>
    <row r="32" spans="1:15">
      <c r="A32" t="str">
        <f t="shared" si="7"/>
        <v>St2</v>
      </c>
      <c r="B32">
        <f t="shared" ref="B32:F40" si="9">RANK(B20,B$19:B$28,0)</f>
        <v>7</v>
      </c>
      <c r="C32">
        <f t="shared" si="9"/>
        <v>9</v>
      </c>
      <c r="D32">
        <f t="shared" si="9"/>
        <v>7</v>
      </c>
      <c r="E32">
        <f t="shared" si="9"/>
        <v>7</v>
      </c>
      <c r="F32">
        <f t="shared" si="9"/>
        <v>8</v>
      </c>
      <c r="G32">
        <f t="shared" si="5"/>
        <v>1000</v>
      </c>
      <c r="J32">
        <f>B32-satisfaction_v2!B32</f>
        <v>-1</v>
      </c>
      <c r="K32">
        <f>C32-satisfaction_v2!C32</f>
        <v>0</v>
      </c>
      <c r="L32">
        <f>D32-satisfaction_v2!D32</f>
        <v>-1</v>
      </c>
      <c r="M32">
        <f>E32-satisfaction_v2!E32</f>
        <v>0</v>
      </c>
      <c r="N32">
        <f>F32-satisfaction_v2!F32</f>
        <v>0</v>
      </c>
    </row>
    <row r="33" spans="1:14">
      <c r="A33" t="str">
        <f t="shared" si="7"/>
        <v>St3</v>
      </c>
      <c r="B33">
        <f t="shared" si="9"/>
        <v>3</v>
      </c>
      <c r="C33">
        <f t="shared" si="9"/>
        <v>4</v>
      </c>
      <c r="D33">
        <f t="shared" si="9"/>
        <v>9</v>
      </c>
      <c r="E33">
        <f t="shared" si="9"/>
        <v>2</v>
      </c>
      <c r="F33">
        <f t="shared" si="9"/>
        <v>1</v>
      </c>
      <c r="G33">
        <f t="shared" si="5"/>
        <v>1000</v>
      </c>
      <c r="J33">
        <f>B33-satisfaction_v2!B33</f>
        <v>-1</v>
      </c>
      <c r="K33">
        <f>C33-satisfaction_v2!C33</f>
        <v>0</v>
      </c>
      <c r="L33">
        <f>D33-satisfaction_v2!D33</f>
        <v>0</v>
      </c>
      <c r="M33">
        <f>E33-satisfaction_v2!E33</f>
        <v>0</v>
      </c>
      <c r="N33">
        <f>F33-satisfaction_v2!F33</f>
        <v>0</v>
      </c>
    </row>
    <row r="34" spans="1:14">
      <c r="A34" t="str">
        <f t="shared" si="7"/>
        <v>St4</v>
      </c>
      <c r="B34">
        <f t="shared" si="9"/>
        <v>4</v>
      </c>
      <c r="C34">
        <f t="shared" si="9"/>
        <v>10</v>
      </c>
      <c r="D34">
        <f t="shared" si="9"/>
        <v>6</v>
      </c>
      <c r="E34">
        <f t="shared" si="9"/>
        <v>4</v>
      </c>
      <c r="F34">
        <f t="shared" si="9"/>
        <v>5</v>
      </c>
      <c r="G34">
        <f t="shared" si="5"/>
        <v>1000</v>
      </c>
      <c r="J34">
        <f>B34-satisfaction_v2!B34</f>
        <v>-1</v>
      </c>
      <c r="K34">
        <f>C34-satisfaction_v2!C34</f>
        <v>0</v>
      </c>
      <c r="L34">
        <f>D34-satisfaction_v2!D34</f>
        <v>-1</v>
      </c>
      <c r="M34">
        <f>E34-satisfaction_v2!E34</f>
        <v>0</v>
      </c>
      <c r="N34">
        <f>F34-satisfaction_v2!F34</f>
        <v>0</v>
      </c>
    </row>
    <row r="35" spans="1:14">
      <c r="A35" t="str">
        <f t="shared" si="7"/>
        <v>St5</v>
      </c>
      <c r="B35">
        <f t="shared" si="9"/>
        <v>1</v>
      </c>
      <c r="C35">
        <f t="shared" si="9"/>
        <v>3</v>
      </c>
      <c r="D35">
        <f t="shared" si="9"/>
        <v>2</v>
      </c>
      <c r="E35">
        <f t="shared" si="9"/>
        <v>1</v>
      </c>
      <c r="F35">
        <f t="shared" si="9"/>
        <v>2</v>
      </c>
      <c r="G35">
        <f t="shared" si="5"/>
        <v>1000</v>
      </c>
      <c r="J35">
        <f>B35-satisfaction_v2!B35</f>
        <v>0</v>
      </c>
      <c r="K35">
        <f>C35-satisfaction_v2!C35</f>
        <v>0</v>
      </c>
      <c r="L35">
        <f>D35-satisfaction_v2!D35</f>
        <v>-1</v>
      </c>
      <c r="M35">
        <f>E35-satisfaction_v2!E35</f>
        <v>0</v>
      </c>
      <c r="N35">
        <f>F35-satisfaction_v2!F35</f>
        <v>0</v>
      </c>
    </row>
    <row r="36" spans="1:14">
      <c r="A36" t="str">
        <f t="shared" si="7"/>
        <v>St6</v>
      </c>
      <c r="B36">
        <f t="shared" si="9"/>
        <v>5</v>
      </c>
      <c r="C36">
        <f t="shared" si="9"/>
        <v>7</v>
      </c>
      <c r="D36">
        <f t="shared" si="9"/>
        <v>3</v>
      </c>
      <c r="E36">
        <f t="shared" si="9"/>
        <v>8</v>
      </c>
      <c r="F36">
        <f t="shared" si="9"/>
        <v>5</v>
      </c>
      <c r="G36">
        <f t="shared" si="5"/>
        <v>1000</v>
      </c>
      <c r="J36">
        <f>B36-satisfaction_v2!B36</f>
        <v>-1</v>
      </c>
      <c r="K36">
        <f>C36-satisfaction_v2!C36</f>
        <v>0</v>
      </c>
      <c r="L36">
        <f>D36-satisfaction_v2!D36</f>
        <v>-1</v>
      </c>
      <c r="M36">
        <f>E36-satisfaction_v2!E36</f>
        <v>0</v>
      </c>
      <c r="N36">
        <f>F36-satisfaction_v2!F36</f>
        <v>0</v>
      </c>
    </row>
    <row r="37" spans="1:14">
      <c r="A37" t="str">
        <f t="shared" si="7"/>
        <v>St7</v>
      </c>
      <c r="B37">
        <f t="shared" si="9"/>
        <v>6</v>
      </c>
      <c r="C37">
        <f t="shared" si="9"/>
        <v>7</v>
      </c>
      <c r="D37">
        <f t="shared" si="9"/>
        <v>1</v>
      </c>
      <c r="E37">
        <f t="shared" si="9"/>
        <v>9</v>
      </c>
      <c r="F37">
        <f t="shared" si="9"/>
        <v>9</v>
      </c>
      <c r="G37">
        <f t="shared" si="5"/>
        <v>1000</v>
      </c>
      <c r="J37">
        <f>B37-satisfaction_v2!B37</f>
        <v>-1</v>
      </c>
      <c r="K37">
        <f>C37-satisfaction_v2!C37</f>
        <v>0</v>
      </c>
      <c r="L37">
        <f>D37-satisfaction_v2!D37</f>
        <v>-1</v>
      </c>
      <c r="M37">
        <f>E37-satisfaction_v2!E37</f>
        <v>0</v>
      </c>
      <c r="N37">
        <f>F37-satisfaction_v2!F37</f>
        <v>-1</v>
      </c>
    </row>
    <row r="38" spans="1:14">
      <c r="A38" t="str">
        <f t="shared" si="7"/>
        <v>St8</v>
      </c>
      <c r="B38">
        <f t="shared" si="9"/>
        <v>8</v>
      </c>
      <c r="C38">
        <f t="shared" si="9"/>
        <v>4</v>
      </c>
      <c r="D38">
        <f t="shared" si="9"/>
        <v>4</v>
      </c>
      <c r="E38">
        <f t="shared" si="9"/>
        <v>5</v>
      </c>
      <c r="F38">
        <f t="shared" si="9"/>
        <v>4</v>
      </c>
      <c r="G38">
        <f t="shared" si="5"/>
        <v>1000</v>
      </c>
      <c r="J38">
        <f>B38-satisfaction_v2!B38</f>
        <v>-1</v>
      </c>
      <c r="K38">
        <f>C38-satisfaction_v2!C38</f>
        <v>0</v>
      </c>
      <c r="L38">
        <f>D38-satisfaction_v2!D38</f>
        <v>-1</v>
      </c>
      <c r="M38">
        <f>E38-satisfaction_v2!E38</f>
        <v>0</v>
      </c>
      <c r="N38">
        <f>F38-satisfaction_v2!F38</f>
        <v>0</v>
      </c>
    </row>
    <row r="39" spans="1:14">
      <c r="A39" t="str">
        <f t="shared" si="7"/>
        <v>St9</v>
      </c>
      <c r="B39">
        <f t="shared" si="9"/>
        <v>9</v>
      </c>
      <c r="C39">
        <f t="shared" si="9"/>
        <v>1</v>
      </c>
      <c r="D39">
        <f t="shared" si="9"/>
        <v>5</v>
      </c>
      <c r="E39">
        <f t="shared" si="9"/>
        <v>10</v>
      </c>
      <c r="F39">
        <f t="shared" si="9"/>
        <v>3</v>
      </c>
      <c r="G39">
        <f t="shared" si="5"/>
        <v>1000</v>
      </c>
      <c r="J39">
        <f>B39-satisfaction_v2!B39</f>
        <v>-1</v>
      </c>
      <c r="K39">
        <f>C39-satisfaction_v2!C39</f>
        <v>0</v>
      </c>
      <c r="L39">
        <f>D39-satisfaction_v2!D39</f>
        <v>-1</v>
      </c>
      <c r="M39">
        <f>E39-satisfaction_v2!E39</f>
        <v>0</v>
      </c>
      <c r="N39">
        <f>F39-satisfaction_v2!F39</f>
        <v>0</v>
      </c>
    </row>
    <row r="40" spans="1:14">
      <c r="A40" t="str">
        <f t="shared" si="7"/>
        <v>St10</v>
      </c>
      <c r="B40">
        <f t="shared" si="9"/>
        <v>10</v>
      </c>
      <c r="C40">
        <f t="shared" si="9"/>
        <v>2</v>
      </c>
      <c r="D40">
        <f t="shared" si="9"/>
        <v>10</v>
      </c>
      <c r="E40">
        <f t="shared" si="9"/>
        <v>3</v>
      </c>
      <c r="F40">
        <f t="shared" si="9"/>
        <v>7</v>
      </c>
      <c r="G40">
        <f t="shared" si="5"/>
        <v>1000</v>
      </c>
      <c r="J40">
        <f>B40-satisfaction_v2!B40</f>
        <v>7</v>
      </c>
      <c r="K40">
        <f>C40-satisfaction_v2!C40</f>
        <v>0</v>
      </c>
      <c r="L40">
        <f>D40-satisfaction_v2!D40</f>
        <v>0</v>
      </c>
      <c r="M40">
        <f>E40-satisfaction_v2!E40</f>
        <v>0</v>
      </c>
      <c r="N40">
        <f>F40-satisfaction_v2!F40</f>
        <v>0</v>
      </c>
    </row>
    <row r="43" spans="1:14">
      <c r="A43" t="s">
        <v>101</v>
      </c>
      <c r="B43" t="str">
        <f>B30</f>
        <v>Nd1</v>
      </c>
      <c r="C43" t="str">
        <f t="shared" ref="C43:F43" si="10">C30</f>
        <v>Nd2</v>
      </c>
      <c r="D43" t="str">
        <f t="shared" si="10"/>
        <v>Nd3</v>
      </c>
      <c r="E43" t="str">
        <f t="shared" si="10"/>
        <v>Nd4</v>
      </c>
      <c r="F43" t="str">
        <f t="shared" si="10"/>
        <v>Nd5</v>
      </c>
    </row>
    <row r="44" spans="1:14">
      <c r="A44">
        <v>1</v>
      </c>
      <c r="B44" s="27">
        <v>218.56019270714987</v>
      </c>
      <c r="C44" s="27">
        <v>485.30245050939891</v>
      </c>
      <c r="D44" s="27">
        <v>227.2308260542317</v>
      </c>
      <c r="E44" s="27">
        <v>231.83925781154267</v>
      </c>
      <c r="F44" s="27">
        <v>194.24875569615332</v>
      </c>
    </row>
    <row r="45" spans="1:14">
      <c r="A45">
        <v>2</v>
      </c>
      <c r="B45" s="27">
        <v>217.56019270709845</v>
      </c>
      <c r="C45" s="27">
        <v>318.25213134509642</v>
      </c>
      <c r="D45" s="27">
        <v>226.23082605418435</v>
      </c>
      <c r="E45" s="27">
        <v>230.83925781163595</v>
      </c>
      <c r="F45" s="27">
        <v>193.24875569615713</v>
      </c>
    </row>
    <row r="46" spans="1:14">
      <c r="A46">
        <v>3</v>
      </c>
      <c r="B46" s="27">
        <v>216.56019270704726</v>
      </c>
      <c r="C46" s="27">
        <v>150.20194531899929</v>
      </c>
      <c r="D46" s="27">
        <v>224.87505709027593</v>
      </c>
      <c r="E46" s="27">
        <v>229.83925781175853</v>
      </c>
      <c r="F46" s="27">
        <v>192.24875569616097</v>
      </c>
    </row>
    <row r="47" spans="1:14">
      <c r="A47">
        <v>4</v>
      </c>
      <c r="B47" s="27">
        <v>215.56019270699466</v>
      </c>
      <c r="C47" s="27">
        <v>149.20194531899389</v>
      </c>
      <c r="D47" s="27">
        <v>223.87505709023964</v>
      </c>
      <c r="E47" s="27">
        <v>228.8392578119238</v>
      </c>
      <c r="F47" s="27">
        <v>191.24875569616472</v>
      </c>
    </row>
    <row r="48" spans="1:14">
      <c r="A48">
        <v>5</v>
      </c>
      <c r="B48" s="27">
        <v>214.56019270694196</v>
      </c>
      <c r="C48" s="27">
        <v>148.20194531898844</v>
      </c>
      <c r="D48" s="27">
        <v>222.87505709020274</v>
      </c>
      <c r="E48" s="27">
        <v>227.83925781215834</v>
      </c>
      <c r="F48" s="27">
        <v>190.24875569616938</v>
      </c>
    </row>
    <row r="49" spans="1:6">
      <c r="A49">
        <v>6</v>
      </c>
      <c r="B49" s="27">
        <v>213.56019270688881</v>
      </c>
      <c r="C49" s="27">
        <v>147.20194531898315</v>
      </c>
      <c r="D49" s="27">
        <v>221.87505709016546</v>
      </c>
      <c r="E49" s="27">
        <v>226.83925781251432</v>
      </c>
      <c r="F49" s="27">
        <v>189.24875569617365</v>
      </c>
    </row>
    <row r="50" spans="1:6">
      <c r="A50">
        <v>7</v>
      </c>
      <c r="B50" s="27">
        <v>212.56019270683527</v>
      </c>
      <c r="C50" s="27">
        <v>146.20194531897766</v>
      </c>
      <c r="D50" s="27">
        <v>220.87505709012802</v>
      </c>
      <c r="E50" s="27">
        <v>225.8392578131126</v>
      </c>
      <c r="F50" s="27">
        <v>188.24875569617836</v>
      </c>
    </row>
    <row r="51" spans="1:6">
      <c r="A51">
        <v>8</v>
      </c>
      <c r="B51" s="27">
        <v>211.56019270678107</v>
      </c>
      <c r="C51" s="27">
        <v>145.20194531897201</v>
      </c>
      <c r="D51" s="27">
        <v>219.87505709009</v>
      </c>
      <c r="E51" s="27">
        <v>224.83925781342793</v>
      </c>
      <c r="F51" s="27">
        <v>187.24875569618217</v>
      </c>
    </row>
    <row r="52" spans="1:6">
      <c r="A52">
        <v>9</v>
      </c>
      <c r="B52" s="27">
        <v>209.4358610297943</v>
      </c>
      <c r="C52" s="27">
        <v>144.20194531896615</v>
      </c>
      <c r="D52" s="27">
        <v>210.75167368851066</v>
      </c>
      <c r="E52" s="27">
        <v>223.83925782034089</v>
      </c>
      <c r="F52" s="27">
        <v>186.24875569618649</v>
      </c>
    </row>
    <row r="53" spans="1:6">
      <c r="A53">
        <v>10</v>
      </c>
      <c r="B53" s="27">
        <v>50.469131755671533</v>
      </c>
      <c r="C53" s="27">
        <v>143.20194531896033</v>
      </c>
      <c r="D53" s="27">
        <v>48.614128893154863</v>
      </c>
      <c r="E53" s="27">
        <v>50.4691313350664</v>
      </c>
      <c r="F53" s="27">
        <v>185.24875569619098</v>
      </c>
    </row>
    <row r="54" spans="1:6">
      <c r="B54" s="25"/>
      <c r="C54" s="25"/>
      <c r="D54" s="25"/>
      <c r="E54" s="25"/>
      <c r="F54" s="25"/>
    </row>
    <row r="55" spans="1:6">
      <c r="A55" t="s">
        <v>102</v>
      </c>
      <c r="B55" s="25" t="str">
        <f>B43</f>
        <v>Nd1</v>
      </c>
      <c r="C55" s="25" t="str">
        <f t="shared" ref="C55:F55" si="11">C43</f>
        <v>Nd2</v>
      </c>
      <c r="D55" s="25" t="str">
        <f t="shared" si="11"/>
        <v>Nd3</v>
      </c>
      <c r="E55" s="25" t="str">
        <f t="shared" si="11"/>
        <v>Nd4</v>
      </c>
      <c r="F55" s="25" t="str">
        <f t="shared" si="11"/>
        <v>Nd5</v>
      </c>
    </row>
    <row r="56" spans="1:6">
      <c r="A56" t="s">
        <v>103</v>
      </c>
      <c r="B56" s="25">
        <f>B44-B45</f>
        <v>1.0000000000514149</v>
      </c>
      <c r="C56" s="25">
        <f t="shared" ref="C56:F56" si="12">C44-C45</f>
        <v>167.05031916430249</v>
      </c>
      <c r="D56" s="25">
        <f t="shared" si="12"/>
        <v>1.0000000000473506</v>
      </c>
      <c r="E56" s="25">
        <f t="shared" si="12"/>
        <v>0.99999999990671995</v>
      </c>
      <c r="F56" s="25">
        <f t="shared" si="12"/>
        <v>0.99999999999619149</v>
      </c>
    </row>
    <row r="57" spans="1:6">
      <c r="A57" t="s">
        <v>104</v>
      </c>
      <c r="B57" s="25">
        <f t="shared" ref="B57:F64" si="13">B45-B46</f>
        <v>1.0000000000511875</v>
      </c>
      <c r="C57" s="25">
        <f t="shared" si="13"/>
        <v>168.05018602609712</v>
      </c>
      <c r="D57" s="25">
        <f t="shared" si="13"/>
        <v>1.3557689639084174</v>
      </c>
      <c r="E57" s="25">
        <f t="shared" si="13"/>
        <v>0.99999999987741717</v>
      </c>
      <c r="F57" s="25">
        <f t="shared" si="13"/>
        <v>0.99999999999616307</v>
      </c>
    </row>
    <row r="58" spans="1:6">
      <c r="A58" t="s">
        <v>104</v>
      </c>
      <c r="B58" s="25">
        <f t="shared" si="13"/>
        <v>1.0000000000526086</v>
      </c>
      <c r="C58" s="25">
        <f t="shared" si="13"/>
        <v>1.0000000000054001</v>
      </c>
      <c r="D58" s="25">
        <f t="shared" si="13"/>
        <v>1.0000000000362945</v>
      </c>
      <c r="E58" s="25">
        <f t="shared" si="13"/>
        <v>0.99999999983472776</v>
      </c>
      <c r="F58" s="25">
        <f t="shared" si="13"/>
        <v>0.99999999999624833</v>
      </c>
    </row>
    <row r="59" spans="1:6">
      <c r="A59" t="s">
        <v>104</v>
      </c>
      <c r="B59" s="25">
        <f t="shared" si="13"/>
        <v>1.0000000000526938</v>
      </c>
      <c r="C59" s="25">
        <f t="shared" si="13"/>
        <v>1.000000000005457</v>
      </c>
      <c r="D59" s="25">
        <f t="shared" si="13"/>
        <v>1.0000000000368914</v>
      </c>
      <c r="E59" s="25">
        <f t="shared" si="13"/>
        <v>0.99999999976546405</v>
      </c>
      <c r="F59" s="25">
        <f t="shared" si="13"/>
        <v>0.99999999999533884</v>
      </c>
    </row>
    <row r="60" spans="1:6">
      <c r="A60" t="s">
        <v>104</v>
      </c>
      <c r="B60" s="25">
        <f t="shared" si="13"/>
        <v>1.0000000000531486</v>
      </c>
      <c r="C60" s="25">
        <f t="shared" si="13"/>
        <v>1.0000000000052864</v>
      </c>
      <c r="D60" s="25">
        <f t="shared" si="13"/>
        <v>1.0000000000372893</v>
      </c>
      <c r="E60" s="25">
        <f t="shared" si="13"/>
        <v>0.99999999964401809</v>
      </c>
      <c r="F60" s="25">
        <f t="shared" si="13"/>
        <v>0.99999999999573674</v>
      </c>
    </row>
    <row r="61" spans="1:6">
      <c r="A61" t="s">
        <v>104</v>
      </c>
      <c r="B61" s="25">
        <f t="shared" si="13"/>
        <v>1.0000000000535465</v>
      </c>
      <c r="C61" s="25">
        <f t="shared" si="13"/>
        <v>1.0000000000054854</v>
      </c>
      <c r="D61" s="25">
        <f t="shared" si="13"/>
        <v>1.0000000000374314</v>
      </c>
      <c r="E61" s="25">
        <f t="shared" si="13"/>
        <v>0.99999999940172302</v>
      </c>
      <c r="F61" s="25">
        <f t="shared" si="13"/>
        <v>0.999999999995282</v>
      </c>
    </row>
    <row r="62" spans="1:6">
      <c r="A62" t="s">
        <v>104</v>
      </c>
      <c r="B62" s="25">
        <f t="shared" si="13"/>
        <v>1.0000000000542002</v>
      </c>
      <c r="C62" s="25">
        <f t="shared" si="13"/>
        <v>1.0000000000056559</v>
      </c>
      <c r="D62" s="25">
        <f t="shared" si="13"/>
        <v>1.0000000000380282</v>
      </c>
      <c r="E62" s="25">
        <f t="shared" si="13"/>
        <v>0.99999999968466113</v>
      </c>
      <c r="F62" s="25">
        <f t="shared" si="13"/>
        <v>0.99999999999619149</v>
      </c>
    </row>
    <row r="63" spans="1:6">
      <c r="A63" t="s">
        <v>104</v>
      </c>
      <c r="B63" s="25">
        <f t="shared" si="13"/>
        <v>2.1243316769867704</v>
      </c>
      <c r="C63" s="25">
        <f t="shared" si="13"/>
        <v>1.0000000000058549</v>
      </c>
      <c r="D63" s="25">
        <f t="shared" si="13"/>
        <v>9.123383401579332</v>
      </c>
      <c r="E63" s="25">
        <f t="shared" si="13"/>
        <v>0.99999999308704446</v>
      </c>
      <c r="F63" s="25">
        <f t="shared" si="13"/>
        <v>0.9999999999956799</v>
      </c>
    </row>
    <row r="64" spans="1:6">
      <c r="A64" t="s">
        <v>105</v>
      </c>
      <c r="B64" s="25">
        <f t="shared" si="13"/>
        <v>158.96672927412277</v>
      </c>
      <c r="C64" s="25">
        <f t="shared" si="13"/>
        <v>1.0000000000058265</v>
      </c>
      <c r="D64" s="25">
        <f t="shared" si="13"/>
        <v>162.13754479535581</v>
      </c>
      <c r="E64" s="25">
        <f t="shared" si="13"/>
        <v>173.37012648527448</v>
      </c>
      <c r="F64" s="25">
        <f t="shared" si="13"/>
        <v>0.99999999999550937</v>
      </c>
    </row>
    <row r="66" spans="1:10">
      <c r="A66" t="s">
        <v>106</v>
      </c>
      <c r="B66" t="str">
        <f>B55</f>
        <v>Nd1</v>
      </c>
      <c r="C66" t="str">
        <f t="shared" ref="C66:F66" si="14">C55</f>
        <v>Nd2</v>
      </c>
      <c r="D66" t="str">
        <f t="shared" si="14"/>
        <v>Nd3</v>
      </c>
      <c r="E66" t="str">
        <f t="shared" si="14"/>
        <v>Nd4</v>
      </c>
      <c r="F66" t="str">
        <f t="shared" si="14"/>
        <v>Nd5</v>
      </c>
      <c r="G66" t="str">
        <f>G30</f>
        <v>Y0</v>
      </c>
      <c r="H66" t="s">
        <v>108</v>
      </c>
      <c r="I66" t="s">
        <v>110</v>
      </c>
    </row>
    <row r="67" spans="1:10">
      <c r="A67" t="str">
        <f>A31</f>
        <v>St1</v>
      </c>
      <c r="B67" s="25">
        <f>VLOOKUP(B31,$A$44:$F$53,B$77,0)</f>
        <v>217.56019270709845</v>
      </c>
      <c r="C67" s="25">
        <f t="shared" ref="C67:F67" si="15">VLOOKUP(C31,$A$44:$F$53,C$77,0)</f>
        <v>147.20194531898315</v>
      </c>
      <c r="D67" s="25">
        <f t="shared" si="15"/>
        <v>220.87505709012802</v>
      </c>
      <c r="E67" s="25">
        <f t="shared" si="15"/>
        <v>226.83925781251432</v>
      </c>
      <c r="F67" s="25">
        <f t="shared" si="15"/>
        <v>185.24875569619098</v>
      </c>
      <c r="G67" s="25">
        <f t="shared" ref="G67:G76" si="16">G31</f>
        <v>1000</v>
      </c>
      <c r="H67" s="25">
        <f>INT(SUM(B67:F67))</f>
        <v>997</v>
      </c>
      <c r="I67" s="25">
        <f>G67-H67</f>
        <v>3</v>
      </c>
      <c r="J67" s="25"/>
    </row>
    <row r="68" spans="1:10">
      <c r="A68" t="str">
        <f t="shared" ref="A68:A76" si="17">A32</f>
        <v>St2</v>
      </c>
      <c r="B68" s="25">
        <f t="shared" ref="B68:F76" si="18">VLOOKUP(B32,$A$44:$F$53,B$77,0)</f>
        <v>212.56019270683527</v>
      </c>
      <c r="C68" s="25">
        <f t="shared" si="18"/>
        <v>144.20194531896615</v>
      </c>
      <c r="D68" s="25">
        <f t="shared" si="18"/>
        <v>220.87505709012802</v>
      </c>
      <c r="E68" s="25">
        <f t="shared" si="18"/>
        <v>225.8392578131126</v>
      </c>
      <c r="F68" s="25">
        <f t="shared" si="18"/>
        <v>187.24875569618217</v>
      </c>
      <c r="G68" s="25">
        <f t="shared" si="16"/>
        <v>1000</v>
      </c>
      <c r="H68" s="25">
        <f t="shared" ref="H68:H76" si="19">INT(SUM(B68:F68))</f>
        <v>990</v>
      </c>
      <c r="I68" s="25">
        <f t="shared" ref="I68:I76" si="20">G68-H68</f>
        <v>10</v>
      </c>
      <c r="J68" s="25"/>
    </row>
    <row r="69" spans="1:10">
      <c r="A69" t="str">
        <f t="shared" si="17"/>
        <v>St3</v>
      </c>
      <c r="B69" s="25">
        <f t="shared" si="18"/>
        <v>216.56019270704726</v>
      </c>
      <c r="C69" s="25">
        <f t="shared" si="18"/>
        <v>149.20194531899389</v>
      </c>
      <c r="D69" s="25">
        <f t="shared" si="18"/>
        <v>210.75167368851066</v>
      </c>
      <c r="E69" s="25">
        <f t="shared" si="18"/>
        <v>230.83925781163595</v>
      </c>
      <c r="F69" s="25">
        <f t="shared" si="18"/>
        <v>194.24875569615332</v>
      </c>
      <c r="G69" s="25">
        <f t="shared" si="16"/>
        <v>1000</v>
      </c>
      <c r="H69" s="25">
        <f t="shared" si="19"/>
        <v>1001</v>
      </c>
      <c r="I69" s="25">
        <f t="shared" si="20"/>
        <v>-1</v>
      </c>
      <c r="J69" s="25"/>
    </row>
    <row r="70" spans="1:10">
      <c r="A70" t="str">
        <f t="shared" si="17"/>
        <v>St4</v>
      </c>
      <c r="B70" s="25">
        <f t="shared" si="18"/>
        <v>215.56019270699466</v>
      </c>
      <c r="C70" s="25">
        <f t="shared" si="18"/>
        <v>143.20194531896033</v>
      </c>
      <c r="D70" s="25">
        <f t="shared" si="18"/>
        <v>221.87505709016546</v>
      </c>
      <c r="E70" s="25">
        <f t="shared" si="18"/>
        <v>228.8392578119238</v>
      </c>
      <c r="F70" s="25">
        <f t="shared" si="18"/>
        <v>190.24875569616938</v>
      </c>
      <c r="G70" s="25">
        <f t="shared" si="16"/>
        <v>1000</v>
      </c>
      <c r="H70" s="25">
        <f t="shared" si="19"/>
        <v>999</v>
      </c>
      <c r="I70" s="25">
        <f t="shared" si="20"/>
        <v>1</v>
      </c>
      <c r="J70" s="25"/>
    </row>
    <row r="71" spans="1:10">
      <c r="A71" t="str">
        <f t="shared" si="17"/>
        <v>St5</v>
      </c>
      <c r="B71" s="25">
        <f t="shared" si="18"/>
        <v>218.56019270714987</v>
      </c>
      <c r="C71" s="25">
        <f t="shared" si="18"/>
        <v>150.20194531899929</v>
      </c>
      <c r="D71" s="25">
        <f t="shared" si="18"/>
        <v>226.23082605418435</v>
      </c>
      <c r="E71" s="25">
        <f t="shared" si="18"/>
        <v>231.83925781154267</v>
      </c>
      <c r="F71" s="25">
        <f t="shared" si="18"/>
        <v>193.24875569615713</v>
      </c>
      <c r="G71" s="25">
        <f t="shared" si="16"/>
        <v>1000</v>
      </c>
      <c r="H71" s="25">
        <f t="shared" si="19"/>
        <v>1020</v>
      </c>
      <c r="I71" s="25">
        <f t="shared" si="20"/>
        <v>-20</v>
      </c>
      <c r="J71" s="25"/>
    </row>
    <row r="72" spans="1:10">
      <c r="A72" t="str">
        <f t="shared" si="17"/>
        <v>St6</v>
      </c>
      <c r="B72" s="25">
        <f t="shared" si="18"/>
        <v>214.56019270694196</v>
      </c>
      <c r="C72" s="25">
        <f t="shared" si="18"/>
        <v>146.20194531897766</v>
      </c>
      <c r="D72" s="25">
        <f t="shared" si="18"/>
        <v>224.87505709027593</v>
      </c>
      <c r="E72" s="25">
        <f t="shared" si="18"/>
        <v>224.83925781342793</v>
      </c>
      <c r="F72" s="25">
        <f t="shared" si="18"/>
        <v>190.24875569616938</v>
      </c>
      <c r="G72" s="25">
        <f t="shared" si="16"/>
        <v>1000</v>
      </c>
      <c r="H72" s="25">
        <f t="shared" si="19"/>
        <v>1000</v>
      </c>
      <c r="I72" s="25">
        <f t="shared" si="20"/>
        <v>0</v>
      </c>
      <c r="J72" s="25"/>
    </row>
    <row r="73" spans="1:10">
      <c r="A73" t="str">
        <f t="shared" si="17"/>
        <v>St7</v>
      </c>
      <c r="B73" s="25">
        <f t="shared" si="18"/>
        <v>213.56019270688881</v>
      </c>
      <c r="C73" s="25">
        <f t="shared" si="18"/>
        <v>146.20194531897766</v>
      </c>
      <c r="D73" s="25">
        <f t="shared" si="18"/>
        <v>227.2308260542317</v>
      </c>
      <c r="E73" s="25">
        <f t="shared" si="18"/>
        <v>223.83925782034089</v>
      </c>
      <c r="F73" s="25">
        <f t="shared" si="18"/>
        <v>186.24875569618649</v>
      </c>
      <c r="G73" s="25">
        <f t="shared" si="16"/>
        <v>1000</v>
      </c>
      <c r="H73" s="25">
        <f t="shared" si="19"/>
        <v>997</v>
      </c>
      <c r="I73" s="25">
        <f t="shared" si="20"/>
        <v>3</v>
      </c>
      <c r="J73" s="25"/>
    </row>
    <row r="74" spans="1:10">
      <c r="A74" t="str">
        <f t="shared" si="17"/>
        <v>St8</v>
      </c>
      <c r="B74" s="25">
        <f t="shared" si="18"/>
        <v>211.56019270678107</v>
      </c>
      <c r="C74" s="25">
        <f t="shared" si="18"/>
        <v>149.20194531899389</v>
      </c>
      <c r="D74" s="25">
        <f t="shared" si="18"/>
        <v>223.87505709023964</v>
      </c>
      <c r="E74" s="25">
        <f t="shared" si="18"/>
        <v>227.83925781215834</v>
      </c>
      <c r="F74" s="25">
        <f t="shared" si="18"/>
        <v>191.24875569616472</v>
      </c>
      <c r="G74" s="25">
        <f t="shared" si="16"/>
        <v>1000</v>
      </c>
      <c r="H74" s="25">
        <f t="shared" si="19"/>
        <v>1003</v>
      </c>
      <c r="I74" s="25">
        <f t="shared" si="20"/>
        <v>-3</v>
      </c>
      <c r="J74" s="25"/>
    </row>
    <row r="75" spans="1:10">
      <c r="A75" t="str">
        <f t="shared" si="17"/>
        <v>St9</v>
      </c>
      <c r="B75" s="25">
        <f t="shared" si="18"/>
        <v>209.4358610297943</v>
      </c>
      <c r="C75" s="25">
        <f t="shared" si="18"/>
        <v>485.30245050939891</v>
      </c>
      <c r="D75" s="25">
        <f t="shared" si="18"/>
        <v>222.87505709020274</v>
      </c>
      <c r="E75" s="25">
        <f t="shared" si="18"/>
        <v>50.4691313350664</v>
      </c>
      <c r="F75" s="25">
        <f t="shared" si="18"/>
        <v>192.24875569616097</v>
      </c>
      <c r="G75" s="25">
        <f t="shared" si="16"/>
        <v>1000</v>
      </c>
      <c r="H75" s="25">
        <f t="shared" si="19"/>
        <v>1160</v>
      </c>
      <c r="I75" s="25">
        <f t="shared" si="20"/>
        <v>-160</v>
      </c>
      <c r="J75" s="25"/>
    </row>
    <row r="76" spans="1:10">
      <c r="A76" t="str">
        <f t="shared" si="17"/>
        <v>St10</v>
      </c>
      <c r="B76" s="25">
        <f t="shared" si="18"/>
        <v>50.469131755671533</v>
      </c>
      <c r="C76" s="25">
        <f t="shared" si="18"/>
        <v>318.25213134509642</v>
      </c>
      <c r="D76" s="25">
        <f t="shared" si="18"/>
        <v>48.614128893154863</v>
      </c>
      <c r="E76" s="25">
        <f t="shared" si="18"/>
        <v>229.83925781175853</v>
      </c>
      <c r="F76" s="25">
        <f t="shared" si="18"/>
        <v>188.24875569617836</v>
      </c>
      <c r="G76" s="25">
        <f t="shared" si="16"/>
        <v>1000</v>
      </c>
      <c r="H76" s="25">
        <f t="shared" si="19"/>
        <v>835</v>
      </c>
      <c r="I76" s="25">
        <f t="shared" si="20"/>
        <v>165</v>
      </c>
      <c r="J76" s="25"/>
    </row>
    <row r="77" spans="1:10">
      <c r="A77" s="23" t="s">
        <v>107</v>
      </c>
      <c r="B77" s="26">
        <v>2</v>
      </c>
      <c r="C77" s="26">
        <v>3</v>
      </c>
      <c r="D77" s="26">
        <v>4</v>
      </c>
      <c r="E77" s="26">
        <v>5</v>
      </c>
      <c r="F77" s="26">
        <v>6</v>
      </c>
      <c r="G77" s="25"/>
      <c r="H77" s="25"/>
      <c r="I77" s="25">
        <f>SUMSQ(I67:I76)</f>
        <v>53354</v>
      </c>
      <c r="J77" s="25" t="s">
        <v>109</v>
      </c>
    </row>
    <row r="79" spans="1:10">
      <c r="G79" t="s">
        <v>112</v>
      </c>
      <c r="H79">
        <f>COUNTIFS($H$67:$H$76,"&gt;1000")</f>
        <v>4</v>
      </c>
      <c r="I79" t="s">
        <v>115</v>
      </c>
    </row>
    <row r="80" spans="1:10">
      <c r="G80" t="s">
        <v>113</v>
      </c>
      <c r="H80">
        <f>COUNTIFS($H$67:$H$76,"=1000")</f>
        <v>1</v>
      </c>
      <c r="I80" t="s">
        <v>115</v>
      </c>
    </row>
    <row r="81" spans="7:9">
      <c r="G81" t="s">
        <v>111</v>
      </c>
      <c r="H81">
        <f>COUNTIFS($H$67:$H$76,"&lt;1000")</f>
        <v>5</v>
      </c>
      <c r="I81" t="s">
        <v>115</v>
      </c>
    </row>
    <row r="82" spans="7:9">
      <c r="G82" t="s">
        <v>114</v>
      </c>
      <c r="H82">
        <f>SUM(H79:H81)</f>
        <v>10</v>
      </c>
      <c r="I82" t="s">
        <v>115</v>
      </c>
    </row>
    <row r="84" spans="7:9">
      <c r="H84" t="s">
        <v>117</v>
      </c>
      <c r="I84" t="s">
        <v>116</v>
      </c>
    </row>
  </sheetData>
  <conditionalFormatting sqref="B19:F2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:F4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525CE-6CAF-42E0-8FFE-B658671E6D14}">
  <dimension ref="A1:V107"/>
  <sheetViews>
    <sheetView topLeftCell="A17" zoomScale="70" zoomScaleNormal="70" workbookViewId="0">
      <selection activeCell="I24" sqref="I24"/>
    </sheetView>
  </sheetViews>
  <sheetFormatPr defaultRowHeight="14.5"/>
  <cols>
    <col min="1" max="1" width="34.6328125" bestFit="1" customWidth="1"/>
    <col min="2" max="6" width="5.453125" bestFit="1" customWidth="1"/>
    <col min="7" max="7" width="4.81640625" bestFit="1" customWidth="1"/>
    <col min="8" max="8" width="4.81640625" customWidth="1"/>
    <col min="9" max="9" width="9.6328125" bestFit="1" customWidth="1"/>
  </cols>
  <sheetData>
    <row r="1" spans="1:22" ht="18">
      <c r="A1" t="str">
        <f>satisfaction_v1!A18</f>
        <v>Differences (needs vs expectations) in %</v>
      </c>
      <c r="B1" t="str">
        <f>satisfaction_v1!B18</f>
        <v>Nd1</v>
      </c>
      <c r="C1" t="str">
        <f>satisfaction_v1!C18</f>
        <v>Nd2</v>
      </c>
      <c r="D1" t="str">
        <f>satisfaction_v1!D18</f>
        <v>Nd3</v>
      </c>
      <c r="E1" t="str">
        <f>satisfaction_v1!E18</f>
        <v>Nd4</v>
      </c>
      <c r="F1" t="str">
        <f>satisfaction_v1!F18</f>
        <v>Nd5</v>
      </c>
      <c r="G1" t="str">
        <f>satisfaction_v1!G18</f>
        <v>Y0</v>
      </c>
      <c r="K1" s="28"/>
    </row>
    <row r="2" spans="1:22">
      <c r="A2" t="str">
        <f>"v3"&amp;satisfaction_v3!A19</f>
        <v>v3St1</v>
      </c>
      <c r="B2">
        <f>satisfaction_v3!B19</f>
        <v>30</v>
      </c>
      <c r="C2">
        <f>satisfaction_v3!C19</f>
        <v>16</v>
      </c>
      <c r="D2">
        <f>satisfaction_v3!D19</f>
        <v>10</v>
      </c>
      <c r="E2">
        <f>satisfaction_v3!E19</f>
        <v>15</v>
      </c>
      <c r="F2">
        <f>satisfaction_v3!F19</f>
        <v>-42</v>
      </c>
      <c r="G2">
        <f>satisfaction_v1!G19</f>
        <v>1000</v>
      </c>
      <c r="K2" s="29"/>
    </row>
    <row r="3" spans="1:22">
      <c r="A3" t="str">
        <f>"v3"&amp;satisfaction_v3!A20</f>
        <v>v3St2</v>
      </c>
      <c r="B3">
        <f>satisfaction_v3!B20</f>
        <v>5</v>
      </c>
      <c r="C3">
        <f>satisfaction_v3!C20</f>
        <v>-15</v>
      </c>
      <c r="D3">
        <f>satisfaction_v3!D20</f>
        <v>10</v>
      </c>
      <c r="E3">
        <f>satisfaction_v3!E20</f>
        <v>12</v>
      </c>
      <c r="F3">
        <f>satisfaction_v3!F20</f>
        <v>3</v>
      </c>
      <c r="G3">
        <f>satisfaction_v1!G20</f>
        <v>1000</v>
      </c>
    </row>
    <row r="4" spans="1:22">
      <c r="A4" t="str">
        <f>"v3"&amp;satisfaction_v3!A21</f>
        <v>v3St3</v>
      </c>
      <c r="B4">
        <f>satisfaction_v3!B21</f>
        <v>21</v>
      </c>
      <c r="C4">
        <f>satisfaction_v3!C21</f>
        <v>25</v>
      </c>
      <c r="D4">
        <f>satisfaction_v3!D21</f>
        <v>-9</v>
      </c>
      <c r="E4">
        <f>satisfaction_v3!E21</f>
        <v>37</v>
      </c>
      <c r="F4">
        <f>satisfaction_v3!F21</f>
        <v>47</v>
      </c>
      <c r="G4">
        <f>satisfaction_v1!G21</f>
        <v>1000</v>
      </c>
    </row>
    <row r="5" spans="1:22" ht="15">
      <c r="A5" t="str">
        <f>"v3"&amp;satisfaction_v3!A22</f>
        <v>v3St4</v>
      </c>
      <c r="B5">
        <f>satisfaction_v3!B22</f>
        <v>19</v>
      </c>
      <c r="C5">
        <f>satisfaction_v3!C22</f>
        <v>-20</v>
      </c>
      <c r="D5">
        <f>satisfaction_v3!D22</f>
        <v>21</v>
      </c>
      <c r="E5">
        <f>satisfaction_v3!E22</f>
        <v>20</v>
      </c>
      <c r="F5">
        <f>satisfaction_v3!F22</f>
        <v>19</v>
      </c>
      <c r="G5">
        <f>satisfaction_v1!G22</f>
        <v>1000</v>
      </c>
      <c r="K5" s="30" t="s">
        <v>118</v>
      </c>
      <c r="L5" s="31">
        <v>9874281</v>
      </c>
      <c r="M5" s="30" t="s">
        <v>119</v>
      </c>
      <c r="N5" s="31">
        <v>20</v>
      </c>
      <c r="O5" s="30" t="s">
        <v>120</v>
      </c>
      <c r="P5" s="31">
        <v>5</v>
      </c>
      <c r="Q5" s="30" t="s">
        <v>121</v>
      </c>
      <c r="R5" s="31">
        <v>20</v>
      </c>
      <c r="S5" s="30" t="s">
        <v>122</v>
      </c>
      <c r="T5" s="31">
        <v>0</v>
      </c>
      <c r="U5" s="30" t="s">
        <v>123</v>
      </c>
      <c r="V5" s="31" t="s">
        <v>340</v>
      </c>
    </row>
    <row r="6" spans="1:22" ht="18.5" thickBot="1">
      <c r="A6" t="str">
        <f>"v3"&amp;satisfaction_v3!A23</f>
        <v>v3St5</v>
      </c>
      <c r="B6">
        <f>satisfaction_v3!B23</f>
        <v>40</v>
      </c>
      <c r="C6">
        <f>satisfaction_v3!C23</f>
        <v>28</v>
      </c>
      <c r="D6">
        <f>satisfaction_v3!D23</f>
        <v>41</v>
      </c>
      <c r="E6">
        <f>satisfaction_v3!E23</f>
        <v>47</v>
      </c>
      <c r="F6">
        <f>satisfaction_v3!F23</f>
        <v>46</v>
      </c>
      <c r="G6">
        <f>satisfaction_v1!G23</f>
        <v>1000</v>
      </c>
      <c r="K6" s="28"/>
    </row>
    <row r="7" spans="1:22" ht="15" thickBot="1">
      <c r="A7" t="str">
        <f>"v3"&amp;satisfaction_v3!A24</f>
        <v>v3St6</v>
      </c>
      <c r="B7">
        <f>satisfaction_v3!B24</f>
        <v>14</v>
      </c>
      <c r="C7">
        <f>satisfaction_v3!C24</f>
        <v>12</v>
      </c>
      <c r="D7">
        <f>satisfaction_v3!D24</f>
        <v>38</v>
      </c>
      <c r="E7">
        <f>satisfaction_v3!E24</f>
        <v>-2</v>
      </c>
      <c r="F7">
        <f>satisfaction_v3!F24</f>
        <v>19</v>
      </c>
      <c r="G7">
        <f>satisfaction_v1!G24</f>
        <v>1000</v>
      </c>
      <c r="K7" s="32" t="s">
        <v>125</v>
      </c>
      <c r="L7" s="32" t="s">
        <v>126</v>
      </c>
      <c r="M7" s="32" t="s">
        <v>127</v>
      </c>
      <c r="N7" s="32" t="s">
        <v>128</v>
      </c>
      <c r="O7" s="32" t="s">
        <v>129</v>
      </c>
      <c r="P7" s="32" t="s">
        <v>130</v>
      </c>
      <c r="Q7" s="32" t="s">
        <v>131</v>
      </c>
    </row>
    <row r="8" spans="1:22" ht="15" thickBot="1">
      <c r="A8" t="str">
        <f>"v3"&amp;satisfaction_v3!A25</f>
        <v>v3St7</v>
      </c>
      <c r="B8">
        <f>satisfaction_v3!B25</f>
        <v>8</v>
      </c>
      <c r="C8">
        <f>satisfaction_v3!C25</f>
        <v>12</v>
      </c>
      <c r="D8">
        <f>satisfaction_v3!D25</f>
        <v>47</v>
      </c>
      <c r="E8">
        <f>satisfaction_v3!E25</f>
        <v>-11</v>
      </c>
      <c r="F8">
        <f>satisfaction_v3!F25</f>
        <v>-7</v>
      </c>
      <c r="G8">
        <f>satisfaction_v1!G25</f>
        <v>1000</v>
      </c>
      <c r="K8" s="32" t="s">
        <v>132</v>
      </c>
      <c r="L8" s="33">
        <v>2</v>
      </c>
      <c r="M8" s="33">
        <v>8</v>
      </c>
      <c r="N8" s="33">
        <v>11</v>
      </c>
      <c r="O8" s="33">
        <v>9</v>
      </c>
      <c r="P8" s="33">
        <v>20</v>
      </c>
      <c r="Q8" s="33">
        <v>1000</v>
      </c>
    </row>
    <row r="9" spans="1:22" ht="15" thickBot="1">
      <c r="A9" t="str">
        <f>"v3"&amp;satisfaction_v3!A26</f>
        <v>v3St8</v>
      </c>
      <c r="B9">
        <f>satisfaction_v3!B26</f>
        <v>1</v>
      </c>
      <c r="C9">
        <f>satisfaction_v3!C26</f>
        <v>25</v>
      </c>
      <c r="D9">
        <f>satisfaction_v3!D26</f>
        <v>29</v>
      </c>
      <c r="E9">
        <f>satisfaction_v3!E26</f>
        <v>18</v>
      </c>
      <c r="F9">
        <f>satisfaction_v3!F26</f>
        <v>25</v>
      </c>
      <c r="G9">
        <f>satisfaction_v1!G26</f>
        <v>1000</v>
      </c>
      <c r="K9" s="32" t="s">
        <v>133</v>
      </c>
      <c r="L9" s="33">
        <v>11</v>
      </c>
      <c r="M9" s="33">
        <v>17</v>
      </c>
      <c r="N9" s="33">
        <v>11</v>
      </c>
      <c r="O9" s="33">
        <v>10</v>
      </c>
      <c r="P9" s="33">
        <v>12</v>
      </c>
      <c r="Q9" s="33">
        <v>1000</v>
      </c>
    </row>
    <row r="10" spans="1:22" ht="15" thickBot="1">
      <c r="A10" t="str">
        <f>"v3"&amp;satisfaction_v3!A27</f>
        <v>v3St9</v>
      </c>
      <c r="B10">
        <f>satisfaction_v3!B27</f>
        <v>-16</v>
      </c>
      <c r="C10">
        <f>satisfaction_v3!C27</f>
        <v>43</v>
      </c>
      <c r="D10">
        <f>satisfaction_v3!D27</f>
        <v>28</v>
      </c>
      <c r="E10">
        <f>satisfaction_v3!E27</f>
        <v>-12</v>
      </c>
      <c r="F10">
        <f>satisfaction_v3!F27</f>
        <v>31</v>
      </c>
      <c r="G10">
        <f>satisfaction_v1!G27</f>
        <v>1000</v>
      </c>
      <c r="K10" s="32" t="s">
        <v>134</v>
      </c>
      <c r="L10" s="33">
        <v>4</v>
      </c>
      <c r="M10" s="33">
        <v>5</v>
      </c>
      <c r="N10" s="33">
        <v>16</v>
      </c>
      <c r="O10" s="33">
        <v>2</v>
      </c>
      <c r="P10" s="33">
        <v>1</v>
      </c>
      <c r="Q10" s="33">
        <v>1000</v>
      </c>
    </row>
    <row r="11" spans="1:22" ht="15" thickBot="1">
      <c r="A11" t="str">
        <f>"v3"&amp;satisfaction_v3!A28</f>
        <v>v3St10</v>
      </c>
      <c r="B11">
        <f>satisfaction_v3!B28</f>
        <v>-26</v>
      </c>
      <c r="C11">
        <f>satisfaction_v3!C28</f>
        <v>33</v>
      </c>
      <c r="D11">
        <f>satisfaction_v3!D28</f>
        <v>-12</v>
      </c>
      <c r="E11">
        <f>satisfaction_v3!E28</f>
        <v>35</v>
      </c>
      <c r="F11">
        <f>satisfaction_v3!F28</f>
        <v>17</v>
      </c>
      <c r="G11">
        <f>satisfaction_v1!G28</f>
        <v>1000</v>
      </c>
      <c r="K11" s="32" t="s">
        <v>135</v>
      </c>
      <c r="L11" s="33">
        <v>5</v>
      </c>
      <c r="M11" s="33">
        <v>18</v>
      </c>
      <c r="N11" s="33">
        <v>7</v>
      </c>
      <c r="O11" s="33">
        <v>6</v>
      </c>
      <c r="P11" s="33">
        <v>7</v>
      </c>
      <c r="Q11" s="33">
        <v>1000</v>
      </c>
    </row>
    <row r="12" spans="1:22" ht="15" thickBot="1">
      <c r="A12" t="str">
        <f>"v2"&amp;satisfaction_v2!A19</f>
        <v>v2St1</v>
      </c>
      <c r="B12">
        <f>satisfaction_v2!B19</f>
        <v>15.200000000000003</v>
      </c>
      <c r="C12">
        <f>satisfaction_v2!C19</f>
        <v>9.9999999999994316E-2</v>
      </c>
      <c r="D12">
        <f>satisfaction_v2!D19</f>
        <v>36.299999999999997</v>
      </c>
      <c r="E12">
        <f>satisfaction_v2!E19</f>
        <v>-0.90000000000000568</v>
      </c>
      <c r="F12">
        <f>satisfaction_v2!F19</f>
        <v>-20.200000000000003</v>
      </c>
      <c r="G12">
        <f>G2</f>
        <v>1000</v>
      </c>
      <c r="K12" s="32" t="s">
        <v>136</v>
      </c>
      <c r="L12" s="33">
        <v>1</v>
      </c>
      <c r="M12" s="33">
        <v>3</v>
      </c>
      <c r="N12" s="33">
        <v>2</v>
      </c>
      <c r="O12" s="33">
        <v>1</v>
      </c>
      <c r="P12" s="33">
        <v>2</v>
      </c>
      <c r="Q12" s="33">
        <v>1000</v>
      </c>
    </row>
    <row r="13" spans="1:22" ht="15" thickBot="1">
      <c r="A13" t="str">
        <f>"v2"&amp;satisfaction_v2!A20</f>
        <v>v2St2</v>
      </c>
      <c r="B13">
        <f>satisfaction_v2!B20</f>
        <v>-9.7999999999999972</v>
      </c>
      <c r="C13">
        <f>satisfaction_v2!C20</f>
        <v>-30.900000000000006</v>
      </c>
      <c r="D13">
        <f>satisfaction_v2!D20</f>
        <v>-16.299999999999997</v>
      </c>
      <c r="E13">
        <f>satisfaction_v2!E20</f>
        <v>-3.9000000000000057</v>
      </c>
      <c r="F13">
        <f>satisfaction_v2!F20</f>
        <v>-18.799999999999997</v>
      </c>
      <c r="G13">
        <f t="shared" ref="G13:G21" si="0">G3</f>
        <v>1000</v>
      </c>
      <c r="K13" s="32" t="s">
        <v>137</v>
      </c>
      <c r="L13" s="33">
        <v>7</v>
      </c>
      <c r="M13" s="33">
        <v>10</v>
      </c>
      <c r="N13" s="33">
        <v>3</v>
      </c>
      <c r="O13" s="33">
        <v>14</v>
      </c>
      <c r="P13" s="33">
        <v>7</v>
      </c>
      <c r="Q13" s="33">
        <v>1000</v>
      </c>
    </row>
    <row r="14" spans="1:22" ht="15" thickBot="1">
      <c r="A14" t="str">
        <f>"v2"&amp;satisfaction_v2!A21</f>
        <v>v2St3</v>
      </c>
      <c r="B14">
        <f>satisfaction_v2!B21</f>
        <v>6.2000000000000028</v>
      </c>
      <c r="C14">
        <f>satisfaction_v2!C21</f>
        <v>9.0999999999999943</v>
      </c>
      <c r="D14">
        <f>satisfaction_v2!D21</f>
        <v>-35.299999999999997</v>
      </c>
      <c r="E14">
        <f>satisfaction_v2!E21</f>
        <v>21.099999999999994</v>
      </c>
      <c r="F14">
        <f>satisfaction_v2!F21</f>
        <v>25.200000000000003</v>
      </c>
      <c r="G14">
        <f t="shared" si="0"/>
        <v>1000</v>
      </c>
      <c r="K14" s="32" t="s">
        <v>138</v>
      </c>
      <c r="L14" s="33">
        <v>9</v>
      </c>
      <c r="M14" s="33">
        <v>10</v>
      </c>
      <c r="N14" s="33">
        <v>1</v>
      </c>
      <c r="O14" s="33">
        <v>16</v>
      </c>
      <c r="P14" s="33">
        <v>16</v>
      </c>
      <c r="Q14" s="33">
        <v>1000</v>
      </c>
    </row>
    <row r="15" spans="1:22" ht="15" thickBot="1">
      <c r="A15" t="str">
        <f>"v2"&amp;satisfaction_v2!A22</f>
        <v>v2St4</v>
      </c>
      <c r="B15">
        <f>satisfaction_v2!B22</f>
        <v>4.2000000000000028</v>
      </c>
      <c r="C15">
        <f>satisfaction_v2!C22</f>
        <v>-35.900000000000006</v>
      </c>
      <c r="D15">
        <f>satisfaction_v2!D22</f>
        <v>-5.2999999999999972</v>
      </c>
      <c r="E15">
        <f>satisfaction_v2!E22</f>
        <v>4.0999999999999943</v>
      </c>
      <c r="F15">
        <f>satisfaction_v2!F22</f>
        <v>-2.7999999999999972</v>
      </c>
      <c r="G15">
        <f t="shared" si="0"/>
        <v>1000</v>
      </c>
      <c r="K15" s="32" t="s">
        <v>139</v>
      </c>
      <c r="L15" s="33">
        <v>13</v>
      </c>
      <c r="M15" s="33">
        <v>5</v>
      </c>
      <c r="N15" s="33">
        <v>5</v>
      </c>
      <c r="O15" s="33">
        <v>8</v>
      </c>
      <c r="P15" s="33">
        <v>5</v>
      </c>
      <c r="Q15" s="33">
        <v>1000</v>
      </c>
    </row>
    <row r="16" spans="1:22" ht="15" thickBot="1">
      <c r="A16" t="str">
        <f>"v2"&amp;satisfaction_v2!A23</f>
        <v>v2St5</v>
      </c>
      <c r="B16">
        <f>satisfaction_v2!B23</f>
        <v>25.200000000000003</v>
      </c>
      <c r="C16">
        <f>satisfaction_v2!C23</f>
        <v>12.099999999999994</v>
      </c>
      <c r="D16">
        <f>satisfaction_v2!D23</f>
        <v>14.700000000000003</v>
      </c>
      <c r="E16">
        <f>satisfaction_v2!E23</f>
        <v>31.099999999999994</v>
      </c>
      <c r="F16">
        <f>satisfaction_v2!F23</f>
        <v>24.200000000000003</v>
      </c>
      <c r="G16">
        <f t="shared" si="0"/>
        <v>1000</v>
      </c>
      <c r="K16" s="32" t="s">
        <v>140</v>
      </c>
      <c r="L16" s="33">
        <v>18</v>
      </c>
      <c r="M16" s="33">
        <v>1</v>
      </c>
      <c r="N16" s="33">
        <v>6</v>
      </c>
      <c r="O16" s="33">
        <v>17</v>
      </c>
      <c r="P16" s="33">
        <v>3</v>
      </c>
      <c r="Q16" s="33">
        <v>1000</v>
      </c>
    </row>
    <row r="17" spans="1:17" ht="15" thickBot="1">
      <c r="A17" t="str">
        <f>"v2"&amp;satisfaction_v2!A24</f>
        <v>v2St6</v>
      </c>
      <c r="B17">
        <f>satisfaction_v2!B24</f>
        <v>-0.79999999999999716</v>
      </c>
      <c r="C17">
        <f>satisfaction_v2!C24</f>
        <v>-3.9000000000000057</v>
      </c>
      <c r="D17">
        <f>satisfaction_v2!D24</f>
        <v>11.700000000000003</v>
      </c>
      <c r="E17">
        <f>satisfaction_v2!E24</f>
        <v>-17.900000000000006</v>
      </c>
      <c r="F17">
        <f>satisfaction_v2!F24</f>
        <v>-2.7999999999999972</v>
      </c>
      <c r="G17">
        <f t="shared" si="0"/>
        <v>1000</v>
      </c>
      <c r="K17" s="32" t="s">
        <v>141</v>
      </c>
      <c r="L17" s="33">
        <v>19</v>
      </c>
      <c r="M17" s="33">
        <v>2</v>
      </c>
      <c r="N17" s="33">
        <v>17</v>
      </c>
      <c r="O17" s="33">
        <v>3</v>
      </c>
      <c r="P17" s="33">
        <v>9</v>
      </c>
      <c r="Q17" s="33">
        <v>1000</v>
      </c>
    </row>
    <row r="18" spans="1:17" ht="15" thickBot="1">
      <c r="A18" t="str">
        <f>"v2"&amp;satisfaction_v2!A25</f>
        <v>v2St7</v>
      </c>
      <c r="B18">
        <f>satisfaction_v2!B25</f>
        <v>-6.7999999999999972</v>
      </c>
      <c r="C18">
        <f>satisfaction_v2!C25</f>
        <v>-3.9000000000000057</v>
      </c>
      <c r="D18">
        <f>satisfaction_v2!D25</f>
        <v>20.700000000000003</v>
      </c>
      <c r="E18">
        <f>satisfaction_v2!E25</f>
        <v>-26.900000000000006</v>
      </c>
      <c r="F18">
        <f>satisfaction_v2!F25</f>
        <v>-28.799999999999997</v>
      </c>
      <c r="G18">
        <f t="shared" si="0"/>
        <v>1000</v>
      </c>
      <c r="K18" s="32" t="s">
        <v>222</v>
      </c>
      <c r="L18" s="33">
        <v>6</v>
      </c>
      <c r="M18" s="33">
        <v>14</v>
      </c>
      <c r="N18" s="33">
        <v>4</v>
      </c>
      <c r="O18" s="33">
        <v>13</v>
      </c>
      <c r="P18" s="33">
        <v>18</v>
      </c>
      <c r="Q18" s="33">
        <v>1000</v>
      </c>
    </row>
    <row r="19" spans="1:17" ht="15" thickBot="1">
      <c r="A19" t="str">
        <f>"v2"&amp;satisfaction_v2!A26</f>
        <v>v2St8</v>
      </c>
      <c r="B19">
        <f>satisfaction_v2!B26</f>
        <v>-13.799999999999997</v>
      </c>
      <c r="C19">
        <f>satisfaction_v2!C26</f>
        <v>9.0999999999999943</v>
      </c>
      <c r="D19">
        <f>satisfaction_v2!D26</f>
        <v>2.7000000000000028</v>
      </c>
      <c r="E19">
        <f>satisfaction_v2!E26</f>
        <v>2.0999999999999943</v>
      </c>
      <c r="F19">
        <f>satisfaction_v2!F26</f>
        <v>3.2000000000000028</v>
      </c>
      <c r="G19">
        <f t="shared" si="0"/>
        <v>1000</v>
      </c>
      <c r="K19" s="32" t="s">
        <v>223</v>
      </c>
      <c r="L19" s="33">
        <v>16</v>
      </c>
      <c r="M19" s="33">
        <v>19</v>
      </c>
      <c r="N19" s="33">
        <v>18</v>
      </c>
      <c r="O19" s="33">
        <v>15</v>
      </c>
      <c r="P19" s="33">
        <v>17</v>
      </c>
      <c r="Q19" s="33">
        <v>1000</v>
      </c>
    </row>
    <row r="20" spans="1:17" ht="15" thickBot="1">
      <c r="A20" t="str">
        <f>"v2"&amp;satisfaction_v2!A27</f>
        <v>v2St9</v>
      </c>
      <c r="B20">
        <f>satisfaction_v2!B27</f>
        <v>-30.799999999999997</v>
      </c>
      <c r="C20">
        <f>satisfaction_v2!C27</f>
        <v>27.099999999999994</v>
      </c>
      <c r="D20">
        <f>satisfaction_v2!D27</f>
        <v>1.7000000000000028</v>
      </c>
      <c r="E20">
        <f>satisfaction_v2!E27</f>
        <v>-27.900000000000006</v>
      </c>
      <c r="F20">
        <f>satisfaction_v2!F27</f>
        <v>9.2000000000000028</v>
      </c>
      <c r="G20">
        <f t="shared" si="0"/>
        <v>1000</v>
      </c>
      <c r="K20" s="32" t="s">
        <v>224</v>
      </c>
      <c r="L20" s="33">
        <v>10</v>
      </c>
      <c r="M20" s="33">
        <v>12</v>
      </c>
      <c r="N20" s="33">
        <v>19</v>
      </c>
      <c r="O20" s="33">
        <v>5</v>
      </c>
      <c r="P20" s="33">
        <v>4</v>
      </c>
      <c r="Q20" s="33">
        <v>1000</v>
      </c>
    </row>
    <row r="21" spans="1:17" ht="15" thickBot="1">
      <c r="A21" t="str">
        <f>"v2"&amp;satisfaction_v2!A28</f>
        <v>v2St10</v>
      </c>
      <c r="B21">
        <f>satisfaction_v2!B28</f>
        <v>11.200000000000003</v>
      </c>
      <c r="C21">
        <f>satisfaction_v2!C28</f>
        <v>17.099999999999994</v>
      </c>
      <c r="D21">
        <f>satisfaction_v2!D28</f>
        <v>-38.299999999999997</v>
      </c>
      <c r="E21">
        <f>satisfaction_v2!E28</f>
        <v>19.099999999999994</v>
      </c>
      <c r="F21">
        <f>satisfaction_v2!F28</f>
        <v>-4.7999999999999972</v>
      </c>
      <c r="G21">
        <f t="shared" si="0"/>
        <v>1000</v>
      </c>
      <c r="K21" s="32" t="s">
        <v>225</v>
      </c>
      <c r="L21" s="33">
        <v>12</v>
      </c>
      <c r="M21" s="33">
        <v>20</v>
      </c>
      <c r="N21" s="33">
        <v>15</v>
      </c>
      <c r="O21" s="33">
        <v>11</v>
      </c>
      <c r="P21" s="33">
        <v>13</v>
      </c>
      <c r="Q21" s="33">
        <v>1000</v>
      </c>
    </row>
    <row r="22" spans="1:17" ht="15" thickBot="1">
      <c r="K22" s="32" t="s">
        <v>226</v>
      </c>
      <c r="L22" s="33">
        <v>3</v>
      </c>
      <c r="M22" s="33">
        <v>9</v>
      </c>
      <c r="N22" s="33">
        <v>9</v>
      </c>
      <c r="O22" s="33">
        <v>4</v>
      </c>
      <c r="P22" s="33">
        <v>6</v>
      </c>
      <c r="Q22" s="33">
        <v>1000</v>
      </c>
    </row>
    <row r="23" spans="1:17" ht="15" thickBot="1">
      <c r="K23" s="32" t="s">
        <v>227</v>
      </c>
      <c r="L23" s="33">
        <v>14</v>
      </c>
      <c r="M23" s="33">
        <v>15</v>
      </c>
      <c r="N23" s="33">
        <v>10</v>
      </c>
      <c r="O23" s="33">
        <v>18</v>
      </c>
      <c r="P23" s="33">
        <v>13</v>
      </c>
      <c r="Q23" s="33">
        <v>1000</v>
      </c>
    </row>
    <row r="24" spans="1:17" ht="15" thickBot="1">
      <c r="A24" t="s">
        <v>220</v>
      </c>
      <c r="B24" t="str">
        <f t="shared" ref="B24:G39" si="1">B1</f>
        <v>Nd1</v>
      </c>
      <c r="C24" t="str">
        <f t="shared" si="1"/>
        <v>Nd2</v>
      </c>
      <c r="D24" t="str">
        <f t="shared" si="1"/>
        <v>Nd3</v>
      </c>
      <c r="E24" t="str">
        <f t="shared" si="1"/>
        <v>Nd4</v>
      </c>
      <c r="F24" t="str">
        <f t="shared" si="1"/>
        <v>Nd5</v>
      </c>
      <c r="G24" t="str">
        <f t="shared" si="1"/>
        <v>Y0</v>
      </c>
      <c r="H24" t="s">
        <v>332</v>
      </c>
      <c r="I24" t="s">
        <v>335</v>
      </c>
      <c r="K24" s="32" t="s">
        <v>228</v>
      </c>
      <c r="L24" s="33">
        <v>15</v>
      </c>
      <c r="M24" s="33">
        <v>15</v>
      </c>
      <c r="N24" s="33">
        <v>8</v>
      </c>
      <c r="O24" s="33">
        <v>19</v>
      </c>
      <c r="P24" s="33">
        <v>19</v>
      </c>
      <c r="Q24" s="33">
        <v>1000</v>
      </c>
    </row>
    <row r="25" spans="1:17" ht="15" thickBot="1">
      <c r="A25" t="str">
        <f>A2</f>
        <v>v3St1</v>
      </c>
      <c r="B25">
        <f>RANK(B2,B$2:B$21,0)</f>
        <v>2</v>
      </c>
      <c r="C25">
        <f t="shared" ref="C25:F25" si="2">RANK(C2,C$2:C$21,0)</f>
        <v>8</v>
      </c>
      <c r="D25">
        <f t="shared" si="2"/>
        <v>11</v>
      </c>
      <c r="E25">
        <f t="shared" si="2"/>
        <v>9</v>
      </c>
      <c r="F25">
        <f t="shared" si="2"/>
        <v>20</v>
      </c>
      <c r="G25">
        <f t="shared" si="1"/>
        <v>1000</v>
      </c>
      <c r="H25" t="s">
        <v>339</v>
      </c>
      <c r="I25">
        <f>Q74</f>
        <v>986</v>
      </c>
      <c r="K25" s="32" t="s">
        <v>229</v>
      </c>
      <c r="L25" s="33">
        <v>17</v>
      </c>
      <c r="M25" s="33">
        <v>12</v>
      </c>
      <c r="N25" s="33">
        <v>13</v>
      </c>
      <c r="O25" s="33">
        <v>12</v>
      </c>
      <c r="P25" s="33">
        <v>11</v>
      </c>
      <c r="Q25" s="33">
        <v>1000</v>
      </c>
    </row>
    <row r="26" spans="1:17" ht="15" thickBot="1">
      <c r="A26" t="str">
        <f t="shared" ref="A26:A44" si="3">A3</f>
        <v>v3St2</v>
      </c>
      <c r="B26">
        <f t="shared" ref="B26:F41" si="4">RANK(B3,B$2:B$21,0)</f>
        <v>11</v>
      </c>
      <c r="C26">
        <f t="shared" si="4"/>
        <v>17</v>
      </c>
      <c r="D26">
        <f t="shared" si="4"/>
        <v>11</v>
      </c>
      <c r="E26">
        <f t="shared" si="4"/>
        <v>10</v>
      </c>
      <c r="F26">
        <f t="shared" si="4"/>
        <v>12</v>
      </c>
      <c r="G26">
        <f t="shared" si="1"/>
        <v>1000</v>
      </c>
      <c r="H26" t="s">
        <v>339</v>
      </c>
      <c r="I26">
        <f t="shared" ref="I26:I44" si="5">Q75</f>
        <v>992.5</v>
      </c>
      <c r="K26" s="32" t="s">
        <v>230</v>
      </c>
      <c r="L26" s="33">
        <v>20</v>
      </c>
      <c r="M26" s="33">
        <v>4</v>
      </c>
      <c r="N26" s="33">
        <v>14</v>
      </c>
      <c r="O26" s="33">
        <v>20</v>
      </c>
      <c r="P26" s="33">
        <v>10</v>
      </c>
      <c r="Q26" s="33">
        <v>1000</v>
      </c>
    </row>
    <row r="27" spans="1:17" ht="15" thickBot="1">
      <c r="A27" t="str">
        <f t="shared" si="3"/>
        <v>v3St3</v>
      </c>
      <c r="B27">
        <f t="shared" si="4"/>
        <v>4</v>
      </c>
      <c r="C27">
        <f t="shared" si="4"/>
        <v>5</v>
      </c>
      <c r="D27">
        <f t="shared" si="4"/>
        <v>16</v>
      </c>
      <c r="E27">
        <f t="shared" si="4"/>
        <v>2</v>
      </c>
      <c r="F27">
        <f t="shared" si="4"/>
        <v>1</v>
      </c>
      <c r="G27">
        <f t="shared" si="1"/>
        <v>1000</v>
      </c>
      <c r="H27" t="s">
        <v>339</v>
      </c>
      <c r="I27">
        <f t="shared" si="5"/>
        <v>1035.3</v>
      </c>
      <c r="K27" s="32" t="s">
        <v>231</v>
      </c>
      <c r="L27" s="33">
        <v>8</v>
      </c>
      <c r="M27" s="33">
        <v>7</v>
      </c>
      <c r="N27" s="33">
        <v>20</v>
      </c>
      <c r="O27" s="33">
        <v>7</v>
      </c>
      <c r="P27" s="33">
        <v>15</v>
      </c>
      <c r="Q27" s="33">
        <v>1000</v>
      </c>
    </row>
    <row r="28" spans="1:17" ht="18.5" thickBot="1">
      <c r="A28" t="str">
        <f t="shared" si="3"/>
        <v>v3St4</v>
      </c>
      <c r="B28">
        <f t="shared" si="4"/>
        <v>5</v>
      </c>
      <c r="C28">
        <f t="shared" si="4"/>
        <v>18</v>
      </c>
      <c r="D28">
        <f t="shared" si="4"/>
        <v>7</v>
      </c>
      <c r="E28">
        <f t="shared" si="4"/>
        <v>6</v>
      </c>
      <c r="F28">
        <f t="shared" si="4"/>
        <v>7</v>
      </c>
      <c r="G28">
        <f t="shared" si="1"/>
        <v>1000</v>
      </c>
      <c r="H28" t="s">
        <v>339</v>
      </c>
      <c r="I28">
        <f t="shared" si="5"/>
        <v>1010.6</v>
      </c>
      <c r="K28" s="28"/>
    </row>
    <row r="29" spans="1:17" ht="15" thickBot="1">
      <c r="A29" t="str">
        <f t="shared" si="3"/>
        <v>v3St5</v>
      </c>
      <c r="B29">
        <f t="shared" si="4"/>
        <v>1</v>
      </c>
      <c r="C29">
        <f t="shared" si="4"/>
        <v>3</v>
      </c>
      <c r="D29">
        <f t="shared" si="4"/>
        <v>2</v>
      </c>
      <c r="E29">
        <f t="shared" si="4"/>
        <v>1</v>
      </c>
      <c r="F29">
        <f t="shared" si="4"/>
        <v>2</v>
      </c>
      <c r="G29">
        <f t="shared" si="1"/>
        <v>1000</v>
      </c>
      <c r="H29" t="s">
        <v>339</v>
      </c>
      <c r="I29">
        <f t="shared" si="5"/>
        <v>1046.4000000000001</v>
      </c>
      <c r="K29" s="32" t="s">
        <v>142</v>
      </c>
      <c r="L29" s="32" t="s">
        <v>126</v>
      </c>
      <c r="M29" s="32" t="s">
        <v>127</v>
      </c>
      <c r="N29" s="32" t="s">
        <v>128</v>
      </c>
      <c r="O29" s="32" t="s">
        <v>129</v>
      </c>
      <c r="P29" s="32" t="s">
        <v>130</v>
      </c>
    </row>
    <row r="30" spans="1:17" ht="15" thickBot="1">
      <c r="A30" t="str">
        <f t="shared" si="3"/>
        <v>v3St6</v>
      </c>
      <c r="B30">
        <f t="shared" si="4"/>
        <v>7</v>
      </c>
      <c r="C30">
        <f t="shared" si="4"/>
        <v>10</v>
      </c>
      <c r="D30">
        <f t="shared" si="4"/>
        <v>3</v>
      </c>
      <c r="E30">
        <f t="shared" si="4"/>
        <v>14</v>
      </c>
      <c r="F30">
        <f t="shared" si="4"/>
        <v>7</v>
      </c>
      <c r="G30">
        <f t="shared" si="1"/>
        <v>1000</v>
      </c>
      <c r="H30" t="s">
        <v>339</v>
      </c>
      <c r="I30">
        <f t="shared" si="5"/>
        <v>1012.7</v>
      </c>
      <c r="K30" s="32" t="s">
        <v>143</v>
      </c>
      <c r="L30" s="33" t="s">
        <v>341</v>
      </c>
      <c r="M30" s="33" t="s">
        <v>342</v>
      </c>
      <c r="N30" s="33" t="s">
        <v>343</v>
      </c>
      <c r="O30" s="33" t="s">
        <v>344</v>
      </c>
      <c r="P30" s="33" t="s">
        <v>345</v>
      </c>
    </row>
    <row r="31" spans="1:17" ht="15" thickBot="1">
      <c r="A31" t="str">
        <f t="shared" si="3"/>
        <v>v3St7</v>
      </c>
      <c r="B31">
        <f t="shared" si="4"/>
        <v>9</v>
      </c>
      <c r="C31">
        <f t="shared" si="4"/>
        <v>10</v>
      </c>
      <c r="D31">
        <f t="shared" si="4"/>
        <v>1</v>
      </c>
      <c r="E31">
        <f t="shared" si="4"/>
        <v>16</v>
      </c>
      <c r="F31">
        <f t="shared" si="4"/>
        <v>16</v>
      </c>
      <c r="G31">
        <f t="shared" si="1"/>
        <v>1000</v>
      </c>
      <c r="H31" t="s">
        <v>339</v>
      </c>
      <c r="I31">
        <f t="shared" si="5"/>
        <v>1023.2</v>
      </c>
      <c r="K31" s="32" t="s">
        <v>149</v>
      </c>
      <c r="L31" s="33" t="s">
        <v>346</v>
      </c>
      <c r="M31" s="33" t="s">
        <v>347</v>
      </c>
      <c r="N31" s="33" t="s">
        <v>348</v>
      </c>
      <c r="O31" s="33" t="s">
        <v>349</v>
      </c>
      <c r="P31" s="33" t="s">
        <v>350</v>
      </c>
    </row>
    <row r="32" spans="1:17" ht="15" thickBot="1">
      <c r="A32" t="str">
        <f t="shared" si="3"/>
        <v>v3St8</v>
      </c>
      <c r="B32">
        <f t="shared" si="4"/>
        <v>13</v>
      </c>
      <c r="C32">
        <f t="shared" si="4"/>
        <v>5</v>
      </c>
      <c r="D32">
        <f t="shared" si="4"/>
        <v>5</v>
      </c>
      <c r="E32">
        <f t="shared" si="4"/>
        <v>8</v>
      </c>
      <c r="F32">
        <f t="shared" si="4"/>
        <v>5</v>
      </c>
      <c r="G32">
        <f t="shared" si="1"/>
        <v>1000</v>
      </c>
      <c r="H32" t="s">
        <v>339</v>
      </c>
      <c r="I32">
        <f t="shared" si="5"/>
        <v>1017.7</v>
      </c>
      <c r="K32" s="32" t="s">
        <v>155</v>
      </c>
      <c r="L32" s="33" t="s">
        <v>351</v>
      </c>
      <c r="M32" s="33" t="s">
        <v>352</v>
      </c>
      <c r="N32" s="33" t="s">
        <v>353</v>
      </c>
      <c r="O32" s="33" t="s">
        <v>354</v>
      </c>
      <c r="P32" s="33" t="s">
        <v>355</v>
      </c>
    </row>
    <row r="33" spans="1:16" ht="15" thickBot="1">
      <c r="A33" t="str">
        <f t="shared" si="3"/>
        <v>v3St9</v>
      </c>
      <c r="B33">
        <f t="shared" si="4"/>
        <v>18</v>
      </c>
      <c r="C33">
        <f t="shared" si="4"/>
        <v>1</v>
      </c>
      <c r="D33">
        <f t="shared" si="4"/>
        <v>6</v>
      </c>
      <c r="E33">
        <f t="shared" si="4"/>
        <v>17</v>
      </c>
      <c r="F33">
        <f t="shared" si="4"/>
        <v>3</v>
      </c>
      <c r="G33">
        <f t="shared" si="1"/>
        <v>1000</v>
      </c>
      <c r="H33" t="s">
        <v>339</v>
      </c>
      <c r="I33">
        <f t="shared" si="5"/>
        <v>1018.2</v>
      </c>
      <c r="K33" s="32" t="s">
        <v>161</v>
      </c>
      <c r="L33" s="33" t="s">
        <v>356</v>
      </c>
      <c r="M33" s="33" t="s">
        <v>357</v>
      </c>
      <c r="N33" s="33" t="s">
        <v>358</v>
      </c>
      <c r="O33" s="33" t="s">
        <v>359</v>
      </c>
      <c r="P33" s="33" t="s">
        <v>360</v>
      </c>
    </row>
    <row r="34" spans="1:16" ht="15" thickBot="1">
      <c r="A34" t="str">
        <f t="shared" si="3"/>
        <v>v3St10</v>
      </c>
      <c r="B34">
        <f t="shared" si="4"/>
        <v>19</v>
      </c>
      <c r="C34">
        <f t="shared" si="4"/>
        <v>2</v>
      </c>
      <c r="D34">
        <f t="shared" si="4"/>
        <v>17</v>
      </c>
      <c r="E34">
        <f t="shared" si="4"/>
        <v>3</v>
      </c>
      <c r="F34">
        <f t="shared" si="4"/>
        <v>9</v>
      </c>
      <c r="G34">
        <f t="shared" si="1"/>
        <v>1000</v>
      </c>
      <c r="H34" t="s">
        <v>339</v>
      </c>
      <c r="I34">
        <f t="shared" si="5"/>
        <v>1013.2</v>
      </c>
      <c r="K34" s="32" t="s">
        <v>167</v>
      </c>
      <c r="L34" s="33" t="s">
        <v>361</v>
      </c>
      <c r="M34" s="33" t="s">
        <v>362</v>
      </c>
      <c r="N34" s="33" t="s">
        <v>363</v>
      </c>
      <c r="O34" s="33" t="s">
        <v>364</v>
      </c>
      <c r="P34" s="33" t="s">
        <v>365</v>
      </c>
    </row>
    <row r="35" spans="1:16" ht="15" thickBot="1">
      <c r="A35" t="str">
        <f t="shared" si="3"/>
        <v>v2St1</v>
      </c>
      <c r="B35">
        <f t="shared" si="4"/>
        <v>6</v>
      </c>
      <c r="C35">
        <f t="shared" si="4"/>
        <v>14</v>
      </c>
      <c r="D35">
        <f t="shared" si="4"/>
        <v>4</v>
      </c>
      <c r="E35">
        <f t="shared" si="4"/>
        <v>13</v>
      </c>
      <c r="F35">
        <f t="shared" si="4"/>
        <v>18</v>
      </c>
      <c r="G35">
        <f t="shared" si="1"/>
        <v>1000</v>
      </c>
      <c r="H35" t="s">
        <v>334</v>
      </c>
      <c r="I35">
        <f t="shared" si="5"/>
        <v>994</v>
      </c>
      <c r="K35" s="32" t="s">
        <v>173</v>
      </c>
      <c r="L35" s="33" t="s">
        <v>366</v>
      </c>
      <c r="M35" s="33" t="s">
        <v>367</v>
      </c>
      <c r="N35" s="33" t="s">
        <v>368</v>
      </c>
      <c r="O35" s="33" t="s">
        <v>369</v>
      </c>
      <c r="P35" s="33" t="s">
        <v>370</v>
      </c>
    </row>
    <row r="36" spans="1:16" ht="15" thickBot="1">
      <c r="A36" t="str">
        <f t="shared" si="3"/>
        <v>v2St2</v>
      </c>
      <c r="B36">
        <f t="shared" si="4"/>
        <v>16</v>
      </c>
      <c r="C36">
        <f t="shared" si="4"/>
        <v>19</v>
      </c>
      <c r="D36">
        <f t="shared" si="4"/>
        <v>18</v>
      </c>
      <c r="E36">
        <f t="shared" si="4"/>
        <v>15</v>
      </c>
      <c r="F36">
        <f t="shared" si="4"/>
        <v>17</v>
      </c>
      <c r="G36">
        <f t="shared" si="1"/>
        <v>1000</v>
      </c>
      <c r="H36" t="s">
        <v>334</v>
      </c>
      <c r="I36">
        <f t="shared" si="5"/>
        <v>968.4</v>
      </c>
      <c r="K36" s="32" t="s">
        <v>179</v>
      </c>
      <c r="L36" s="33" t="s">
        <v>371</v>
      </c>
      <c r="M36" s="33" t="s">
        <v>372</v>
      </c>
      <c r="N36" s="33" t="s">
        <v>373</v>
      </c>
      <c r="O36" s="33" t="s">
        <v>374</v>
      </c>
      <c r="P36" s="33" t="s">
        <v>375</v>
      </c>
    </row>
    <row r="37" spans="1:16" ht="15" thickBot="1">
      <c r="A37" t="str">
        <f t="shared" si="3"/>
        <v>v2St3</v>
      </c>
      <c r="B37">
        <f t="shared" si="4"/>
        <v>10</v>
      </c>
      <c r="C37">
        <f t="shared" si="4"/>
        <v>12</v>
      </c>
      <c r="D37">
        <f t="shared" si="4"/>
        <v>19</v>
      </c>
      <c r="E37">
        <f t="shared" si="4"/>
        <v>5</v>
      </c>
      <c r="F37">
        <f t="shared" si="4"/>
        <v>4</v>
      </c>
      <c r="G37">
        <f t="shared" si="1"/>
        <v>1000</v>
      </c>
      <c r="H37" t="s">
        <v>334</v>
      </c>
      <c r="I37">
        <f t="shared" si="5"/>
        <v>989.5</v>
      </c>
      <c r="K37" s="32" t="s">
        <v>185</v>
      </c>
      <c r="L37" s="33" t="s">
        <v>376</v>
      </c>
      <c r="M37" s="33" t="s">
        <v>377</v>
      </c>
      <c r="N37" s="33" t="s">
        <v>378</v>
      </c>
      <c r="O37" s="33" t="s">
        <v>379</v>
      </c>
      <c r="P37" s="33" t="s">
        <v>380</v>
      </c>
    </row>
    <row r="38" spans="1:16" ht="15" thickBot="1">
      <c r="A38" t="str">
        <f t="shared" si="3"/>
        <v>v2St4</v>
      </c>
      <c r="B38">
        <f t="shared" si="4"/>
        <v>12</v>
      </c>
      <c r="C38">
        <f t="shared" si="4"/>
        <v>20</v>
      </c>
      <c r="D38">
        <f t="shared" si="4"/>
        <v>15</v>
      </c>
      <c r="E38">
        <f t="shared" si="4"/>
        <v>11</v>
      </c>
      <c r="F38">
        <f t="shared" si="4"/>
        <v>13</v>
      </c>
      <c r="G38">
        <f t="shared" si="1"/>
        <v>1000</v>
      </c>
      <c r="H38" t="s">
        <v>334</v>
      </c>
      <c r="I38">
        <f t="shared" si="5"/>
        <v>975.4</v>
      </c>
      <c r="K38" s="32" t="s">
        <v>190</v>
      </c>
      <c r="L38" s="33" t="s">
        <v>381</v>
      </c>
      <c r="M38" s="33" t="s">
        <v>382</v>
      </c>
      <c r="N38" s="33" t="s">
        <v>383</v>
      </c>
      <c r="O38" s="33" t="s">
        <v>384</v>
      </c>
      <c r="P38" s="33" t="s">
        <v>385</v>
      </c>
    </row>
    <row r="39" spans="1:16" ht="15" thickBot="1">
      <c r="A39" t="str">
        <f t="shared" si="3"/>
        <v>v2St5</v>
      </c>
      <c r="B39">
        <f t="shared" si="4"/>
        <v>3</v>
      </c>
      <c r="C39">
        <f t="shared" si="4"/>
        <v>9</v>
      </c>
      <c r="D39">
        <f t="shared" si="4"/>
        <v>9</v>
      </c>
      <c r="E39">
        <f t="shared" si="4"/>
        <v>4</v>
      </c>
      <c r="F39">
        <f t="shared" si="4"/>
        <v>6</v>
      </c>
      <c r="G39">
        <f t="shared" si="1"/>
        <v>1000</v>
      </c>
      <c r="H39" t="s">
        <v>334</v>
      </c>
      <c r="I39">
        <f t="shared" si="5"/>
        <v>1022.7</v>
      </c>
      <c r="K39" s="32" t="s">
        <v>194</v>
      </c>
      <c r="L39" s="33" t="s">
        <v>386</v>
      </c>
      <c r="M39" s="33" t="s">
        <v>387</v>
      </c>
      <c r="N39" s="33" t="s">
        <v>388</v>
      </c>
      <c r="O39" s="33" t="s">
        <v>389</v>
      </c>
      <c r="P39" s="33" t="s">
        <v>390</v>
      </c>
    </row>
    <row r="40" spans="1:16" ht="15" thickBot="1">
      <c r="A40" t="str">
        <f t="shared" si="3"/>
        <v>v2St6</v>
      </c>
      <c r="B40">
        <f t="shared" si="4"/>
        <v>14</v>
      </c>
      <c r="C40">
        <f t="shared" si="4"/>
        <v>15</v>
      </c>
      <c r="D40">
        <f t="shared" si="4"/>
        <v>10</v>
      </c>
      <c r="E40">
        <f t="shared" si="4"/>
        <v>18</v>
      </c>
      <c r="F40">
        <f t="shared" si="4"/>
        <v>13</v>
      </c>
      <c r="G40">
        <f t="shared" ref="G40:G44" si="6">G17</f>
        <v>1000</v>
      </c>
      <c r="H40" t="s">
        <v>334</v>
      </c>
      <c r="I40">
        <f t="shared" si="5"/>
        <v>983.5</v>
      </c>
      <c r="K40" s="32" t="s">
        <v>282</v>
      </c>
      <c r="L40" s="33" t="s">
        <v>391</v>
      </c>
      <c r="M40" s="33" t="s">
        <v>392</v>
      </c>
      <c r="N40" s="33" t="s">
        <v>393</v>
      </c>
      <c r="O40" s="33" t="s">
        <v>394</v>
      </c>
      <c r="P40" s="33" t="s">
        <v>395</v>
      </c>
    </row>
    <row r="41" spans="1:16" ht="15" thickBot="1">
      <c r="A41" t="str">
        <f t="shared" si="3"/>
        <v>v2St7</v>
      </c>
      <c r="B41">
        <f t="shared" si="4"/>
        <v>15</v>
      </c>
      <c r="C41">
        <f t="shared" si="4"/>
        <v>15</v>
      </c>
      <c r="D41">
        <f t="shared" si="4"/>
        <v>8</v>
      </c>
      <c r="E41">
        <f t="shared" si="4"/>
        <v>19</v>
      </c>
      <c r="F41">
        <f t="shared" si="4"/>
        <v>19</v>
      </c>
      <c r="G41">
        <f t="shared" si="6"/>
        <v>1000</v>
      </c>
      <c r="H41" t="s">
        <v>334</v>
      </c>
      <c r="I41">
        <f t="shared" si="5"/>
        <v>972.9</v>
      </c>
      <c r="K41" s="32" t="s">
        <v>288</v>
      </c>
      <c r="L41" s="33" t="s">
        <v>396</v>
      </c>
      <c r="M41" s="33" t="s">
        <v>397</v>
      </c>
      <c r="N41" s="33" t="s">
        <v>398</v>
      </c>
      <c r="O41" s="33" t="s">
        <v>399</v>
      </c>
      <c r="P41" s="33" t="s">
        <v>400</v>
      </c>
    </row>
    <row r="42" spans="1:16" ht="15" thickBot="1">
      <c r="A42" t="str">
        <f t="shared" si="3"/>
        <v>v2St8</v>
      </c>
      <c r="B42">
        <f t="shared" ref="B42:F44" si="7">RANK(B19,B$2:B$21,0)</f>
        <v>17</v>
      </c>
      <c r="C42">
        <f t="shared" si="7"/>
        <v>12</v>
      </c>
      <c r="D42">
        <f t="shared" si="7"/>
        <v>13</v>
      </c>
      <c r="E42">
        <f t="shared" si="7"/>
        <v>12</v>
      </c>
      <c r="F42">
        <f t="shared" si="7"/>
        <v>11</v>
      </c>
      <c r="G42">
        <f t="shared" si="6"/>
        <v>1000</v>
      </c>
      <c r="H42" t="s">
        <v>334</v>
      </c>
      <c r="I42">
        <f t="shared" si="5"/>
        <v>978.4</v>
      </c>
      <c r="K42" s="32" t="s">
        <v>294</v>
      </c>
      <c r="L42" s="33" t="s">
        <v>401</v>
      </c>
      <c r="M42" s="33" t="s">
        <v>402</v>
      </c>
      <c r="N42" s="33" t="s">
        <v>403</v>
      </c>
      <c r="O42" s="33" t="s">
        <v>404</v>
      </c>
      <c r="P42" s="33" t="s">
        <v>405</v>
      </c>
    </row>
    <row r="43" spans="1:16" ht="15" thickBot="1">
      <c r="A43" t="str">
        <f t="shared" si="3"/>
        <v>v2St9</v>
      </c>
      <c r="B43">
        <f t="shared" si="7"/>
        <v>20</v>
      </c>
      <c r="C43">
        <f t="shared" si="7"/>
        <v>4</v>
      </c>
      <c r="D43">
        <f t="shared" si="7"/>
        <v>14</v>
      </c>
      <c r="E43">
        <f t="shared" si="7"/>
        <v>20</v>
      </c>
      <c r="F43">
        <f t="shared" si="7"/>
        <v>10</v>
      </c>
      <c r="G43">
        <f t="shared" si="6"/>
        <v>1000</v>
      </c>
      <c r="H43" t="s">
        <v>334</v>
      </c>
      <c r="I43">
        <f t="shared" si="5"/>
        <v>976.9</v>
      </c>
      <c r="K43" s="32" t="s">
        <v>299</v>
      </c>
      <c r="L43" s="33" t="s">
        <v>406</v>
      </c>
      <c r="M43" s="33" t="s">
        <v>407</v>
      </c>
      <c r="N43" s="33" t="s">
        <v>408</v>
      </c>
      <c r="O43" s="33" t="s">
        <v>409</v>
      </c>
      <c r="P43" s="33" t="s">
        <v>410</v>
      </c>
    </row>
    <row r="44" spans="1:16" ht="15" thickBot="1">
      <c r="A44" t="str">
        <f t="shared" si="3"/>
        <v>v2St10</v>
      </c>
      <c r="B44">
        <f t="shared" si="7"/>
        <v>8</v>
      </c>
      <c r="C44">
        <f t="shared" si="7"/>
        <v>7</v>
      </c>
      <c r="D44">
        <f t="shared" si="7"/>
        <v>20</v>
      </c>
      <c r="E44">
        <f t="shared" si="7"/>
        <v>7</v>
      </c>
      <c r="F44">
        <f t="shared" si="7"/>
        <v>15</v>
      </c>
      <c r="G44">
        <f t="shared" si="6"/>
        <v>1000</v>
      </c>
      <c r="H44" t="s">
        <v>334</v>
      </c>
      <c r="I44">
        <f t="shared" si="5"/>
        <v>982.5</v>
      </c>
      <c r="K44" s="32" t="s">
        <v>304</v>
      </c>
      <c r="L44" s="33" t="s">
        <v>411</v>
      </c>
      <c r="M44" s="33" t="s">
        <v>412</v>
      </c>
      <c r="N44" s="33" t="s">
        <v>413</v>
      </c>
      <c r="O44" s="33" t="s">
        <v>414</v>
      </c>
      <c r="P44" s="33" t="s">
        <v>415</v>
      </c>
    </row>
    <row r="45" spans="1:16" ht="15" thickBot="1">
      <c r="K45" s="32" t="s">
        <v>309</v>
      </c>
      <c r="L45" s="33" t="s">
        <v>416</v>
      </c>
      <c r="M45" s="33" t="s">
        <v>417</v>
      </c>
      <c r="N45" s="33" t="s">
        <v>418</v>
      </c>
      <c r="O45" s="33" t="s">
        <v>419</v>
      </c>
      <c r="P45" s="33" t="s">
        <v>420</v>
      </c>
    </row>
    <row r="46" spans="1:16" ht="15" thickBot="1">
      <c r="K46" s="32" t="s">
        <v>314</v>
      </c>
      <c r="L46" s="33" t="s">
        <v>421</v>
      </c>
      <c r="M46" s="33" t="s">
        <v>422</v>
      </c>
      <c r="N46" s="33" t="s">
        <v>423</v>
      </c>
      <c r="O46" s="33" t="s">
        <v>184</v>
      </c>
      <c r="P46" s="33" t="s">
        <v>424</v>
      </c>
    </row>
    <row r="47" spans="1:16" ht="15" thickBot="1">
      <c r="K47" s="32" t="s">
        <v>318</v>
      </c>
      <c r="L47" s="33" t="s">
        <v>425</v>
      </c>
      <c r="M47" s="33" t="s">
        <v>426</v>
      </c>
      <c r="N47" s="33" t="s">
        <v>427</v>
      </c>
      <c r="O47" s="33" t="s">
        <v>189</v>
      </c>
      <c r="P47" s="33" t="s">
        <v>428</v>
      </c>
    </row>
    <row r="48" spans="1:16" ht="15" thickBot="1">
      <c r="K48" s="32" t="s">
        <v>322</v>
      </c>
      <c r="L48" s="33" t="s">
        <v>429</v>
      </c>
      <c r="M48" s="33" t="s">
        <v>430</v>
      </c>
      <c r="N48" s="33" t="s">
        <v>193</v>
      </c>
      <c r="O48" s="33" t="s">
        <v>193</v>
      </c>
      <c r="P48" s="33" t="s">
        <v>431</v>
      </c>
    </row>
    <row r="49" spans="11:16" ht="15" thickBot="1">
      <c r="K49" s="32" t="s">
        <v>326</v>
      </c>
      <c r="L49" s="33" t="s">
        <v>432</v>
      </c>
      <c r="M49" s="33" t="s">
        <v>196</v>
      </c>
      <c r="N49" s="33" t="s">
        <v>196</v>
      </c>
      <c r="O49" s="33" t="s">
        <v>196</v>
      </c>
      <c r="P49" s="33" t="s">
        <v>196</v>
      </c>
    </row>
    <row r="50" spans="11:16" ht="18.5" thickBot="1">
      <c r="K50" s="28"/>
    </row>
    <row r="51" spans="11:16" ht="15" thickBot="1">
      <c r="K51" s="32" t="s">
        <v>197</v>
      </c>
      <c r="L51" s="32" t="s">
        <v>126</v>
      </c>
      <c r="M51" s="32" t="s">
        <v>127</v>
      </c>
      <c r="N51" s="32" t="s">
        <v>128</v>
      </c>
      <c r="O51" s="32" t="s">
        <v>129</v>
      </c>
      <c r="P51" s="32" t="s">
        <v>130</v>
      </c>
    </row>
    <row r="52" spans="11:16" ht="15" thickBot="1">
      <c r="K52" s="32" t="s">
        <v>143</v>
      </c>
      <c r="L52" s="33">
        <v>933.6</v>
      </c>
      <c r="M52" s="33">
        <v>45.8</v>
      </c>
      <c r="N52" s="33">
        <v>54.9</v>
      </c>
      <c r="O52" s="33">
        <v>19.100000000000001</v>
      </c>
      <c r="P52" s="33">
        <v>46.3</v>
      </c>
    </row>
    <row r="53" spans="11:16" ht="15" thickBot="1">
      <c r="K53" s="32" t="s">
        <v>149</v>
      </c>
      <c r="L53" s="33">
        <v>932.6</v>
      </c>
      <c r="M53" s="33">
        <v>44.8</v>
      </c>
      <c r="N53" s="33">
        <v>32.200000000000003</v>
      </c>
      <c r="O53" s="33">
        <v>18.100000000000001</v>
      </c>
      <c r="P53" s="33">
        <v>35.700000000000003</v>
      </c>
    </row>
    <row r="54" spans="11:16" ht="15" thickBot="1">
      <c r="K54" s="32" t="s">
        <v>155</v>
      </c>
      <c r="L54" s="33">
        <v>931.6</v>
      </c>
      <c r="M54" s="33">
        <v>25.7</v>
      </c>
      <c r="N54" s="33">
        <v>31.2</v>
      </c>
      <c r="O54" s="33">
        <v>17.100000000000001</v>
      </c>
      <c r="P54" s="33">
        <v>34.700000000000003</v>
      </c>
    </row>
    <row r="55" spans="11:16" ht="15" thickBot="1">
      <c r="K55" s="32" t="s">
        <v>161</v>
      </c>
      <c r="L55" s="33">
        <v>930.6</v>
      </c>
      <c r="M55" s="33">
        <v>24.7</v>
      </c>
      <c r="N55" s="33">
        <v>30.2</v>
      </c>
      <c r="O55" s="33">
        <v>16.100000000000001</v>
      </c>
      <c r="P55" s="33">
        <v>33.700000000000003</v>
      </c>
    </row>
    <row r="56" spans="11:16" ht="15" thickBot="1">
      <c r="K56" s="32" t="s">
        <v>167</v>
      </c>
      <c r="L56" s="33">
        <v>929.6</v>
      </c>
      <c r="M56" s="33">
        <v>22.1</v>
      </c>
      <c r="N56" s="33">
        <v>29.2</v>
      </c>
      <c r="O56" s="33">
        <v>15.1</v>
      </c>
      <c r="P56" s="33">
        <v>32.700000000000003</v>
      </c>
    </row>
    <row r="57" spans="11:16" ht="15" thickBot="1">
      <c r="K57" s="32" t="s">
        <v>173</v>
      </c>
      <c r="L57" s="33">
        <v>928.6</v>
      </c>
      <c r="M57" s="33">
        <v>21.1</v>
      </c>
      <c r="N57" s="33">
        <v>28.2</v>
      </c>
      <c r="O57" s="33">
        <v>14.1</v>
      </c>
      <c r="P57" s="33">
        <v>31.7</v>
      </c>
    </row>
    <row r="58" spans="11:16" ht="15" thickBot="1">
      <c r="K58" s="32" t="s">
        <v>179</v>
      </c>
      <c r="L58" s="33">
        <v>927.6</v>
      </c>
      <c r="M58" s="33">
        <v>20.100000000000001</v>
      </c>
      <c r="N58" s="33">
        <v>27.2</v>
      </c>
      <c r="O58" s="33">
        <v>13.1</v>
      </c>
      <c r="P58" s="33">
        <v>30.7</v>
      </c>
    </row>
    <row r="59" spans="11:16" ht="15" thickBot="1">
      <c r="K59" s="32" t="s">
        <v>185</v>
      </c>
      <c r="L59" s="33">
        <v>926.6</v>
      </c>
      <c r="M59" s="33">
        <v>19.100000000000001</v>
      </c>
      <c r="N59" s="33">
        <v>26.2</v>
      </c>
      <c r="O59" s="33">
        <v>12.1</v>
      </c>
      <c r="P59" s="33">
        <v>29.7</v>
      </c>
    </row>
    <row r="60" spans="11:16" ht="15" thickBot="1">
      <c r="K60" s="32" t="s">
        <v>190</v>
      </c>
      <c r="L60" s="33">
        <v>925.6</v>
      </c>
      <c r="M60" s="33">
        <v>18.100000000000001</v>
      </c>
      <c r="N60" s="33">
        <v>25.2</v>
      </c>
      <c r="O60" s="33">
        <v>11.1</v>
      </c>
      <c r="P60" s="33">
        <v>28.7</v>
      </c>
    </row>
    <row r="61" spans="11:16" ht="15" thickBot="1">
      <c r="K61" s="32" t="s">
        <v>194</v>
      </c>
      <c r="L61" s="33">
        <v>924.6</v>
      </c>
      <c r="M61" s="33">
        <v>17.100000000000001</v>
      </c>
      <c r="N61" s="33">
        <v>24.2</v>
      </c>
      <c r="O61" s="33">
        <v>10.1</v>
      </c>
      <c r="P61" s="33">
        <v>27.7</v>
      </c>
    </row>
    <row r="62" spans="11:16" ht="15" thickBot="1">
      <c r="K62" s="32" t="s">
        <v>282</v>
      </c>
      <c r="L62" s="33">
        <v>923.6</v>
      </c>
      <c r="M62" s="33">
        <v>16.100000000000001</v>
      </c>
      <c r="N62" s="33">
        <v>23.2</v>
      </c>
      <c r="O62" s="33">
        <v>9.1</v>
      </c>
      <c r="P62" s="33">
        <v>26.7</v>
      </c>
    </row>
    <row r="63" spans="11:16" ht="15" thickBot="1">
      <c r="K63" s="32" t="s">
        <v>288</v>
      </c>
      <c r="L63" s="33">
        <v>922.6</v>
      </c>
      <c r="M63" s="33">
        <v>15.1</v>
      </c>
      <c r="N63" s="33">
        <v>22.1</v>
      </c>
      <c r="O63" s="33">
        <v>8.1</v>
      </c>
      <c r="P63" s="33">
        <v>25.7</v>
      </c>
    </row>
    <row r="64" spans="11:16" ht="15" thickBot="1">
      <c r="K64" s="32" t="s">
        <v>294</v>
      </c>
      <c r="L64" s="33">
        <v>921.6</v>
      </c>
      <c r="M64" s="33">
        <v>14.1</v>
      </c>
      <c r="N64" s="33">
        <v>21.1</v>
      </c>
      <c r="O64" s="33">
        <v>7</v>
      </c>
      <c r="P64" s="33">
        <v>24.7</v>
      </c>
    </row>
    <row r="65" spans="11:20" ht="15" thickBot="1">
      <c r="K65" s="32" t="s">
        <v>299</v>
      </c>
      <c r="L65" s="33">
        <v>920.6</v>
      </c>
      <c r="M65" s="33">
        <v>13.1</v>
      </c>
      <c r="N65" s="33">
        <v>20.100000000000001</v>
      </c>
      <c r="O65" s="33">
        <v>6</v>
      </c>
      <c r="P65" s="33">
        <v>23.7</v>
      </c>
    </row>
    <row r="66" spans="11:20" ht="15" thickBot="1">
      <c r="K66" s="32" t="s">
        <v>304</v>
      </c>
      <c r="L66" s="33">
        <v>919.5</v>
      </c>
      <c r="M66" s="33">
        <v>12.1</v>
      </c>
      <c r="N66" s="33">
        <v>19.100000000000001</v>
      </c>
      <c r="O66" s="33">
        <v>5</v>
      </c>
      <c r="P66" s="33">
        <v>22.6</v>
      </c>
    </row>
    <row r="67" spans="11:20" ht="15" thickBot="1">
      <c r="K67" s="32" t="s">
        <v>309</v>
      </c>
      <c r="L67" s="33">
        <v>918.5</v>
      </c>
      <c r="M67" s="33">
        <v>11.1</v>
      </c>
      <c r="N67" s="33">
        <v>18.100000000000001</v>
      </c>
      <c r="O67" s="33">
        <v>4</v>
      </c>
      <c r="P67" s="33">
        <v>21.6</v>
      </c>
    </row>
    <row r="68" spans="11:20" ht="15" thickBot="1">
      <c r="K68" s="32" t="s">
        <v>314</v>
      </c>
      <c r="L68" s="33">
        <v>907.5</v>
      </c>
      <c r="M68" s="33">
        <v>10.1</v>
      </c>
      <c r="N68" s="33">
        <v>17.100000000000001</v>
      </c>
      <c r="O68" s="33">
        <v>3</v>
      </c>
      <c r="P68" s="33">
        <v>20.6</v>
      </c>
    </row>
    <row r="69" spans="11:20" ht="15" thickBot="1">
      <c r="K69" s="32" t="s">
        <v>318</v>
      </c>
      <c r="L69" s="33">
        <v>906.5</v>
      </c>
      <c r="M69" s="33">
        <v>9.1</v>
      </c>
      <c r="N69" s="33">
        <v>16.100000000000001</v>
      </c>
      <c r="O69" s="33">
        <v>2</v>
      </c>
      <c r="P69" s="33">
        <v>15.1</v>
      </c>
    </row>
    <row r="70" spans="11:20" ht="15" thickBot="1">
      <c r="K70" s="32" t="s">
        <v>322</v>
      </c>
      <c r="L70" s="33">
        <v>905.5</v>
      </c>
      <c r="M70" s="33">
        <v>8.1</v>
      </c>
      <c r="N70" s="33">
        <v>1</v>
      </c>
      <c r="O70" s="33">
        <v>1</v>
      </c>
      <c r="P70" s="33">
        <v>14.1</v>
      </c>
    </row>
    <row r="71" spans="11:20" ht="15" thickBot="1">
      <c r="K71" s="32" t="s">
        <v>326</v>
      </c>
      <c r="L71" s="33">
        <v>904.4</v>
      </c>
      <c r="M71" s="33">
        <v>0</v>
      </c>
      <c r="N71" s="33">
        <v>0</v>
      </c>
      <c r="O71" s="33">
        <v>0</v>
      </c>
      <c r="P71" s="33">
        <v>0</v>
      </c>
    </row>
    <row r="72" spans="11:20" ht="18.5" thickBot="1">
      <c r="K72" s="28"/>
    </row>
    <row r="73" spans="11:20" ht="15" thickBot="1">
      <c r="K73" s="32" t="s">
        <v>198</v>
      </c>
      <c r="L73" s="32" t="s">
        <v>126</v>
      </c>
      <c r="M73" s="32" t="s">
        <v>127</v>
      </c>
      <c r="N73" s="32" t="s">
        <v>128</v>
      </c>
      <c r="O73" s="32" t="s">
        <v>129</v>
      </c>
      <c r="P73" s="32" t="s">
        <v>130</v>
      </c>
      <c r="Q73" s="32" t="s">
        <v>199</v>
      </c>
      <c r="R73" s="32" t="s">
        <v>200</v>
      </c>
      <c r="S73" s="32" t="s">
        <v>201</v>
      </c>
      <c r="T73" s="32" t="s">
        <v>202</v>
      </c>
    </row>
    <row r="74" spans="11:20" ht="15" thickBot="1">
      <c r="K74" s="32" t="s">
        <v>132</v>
      </c>
      <c r="L74" s="33">
        <v>932.6</v>
      </c>
      <c r="M74" s="33">
        <v>19.100000000000001</v>
      </c>
      <c r="N74" s="33">
        <v>23.2</v>
      </c>
      <c r="O74" s="33">
        <v>11.1</v>
      </c>
      <c r="P74" s="33">
        <v>0</v>
      </c>
      <c r="Q74" s="33">
        <v>986</v>
      </c>
      <c r="R74" s="33">
        <v>1000</v>
      </c>
      <c r="S74" s="33">
        <v>14</v>
      </c>
      <c r="T74" s="33">
        <v>1.4</v>
      </c>
    </row>
    <row r="75" spans="11:20" ht="15" thickBot="1">
      <c r="K75" s="32" t="s">
        <v>133</v>
      </c>
      <c r="L75" s="33">
        <v>923.6</v>
      </c>
      <c r="M75" s="33">
        <v>10.1</v>
      </c>
      <c r="N75" s="33">
        <v>23.2</v>
      </c>
      <c r="O75" s="33">
        <v>10.1</v>
      </c>
      <c r="P75" s="33">
        <v>25.7</v>
      </c>
      <c r="Q75" s="33">
        <v>992.5</v>
      </c>
      <c r="R75" s="33">
        <v>1000</v>
      </c>
      <c r="S75" s="33">
        <v>7.5</v>
      </c>
      <c r="T75" s="33">
        <v>0.75</v>
      </c>
    </row>
    <row r="76" spans="11:20" ht="15" thickBot="1">
      <c r="K76" s="32" t="s">
        <v>134</v>
      </c>
      <c r="L76" s="33">
        <v>930.6</v>
      </c>
      <c r="M76" s="33">
        <v>22.1</v>
      </c>
      <c r="N76" s="33">
        <v>18.100000000000001</v>
      </c>
      <c r="O76" s="33">
        <v>18.100000000000001</v>
      </c>
      <c r="P76" s="33">
        <v>46.3</v>
      </c>
      <c r="Q76" s="33">
        <v>1035.3</v>
      </c>
      <c r="R76" s="33">
        <v>1000</v>
      </c>
      <c r="S76" s="33">
        <v>-35.299999999999997</v>
      </c>
      <c r="T76" s="33">
        <v>-3.53</v>
      </c>
    </row>
    <row r="77" spans="11:20" ht="15" thickBot="1">
      <c r="K77" s="32" t="s">
        <v>135</v>
      </c>
      <c r="L77" s="33">
        <v>929.6</v>
      </c>
      <c r="M77" s="33">
        <v>9.1</v>
      </c>
      <c r="N77" s="33">
        <v>27.2</v>
      </c>
      <c r="O77" s="33">
        <v>14.1</v>
      </c>
      <c r="P77" s="33">
        <v>30.7</v>
      </c>
      <c r="Q77" s="33">
        <v>1010.6</v>
      </c>
      <c r="R77" s="33">
        <v>1000</v>
      </c>
      <c r="S77" s="33">
        <v>-10.6</v>
      </c>
      <c r="T77" s="33">
        <v>-1.06</v>
      </c>
    </row>
    <row r="78" spans="11:20" ht="15" thickBot="1">
      <c r="K78" s="32" t="s">
        <v>136</v>
      </c>
      <c r="L78" s="33">
        <v>933.6</v>
      </c>
      <c r="M78" s="33">
        <v>25.7</v>
      </c>
      <c r="N78" s="33">
        <v>32.200000000000003</v>
      </c>
      <c r="O78" s="33">
        <v>19.100000000000001</v>
      </c>
      <c r="P78" s="33">
        <v>35.700000000000003</v>
      </c>
      <c r="Q78" s="33">
        <v>1046.4000000000001</v>
      </c>
      <c r="R78" s="33">
        <v>1000</v>
      </c>
      <c r="S78" s="33">
        <v>-46.4</v>
      </c>
      <c r="T78" s="33">
        <v>-4.6399999999999997</v>
      </c>
    </row>
    <row r="79" spans="11:20" ht="15" thickBot="1">
      <c r="K79" s="32" t="s">
        <v>137</v>
      </c>
      <c r="L79" s="33">
        <v>927.6</v>
      </c>
      <c r="M79" s="33">
        <v>17.100000000000001</v>
      </c>
      <c r="N79" s="33">
        <v>31.2</v>
      </c>
      <c r="O79" s="33">
        <v>6</v>
      </c>
      <c r="P79" s="33">
        <v>30.7</v>
      </c>
      <c r="Q79" s="33">
        <v>1012.7</v>
      </c>
      <c r="R79" s="33">
        <v>1000</v>
      </c>
      <c r="S79" s="33">
        <v>-12.7</v>
      </c>
      <c r="T79" s="33">
        <v>-1.27</v>
      </c>
    </row>
    <row r="80" spans="11:20" ht="15" thickBot="1">
      <c r="K80" s="32" t="s">
        <v>138</v>
      </c>
      <c r="L80" s="33">
        <v>925.6</v>
      </c>
      <c r="M80" s="33">
        <v>17.100000000000001</v>
      </c>
      <c r="N80" s="33">
        <v>54.9</v>
      </c>
      <c r="O80" s="33">
        <v>4</v>
      </c>
      <c r="P80" s="33">
        <v>21.6</v>
      </c>
      <c r="Q80" s="33">
        <v>1023.2</v>
      </c>
      <c r="R80" s="33">
        <v>1000</v>
      </c>
      <c r="S80" s="33">
        <v>-23.2</v>
      </c>
      <c r="T80" s="33">
        <v>-2.3199999999999998</v>
      </c>
    </row>
    <row r="81" spans="11:20" ht="15" thickBot="1">
      <c r="K81" s="32" t="s">
        <v>139</v>
      </c>
      <c r="L81" s="33">
        <v>921.6</v>
      </c>
      <c r="M81" s="33">
        <v>22.1</v>
      </c>
      <c r="N81" s="33">
        <v>29.2</v>
      </c>
      <c r="O81" s="33">
        <v>12.1</v>
      </c>
      <c r="P81" s="33">
        <v>32.700000000000003</v>
      </c>
      <c r="Q81" s="33">
        <v>1017.7</v>
      </c>
      <c r="R81" s="33">
        <v>1000</v>
      </c>
      <c r="S81" s="33">
        <v>-17.7</v>
      </c>
      <c r="T81" s="33">
        <v>-1.77</v>
      </c>
    </row>
    <row r="82" spans="11:20" ht="15" thickBot="1">
      <c r="K82" s="32" t="s">
        <v>140</v>
      </c>
      <c r="L82" s="33">
        <v>906.5</v>
      </c>
      <c r="M82" s="33">
        <v>45.8</v>
      </c>
      <c r="N82" s="33">
        <v>28.2</v>
      </c>
      <c r="O82" s="33">
        <v>3</v>
      </c>
      <c r="P82" s="33">
        <v>34.700000000000003</v>
      </c>
      <c r="Q82" s="33">
        <v>1018.2</v>
      </c>
      <c r="R82" s="33">
        <v>1000</v>
      </c>
      <c r="S82" s="33">
        <v>-18.2</v>
      </c>
      <c r="T82" s="33">
        <v>-1.82</v>
      </c>
    </row>
    <row r="83" spans="11:20" ht="15" thickBot="1">
      <c r="K83" s="32" t="s">
        <v>141</v>
      </c>
      <c r="L83" s="33">
        <v>905.5</v>
      </c>
      <c r="M83" s="33">
        <v>44.8</v>
      </c>
      <c r="N83" s="33">
        <v>17.100000000000001</v>
      </c>
      <c r="O83" s="33">
        <v>17.100000000000001</v>
      </c>
      <c r="P83" s="33">
        <v>28.7</v>
      </c>
      <c r="Q83" s="33">
        <v>1013.2</v>
      </c>
      <c r="R83" s="33">
        <v>1000</v>
      </c>
      <c r="S83" s="33">
        <v>-13.2</v>
      </c>
      <c r="T83" s="33">
        <v>-1.32</v>
      </c>
    </row>
    <row r="84" spans="11:20" ht="15" thickBot="1">
      <c r="K84" s="32" t="s">
        <v>222</v>
      </c>
      <c r="L84" s="33">
        <v>928.6</v>
      </c>
      <c r="M84" s="33">
        <v>13.1</v>
      </c>
      <c r="N84" s="33">
        <v>30.2</v>
      </c>
      <c r="O84" s="33">
        <v>7</v>
      </c>
      <c r="P84" s="33">
        <v>15.1</v>
      </c>
      <c r="Q84" s="33">
        <v>994</v>
      </c>
      <c r="R84" s="33">
        <v>1000</v>
      </c>
      <c r="S84" s="33">
        <v>6</v>
      </c>
      <c r="T84" s="33">
        <v>0.6</v>
      </c>
    </row>
    <row r="85" spans="11:20" ht="15" thickBot="1">
      <c r="K85" s="32" t="s">
        <v>223</v>
      </c>
      <c r="L85" s="33">
        <v>918.5</v>
      </c>
      <c r="M85" s="33">
        <v>8.1</v>
      </c>
      <c r="N85" s="33">
        <v>16.100000000000001</v>
      </c>
      <c r="O85" s="33">
        <v>5</v>
      </c>
      <c r="P85" s="33">
        <v>20.6</v>
      </c>
      <c r="Q85" s="33">
        <v>968.4</v>
      </c>
      <c r="R85" s="33">
        <v>1000</v>
      </c>
      <c r="S85" s="33">
        <v>31.6</v>
      </c>
      <c r="T85" s="33">
        <v>3.16</v>
      </c>
    </row>
    <row r="86" spans="11:20" ht="15" thickBot="1">
      <c r="K86" s="32" t="s">
        <v>224</v>
      </c>
      <c r="L86" s="33">
        <v>924.6</v>
      </c>
      <c r="M86" s="33">
        <v>15.1</v>
      </c>
      <c r="N86" s="33">
        <v>1</v>
      </c>
      <c r="O86" s="33">
        <v>15.1</v>
      </c>
      <c r="P86" s="33">
        <v>33.700000000000003</v>
      </c>
      <c r="Q86" s="33">
        <v>989.5</v>
      </c>
      <c r="R86" s="33">
        <v>1000</v>
      </c>
      <c r="S86" s="33">
        <v>10.5</v>
      </c>
      <c r="T86" s="33">
        <v>1.05</v>
      </c>
    </row>
    <row r="87" spans="11:20" ht="15" thickBot="1">
      <c r="K87" s="32" t="s">
        <v>225</v>
      </c>
      <c r="L87" s="33">
        <v>922.6</v>
      </c>
      <c r="M87" s="33">
        <v>0</v>
      </c>
      <c r="N87" s="33">
        <v>19.100000000000001</v>
      </c>
      <c r="O87" s="33">
        <v>9.1</v>
      </c>
      <c r="P87" s="33">
        <v>24.7</v>
      </c>
      <c r="Q87" s="33">
        <v>975.4</v>
      </c>
      <c r="R87" s="33">
        <v>1000</v>
      </c>
      <c r="S87" s="33">
        <v>24.6</v>
      </c>
      <c r="T87" s="33">
        <v>2.46</v>
      </c>
    </row>
    <row r="88" spans="11:20" ht="15" thickBot="1">
      <c r="K88" s="32" t="s">
        <v>226</v>
      </c>
      <c r="L88" s="33">
        <v>931.6</v>
      </c>
      <c r="M88" s="33">
        <v>18.100000000000001</v>
      </c>
      <c r="N88" s="33">
        <v>25.2</v>
      </c>
      <c r="O88" s="33">
        <v>16.100000000000001</v>
      </c>
      <c r="P88" s="33">
        <v>31.7</v>
      </c>
      <c r="Q88" s="33">
        <v>1022.7</v>
      </c>
      <c r="R88" s="33">
        <v>1000</v>
      </c>
      <c r="S88" s="33">
        <v>-22.7</v>
      </c>
      <c r="T88" s="33">
        <v>-2.27</v>
      </c>
    </row>
    <row r="89" spans="11:20" ht="15" thickBot="1">
      <c r="K89" s="32" t="s">
        <v>227</v>
      </c>
      <c r="L89" s="33">
        <v>920.6</v>
      </c>
      <c r="M89" s="33">
        <v>12.1</v>
      </c>
      <c r="N89" s="33">
        <v>24.2</v>
      </c>
      <c r="O89" s="33">
        <v>2</v>
      </c>
      <c r="P89" s="33">
        <v>24.7</v>
      </c>
      <c r="Q89" s="33">
        <v>983.5</v>
      </c>
      <c r="R89" s="33">
        <v>1000</v>
      </c>
      <c r="S89" s="33">
        <v>16.5</v>
      </c>
      <c r="T89" s="33">
        <v>1.65</v>
      </c>
    </row>
    <row r="90" spans="11:20" ht="15" thickBot="1">
      <c r="K90" s="32" t="s">
        <v>228</v>
      </c>
      <c r="L90" s="33">
        <v>919.5</v>
      </c>
      <c r="M90" s="33">
        <v>12.1</v>
      </c>
      <c r="N90" s="33">
        <v>26.2</v>
      </c>
      <c r="O90" s="33">
        <v>1</v>
      </c>
      <c r="P90" s="33">
        <v>14.1</v>
      </c>
      <c r="Q90" s="33">
        <v>972.9</v>
      </c>
      <c r="R90" s="33">
        <v>1000</v>
      </c>
      <c r="S90" s="33">
        <v>27.1</v>
      </c>
      <c r="T90" s="33">
        <v>2.71</v>
      </c>
    </row>
    <row r="91" spans="11:20" ht="15" thickBot="1">
      <c r="K91" s="32" t="s">
        <v>229</v>
      </c>
      <c r="L91" s="33">
        <v>907.5</v>
      </c>
      <c r="M91" s="33">
        <v>15.1</v>
      </c>
      <c r="N91" s="33">
        <v>21.1</v>
      </c>
      <c r="O91" s="33">
        <v>8.1</v>
      </c>
      <c r="P91" s="33">
        <v>26.7</v>
      </c>
      <c r="Q91" s="33">
        <v>978.4</v>
      </c>
      <c r="R91" s="33">
        <v>1000</v>
      </c>
      <c r="S91" s="33">
        <v>21.6</v>
      </c>
      <c r="T91" s="33">
        <v>2.16</v>
      </c>
    </row>
    <row r="92" spans="11:20" ht="15" thickBot="1">
      <c r="K92" s="32" t="s">
        <v>230</v>
      </c>
      <c r="L92" s="33">
        <v>904.4</v>
      </c>
      <c r="M92" s="33">
        <v>24.7</v>
      </c>
      <c r="N92" s="33">
        <v>20.100000000000001</v>
      </c>
      <c r="O92" s="33">
        <v>0</v>
      </c>
      <c r="P92" s="33">
        <v>27.7</v>
      </c>
      <c r="Q92" s="33">
        <v>976.9</v>
      </c>
      <c r="R92" s="33">
        <v>1000</v>
      </c>
      <c r="S92" s="33">
        <v>23.1</v>
      </c>
      <c r="T92" s="33">
        <v>2.31</v>
      </c>
    </row>
    <row r="93" spans="11:20" ht="15" thickBot="1">
      <c r="K93" s="32" t="s">
        <v>231</v>
      </c>
      <c r="L93" s="33">
        <v>926.6</v>
      </c>
      <c r="M93" s="33">
        <v>20.100000000000001</v>
      </c>
      <c r="N93" s="33">
        <v>0</v>
      </c>
      <c r="O93" s="33">
        <v>13.1</v>
      </c>
      <c r="P93" s="33">
        <v>22.6</v>
      </c>
      <c r="Q93" s="33">
        <v>982.5</v>
      </c>
      <c r="R93" s="33">
        <v>1000</v>
      </c>
      <c r="S93" s="33">
        <v>17.5</v>
      </c>
      <c r="T93" s="33">
        <v>1.75</v>
      </c>
    </row>
    <row r="94" spans="11:20" ht="15" thickBot="1"/>
    <row r="95" spans="11:20" ht="15" thickBot="1">
      <c r="K95" s="34" t="s">
        <v>203</v>
      </c>
      <c r="L95" s="35">
        <v>1099.7</v>
      </c>
    </row>
    <row r="96" spans="11:20" ht="15" thickBot="1">
      <c r="K96" s="34" t="s">
        <v>329</v>
      </c>
      <c r="L96" s="35">
        <v>904.4</v>
      </c>
    </row>
    <row r="97" spans="11:12" ht="15" thickBot="1">
      <c r="K97" s="34" t="s">
        <v>205</v>
      </c>
      <c r="L97" s="35">
        <v>20000</v>
      </c>
    </row>
    <row r="98" spans="11:12" ht="15" thickBot="1">
      <c r="K98" s="34" t="s">
        <v>206</v>
      </c>
      <c r="L98" s="35">
        <v>20000</v>
      </c>
    </row>
    <row r="99" spans="11:12" ht="15" thickBot="1">
      <c r="K99" s="34" t="s">
        <v>207</v>
      </c>
      <c r="L99" s="35">
        <v>0</v>
      </c>
    </row>
    <row r="100" spans="11:12" ht="20" thickBot="1">
      <c r="K100" s="34" t="s">
        <v>208</v>
      </c>
      <c r="L100" s="35"/>
    </row>
    <row r="101" spans="11:12" ht="20" thickBot="1">
      <c r="K101" s="34" t="s">
        <v>209</v>
      </c>
      <c r="L101" s="35"/>
    </row>
    <row r="102" spans="11:12" ht="15" thickBot="1">
      <c r="K102" s="34" t="s">
        <v>210</v>
      </c>
      <c r="L102" s="35">
        <v>0</v>
      </c>
    </row>
    <row r="104" spans="11:12">
      <c r="K104" s="37" t="s">
        <v>211</v>
      </c>
    </row>
    <row r="106" spans="11:12">
      <c r="K106" s="36" t="s">
        <v>330</v>
      </c>
    </row>
    <row r="107" spans="11:12">
      <c r="K107" s="36" t="s">
        <v>213</v>
      </c>
    </row>
  </sheetData>
  <conditionalFormatting sqref="I25:I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K104" r:id="rId1" display="https://miau.my-x.hu/myx-free/coco/test/987428120190315163922.html" xr:uid="{684F8DC9-54F9-4E8E-8C41-DAC0D128F9FD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D6AB3-3705-4367-9B19-110777B05DBC}">
  <dimension ref="A1:W107"/>
  <sheetViews>
    <sheetView topLeftCell="A16" zoomScale="70" zoomScaleNormal="70" workbookViewId="0">
      <selection activeCell="I23" sqref="I23"/>
    </sheetView>
  </sheetViews>
  <sheetFormatPr defaultRowHeight="14.5"/>
  <cols>
    <col min="1" max="1" width="34.6328125" bestFit="1" customWidth="1"/>
    <col min="2" max="6" width="5.453125" bestFit="1" customWidth="1"/>
    <col min="7" max="7" width="4.81640625" bestFit="1" customWidth="1"/>
    <col min="8" max="8" width="6.90625" bestFit="1" customWidth="1"/>
    <col min="9" max="9" width="9.6328125" bestFit="1" customWidth="1"/>
    <col min="10" max="10" width="9.6328125" customWidth="1"/>
  </cols>
  <sheetData>
    <row r="1" spans="1:23" ht="18">
      <c r="A1" t="str">
        <f>satisfaction_v1!A18</f>
        <v>Differences (needs vs expectations) in %</v>
      </c>
      <c r="B1" t="str">
        <f>satisfaction_v1!B18</f>
        <v>Nd1</v>
      </c>
      <c r="C1" t="str">
        <f>satisfaction_v1!C18</f>
        <v>Nd2</v>
      </c>
      <c r="D1" t="str">
        <f>satisfaction_v1!D18</f>
        <v>Nd3</v>
      </c>
      <c r="E1" t="str">
        <f>satisfaction_v1!E18</f>
        <v>Nd4</v>
      </c>
      <c r="F1" t="str">
        <f>satisfaction_v1!F18</f>
        <v>Nd5</v>
      </c>
      <c r="G1" t="str">
        <f>satisfaction_v1!G18</f>
        <v>Y0</v>
      </c>
      <c r="L1" s="28"/>
    </row>
    <row r="2" spans="1:23">
      <c r="A2" t="str">
        <f>"v3"&amp;satisfaction_v3!A19</f>
        <v>v3St1</v>
      </c>
      <c r="B2">
        <f>ABS(satisfaction_v3!B19)</f>
        <v>30</v>
      </c>
      <c r="C2">
        <f>ABS(satisfaction_v3!C19)</f>
        <v>16</v>
      </c>
      <c r="D2">
        <f>ABS(satisfaction_v3!D19)</f>
        <v>10</v>
      </c>
      <c r="E2">
        <f>ABS(satisfaction_v3!E19)</f>
        <v>15</v>
      </c>
      <c r="F2">
        <f>ABS(satisfaction_v3!F19)</f>
        <v>42</v>
      </c>
      <c r="G2">
        <f>satisfaction_v1!G19</f>
        <v>1000</v>
      </c>
      <c r="L2" s="29"/>
    </row>
    <row r="3" spans="1:23">
      <c r="A3" t="str">
        <f>"v3"&amp;satisfaction_v3!A20</f>
        <v>v3St2</v>
      </c>
      <c r="B3">
        <f>ABS(satisfaction_v3!B20)</f>
        <v>5</v>
      </c>
      <c r="C3">
        <f>ABS(satisfaction_v3!C20)</f>
        <v>15</v>
      </c>
      <c r="D3">
        <f>ABS(satisfaction_v3!D20)</f>
        <v>10</v>
      </c>
      <c r="E3">
        <f>ABS(satisfaction_v3!E20)</f>
        <v>12</v>
      </c>
      <c r="F3">
        <f>ABS(satisfaction_v3!F20)</f>
        <v>3</v>
      </c>
      <c r="G3">
        <f>satisfaction_v1!G20</f>
        <v>1000</v>
      </c>
    </row>
    <row r="4" spans="1:23">
      <c r="A4" t="str">
        <f>"v3"&amp;satisfaction_v3!A21</f>
        <v>v3St3</v>
      </c>
      <c r="B4">
        <f>ABS(satisfaction_v3!B21)</f>
        <v>21</v>
      </c>
      <c r="C4">
        <f>ABS(satisfaction_v3!C21)</f>
        <v>25</v>
      </c>
      <c r="D4">
        <f>ABS(satisfaction_v3!D21)</f>
        <v>9</v>
      </c>
      <c r="E4">
        <f>ABS(satisfaction_v3!E21)</f>
        <v>37</v>
      </c>
      <c r="F4">
        <f>ABS(satisfaction_v3!F21)</f>
        <v>47</v>
      </c>
      <c r="G4">
        <f>satisfaction_v1!G21</f>
        <v>1000</v>
      </c>
    </row>
    <row r="5" spans="1:23" ht="15">
      <c r="A5" t="str">
        <f>"v3"&amp;satisfaction_v3!A22</f>
        <v>v3St4</v>
      </c>
      <c r="B5">
        <f>ABS(satisfaction_v3!B22)</f>
        <v>19</v>
      </c>
      <c r="C5">
        <f>ABS(satisfaction_v3!C22)</f>
        <v>20</v>
      </c>
      <c r="D5">
        <f>ABS(satisfaction_v3!D22)</f>
        <v>21</v>
      </c>
      <c r="E5">
        <f>ABS(satisfaction_v3!E22)</f>
        <v>20</v>
      </c>
      <c r="F5">
        <f>ABS(satisfaction_v3!F22)</f>
        <v>19</v>
      </c>
      <c r="G5">
        <f>satisfaction_v1!G22</f>
        <v>1000</v>
      </c>
      <c r="L5" s="30" t="s">
        <v>118</v>
      </c>
      <c r="M5" s="31">
        <v>7726021</v>
      </c>
      <c r="N5" s="30" t="s">
        <v>119</v>
      </c>
      <c r="O5" s="31">
        <v>20</v>
      </c>
      <c r="P5" s="30" t="s">
        <v>120</v>
      </c>
      <c r="Q5" s="31">
        <v>5</v>
      </c>
      <c r="R5" s="30" t="s">
        <v>121</v>
      </c>
      <c r="S5" s="31">
        <v>20</v>
      </c>
      <c r="T5" s="30" t="s">
        <v>122</v>
      </c>
      <c r="U5" s="31">
        <v>0</v>
      </c>
      <c r="V5" s="30" t="s">
        <v>123</v>
      </c>
      <c r="W5" s="31" t="s">
        <v>440</v>
      </c>
    </row>
    <row r="6" spans="1:23" ht="18.5" thickBot="1">
      <c r="A6" t="str">
        <f>"v3"&amp;satisfaction_v3!A23</f>
        <v>v3St5</v>
      </c>
      <c r="B6">
        <f>ABS(satisfaction_v3!B23)</f>
        <v>40</v>
      </c>
      <c r="C6">
        <f>ABS(satisfaction_v3!C23)</f>
        <v>28</v>
      </c>
      <c r="D6">
        <f>ABS(satisfaction_v3!D23)</f>
        <v>41</v>
      </c>
      <c r="E6">
        <f>ABS(satisfaction_v3!E23)</f>
        <v>47</v>
      </c>
      <c r="F6">
        <f>ABS(satisfaction_v3!F23)</f>
        <v>46</v>
      </c>
      <c r="G6">
        <f>satisfaction_v1!G23</f>
        <v>1000</v>
      </c>
      <c r="L6" s="28"/>
    </row>
    <row r="7" spans="1:23" ht="15" thickBot="1">
      <c r="A7" t="str">
        <f>"v3"&amp;satisfaction_v3!A24</f>
        <v>v3St6</v>
      </c>
      <c r="B7">
        <f>ABS(satisfaction_v3!B24)</f>
        <v>14</v>
      </c>
      <c r="C7">
        <f>ABS(satisfaction_v3!C24)</f>
        <v>12</v>
      </c>
      <c r="D7">
        <f>ABS(satisfaction_v3!D24)</f>
        <v>38</v>
      </c>
      <c r="E7">
        <f>ABS(satisfaction_v3!E24)</f>
        <v>2</v>
      </c>
      <c r="F7">
        <f>ABS(satisfaction_v3!F24)</f>
        <v>19</v>
      </c>
      <c r="G7">
        <f>satisfaction_v1!G24</f>
        <v>1000</v>
      </c>
      <c r="L7" s="32" t="s">
        <v>125</v>
      </c>
      <c r="M7" s="32" t="s">
        <v>126</v>
      </c>
      <c r="N7" s="32" t="s">
        <v>127</v>
      </c>
      <c r="O7" s="32" t="s">
        <v>128</v>
      </c>
      <c r="P7" s="32" t="s">
        <v>129</v>
      </c>
      <c r="Q7" s="32" t="s">
        <v>130</v>
      </c>
      <c r="R7" s="32" t="s">
        <v>131</v>
      </c>
    </row>
    <row r="8" spans="1:23" ht="15" thickBot="1">
      <c r="A8" t="str">
        <f>"v3"&amp;satisfaction_v3!A25</f>
        <v>v3St7</v>
      </c>
      <c r="B8">
        <f>ABS(satisfaction_v3!B25)</f>
        <v>8</v>
      </c>
      <c r="C8">
        <f>ABS(satisfaction_v3!C25)</f>
        <v>12</v>
      </c>
      <c r="D8">
        <f>ABS(satisfaction_v3!D25)</f>
        <v>47</v>
      </c>
      <c r="E8">
        <f>ABS(satisfaction_v3!E25)</f>
        <v>11</v>
      </c>
      <c r="F8">
        <f>ABS(satisfaction_v3!F25)</f>
        <v>7</v>
      </c>
      <c r="G8">
        <f>satisfaction_v1!G25</f>
        <v>1000</v>
      </c>
      <c r="L8" s="32" t="s">
        <v>132</v>
      </c>
      <c r="M8" s="33">
        <v>18</v>
      </c>
      <c r="N8" s="33">
        <v>10</v>
      </c>
      <c r="O8" s="33">
        <v>5</v>
      </c>
      <c r="P8" s="33">
        <v>9</v>
      </c>
      <c r="Q8" s="33">
        <v>18</v>
      </c>
      <c r="R8" s="33">
        <v>1000</v>
      </c>
    </row>
    <row r="9" spans="1:23" ht="15" thickBot="1">
      <c r="A9" t="str">
        <f>"v3"&amp;satisfaction_v3!A26</f>
        <v>v3St8</v>
      </c>
      <c r="B9">
        <f>ABS(satisfaction_v3!B26)</f>
        <v>1</v>
      </c>
      <c r="C9">
        <f>ABS(satisfaction_v3!C26)</f>
        <v>25</v>
      </c>
      <c r="D9">
        <f>ABS(satisfaction_v3!D26)</f>
        <v>29</v>
      </c>
      <c r="E9">
        <f>ABS(satisfaction_v3!E26)</f>
        <v>18</v>
      </c>
      <c r="F9">
        <f>ABS(satisfaction_v3!F26)</f>
        <v>25</v>
      </c>
      <c r="G9">
        <f>satisfaction_v1!G26</f>
        <v>1000</v>
      </c>
      <c r="L9" s="32" t="s">
        <v>133</v>
      </c>
      <c r="M9" s="33">
        <v>4</v>
      </c>
      <c r="N9" s="33">
        <v>9</v>
      </c>
      <c r="O9" s="33">
        <v>5</v>
      </c>
      <c r="P9" s="33">
        <v>7</v>
      </c>
      <c r="Q9" s="33">
        <v>3</v>
      </c>
      <c r="R9" s="33">
        <v>1000</v>
      </c>
    </row>
    <row r="10" spans="1:23" ht="15" thickBot="1">
      <c r="A10" t="str">
        <f>"v3"&amp;satisfaction_v3!A27</f>
        <v>v3St9</v>
      </c>
      <c r="B10">
        <f>ABS(satisfaction_v3!B27)</f>
        <v>16</v>
      </c>
      <c r="C10">
        <f>ABS(satisfaction_v3!C27)</f>
        <v>43</v>
      </c>
      <c r="D10">
        <f>ABS(satisfaction_v3!D27)</f>
        <v>28</v>
      </c>
      <c r="E10">
        <f>ABS(satisfaction_v3!E27)</f>
        <v>12</v>
      </c>
      <c r="F10">
        <f>ABS(satisfaction_v3!F27)</f>
        <v>31</v>
      </c>
      <c r="G10">
        <f>satisfaction_v1!G27</f>
        <v>1000</v>
      </c>
      <c r="L10" s="32" t="s">
        <v>134</v>
      </c>
      <c r="M10" s="33">
        <v>15</v>
      </c>
      <c r="N10" s="33">
        <v>13</v>
      </c>
      <c r="O10" s="33">
        <v>4</v>
      </c>
      <c r="P10" s="33">
        <v>19</v>
      </c>
      <c r="Q10" s="33">
        <v>20</v>
      </c>
      <c r="R10" s="33">
        <v>1000</v>
      </c>
    </row>
    <row r="11" spans="1:23" ht="15" thickBot="1">
      <c r="A11" t="str">
        <f>"v3"&amp;satisfaction_v3!A28</f>
        <v>v3St10</v>
      </c>
      <c r="B11">
        <f>ABS(satisfaction_v3!B28)</f>
        <v>26</v>
      </c>
      <c r="C11">
        <f>ABS(satisfaction_v3!C28)</f>
        <v>33</v>
      </c>
      <c r="D11">
        <f>ABS(satisfaction_v3!D28)</f>
        <v>12</v>
      </c>
      <c r="E11">
        <f>ABS(satisfaction_v3!E28)</f>
        <v>35</v>
      </c>
      <c r="F11">
        <f>ABS(satisfaction_v3!F28)</f>
        <v>17</v>
      </c>
      <c r="G11">
        <f>satisfaction_v1!G28</f>
        <v>1000</v>
      </c>
      <c r="L11" s="32" t="s">
        <v>135</v>
      </c>
      <c r="M11" s="33">
        <v>14</v>
      </c>
      <c r="N11" s="33">
        <v>12</v>
      </c>
      <c r="O11" s="33">
        <v>12</v>
      </c>
      <c r="P11" s="33">
        <v>13</v>
      </c>
      <c r="Q11" s="33">
        <v>10</v>
      </c>
      <c r="R11" s="33">
        <v>1000</v>
      </c>
    </row>
    <row r="12" spans="1:23" ht="15" thickBot="1">
      <c r="A12" t="str">
        <f>"v2"&amp;satisfaction_v2!A19</f>
        <v>v2St1</v>
      </c>
      <c r="B12" s="25">
        <f>ABS(satisfaction_v2!B19)</f>
        <v>15.200000000000003</v>
      </c>
      <c r="C12" s="25">
        <f>ABS(satisfaction_v2!C19)</f>
        <v>9.9999999999994316E-2</v>
      </c>
      <c r="D12" s="25">
        <f>ABS(satisfaction_v2!D19)</f>
        <v>36.299999999999997</v>
      </c>
      <c r="E12" s="25">
        <f>ABS(satisfaction_v2!E19)</f>
        <v>0.90000000000000568</v>
      </c>
      <c r="F12" s="25">
        <f>ABS(satisfaction_v2!F19)</f>
        <v>20.200000000000003</v>
      </c>
      <c r="G12">
        <f>G2</f>
        <v>1000</v>
      </c>
      <c r="L12" s="32" t="s">
        <v>136</v>
      </c>
      <c r="M12" s="33">
        <v>20</v>
      </c>
      <c r="N12" s="33">
        <v>16</v>
      </c>
      <c r="O12" s="33">
        <v>19</v>
      </c>
      <c r="P12" s="33">
        <v>20</v>
      </c>
      <c r="Q12" s="33">
        <v>19</v>
      </c>
      <c r="R12" s="33">
        <v>1000</v>
      </c>
    </row>
    <row r="13" spans="1:23" ht="15" thickBot="1">
      <c r="A13" t="str">
        <f>"v2"&amp;satisfaction_v2!A20</f>
        <v>v2St2</v>
      </c>
      <c r="B13" s="25">
        <f>ABS(satisfaction_v2!B20)</f>
        <v>9.7999999999999972</v>
      </c>
      <c r="C13" s="25">
        <f>ABS(satisfaction_v2!C20)</f>
        <v>30.900000000000006</v>
      </c>
      <c r="D13" s="25">
        <f>ABS(satisfaction_v2!D20)</f>
        <v>16.299999999999997</v>
      </c>
      <c r="E13" s="25">
        <f>ABS(satisfaction_v2!E20)</f>
        <v>3.9000000000000057</v>
      </c>
      <c r="F13" s="25">
        <f>ABS(satisfaction_v2!F20)</f>
        <v>18.799999999999997</v>
      </c>
      <c r="G13">
        <f t="shared" ref="G13:G21" si="0">G3</f>
        <v>1000</v>
      </c>
      <c r="L13" s="32" t="s">
        <v>137</v>
      </c>
      <c r="M13" s="33">
        <v>11</v>
      </c>
      <c r="N13" s="33">
        <v>6</v>
      </c>
      <c r="O13" s="33">
        <v>17</v>
      </c>
      <c r="P13" s="33">
        <v>2</v>
      </c>
      <c r="Q13" s="33">
        <v>10</v>
      </c>
      <c r="R13" s="33">
        <v>1000</v>
      </c>
    </row>
    <row r="14" spans="1:23" ht="15" thickBot="1">
      <c r="A14" t="str">
        <f>"v2"&amp;satisfaction_v2!A21</f>
        <v>v2St3</v>
      </c>
      <c r="B14" s="25">
        <f>ABS(satisfaction_v2!B21)</f>
        <v>6.2000000000000028</v>
      </c>
      <c r="C14" s="25">
        <f>ABS(satisfaction_v2!C21)</f>
        <v>9.0999999999999943</v>
      </c>
      <c r="D14" s="25">
        <f>ABS(satisfaction_v2!D21)</f>
        <v>35.299999999999997</v>
      </c>
      <c r="E14" s="25">
        <f>ABS(satisfaction_v2!E21)</f>
        <v>21.099999999999994</v>
      </c>
      <c r="F14" s="25">
        <f>ABS(satisfaction_v2!F21)</f>
        <v>25.200000000000003</v>
      </c>
      <c r="G14">
        <f t="shared" si="0"/>
        <v>1000</v>
      </c>
      <c r="L14" s="32" t="s">
        <v>138</v>
      </c>
      <c r="M14" s="33">
        <v>7</v>
      </c>
      <c r="N14" s="33">
        <v>6</v>
      </c>
      <c r="O14" s="33">
        <v>20</v>
      </c>
      <c r="P14" s="33">
        <v>6</v>
      </c>
      <c r="Q14" s="33">
        <v>6</v>
      </c>
      <c r="R14" s="33">
        <v>1000</v>
      </c>
    </row>
    <row r="15" spans="1:23" ht="15" thickBot="1">
      <c r="A15" t="str">
        <f>"v2"&amp;satisfaction_v2!A22</f>
        <v>v2St4</v>
      </c>
      <c r="B15" s="25">
        <f>ABS(satisfaction_v2!B22)</f>
        <v>4.2000000000000028</v>
      </c>
      <c r="C15" s="25">
        <f>ABS(satisfaction_v2!C22)</f>
        <v>35.900000000000006</v>
      </c>
      <c r="D15" s="25">
        <f>ABS(satisfaction_v2!D22)</f>
        <v>5.2999999999999972</v>
      </c>
      <c r="E15" s="25">
        <f>ABS(satisfaction_v2!E22)</f>
        <v>4.0999999999999943</v>
      </c>
      <c r="F15" s="25">
        <f>ABS(satisfaction_v2!F22)</f>
        <v>2.7999999999999972</v>
      </c>
      <c r="G15">
        <f t="shared" si="0"/>
        <v>1000</v>
      </c>
      <c r="L15" s="32" t="s">
        <v>139</v>
      </c>
      <c r="M15" s="33">
        <v>2</v>
      </c>
      <c r="N15" s="33">
        <v>13</v>
      </c>
      <c r="O15" s="33">
        <v>14</v>
      </c>
      <c r="P15" s="33">
        <v>11</v>
      </c>
      <c r="Q15" s="33">
        <v>14</v>
      </c>
      <c r="R15" s="33">
        <v>1000</v>
      </c>
    </row>
    <row r="16" spans="1:23" ht="15" thickBot="1">
      <c r="A16" t="str">
        <f>"v2"&amp;satisfaction_v2!A23</f>
        <v>v2St5</v>
      </c>
      <c r="B16" s="25">
        <f>ABS(satisfaction_v2!B23)</f>
        <v>25.200000000000003</v>
      </c>
      <c r="C16" s="25">
        <f>ABS(satisfaction_v2!C23)</f>
        <v>12.099999999999994</v>
      </c>
      <c r="D16" s="25">
        <f>ABS(satisfaction_v2!D23)</f>
        <v>14.700000000000003</v>
      </c>
      <c r="E16" s="25">
        <f>ABS(satisfaction_v2!E23)</f>
        <v>31.099999999999994</v>
      </c>
      <c r="F16" s="25">
        <f>ABS(satisfaction_v2!F23)</f>
        <v>24.200000000000003</v>
      </c>
      <c r="G16">
        <f t="shared" si="0"/>
        <v>1000</v>
      </c>
      <c r="L16" s="32" t="s">
        <v>140</v>
      </c>
      <c r="M16" s="33">
        <v>13</v>
      </c>
      <c r="N16" s="33">
        <v>20</v>
      </c>
      <c r="O16" s="33">
        <v>13</v>
      </c>
      <c r="P16" s="33">
        <v>7</v>
      </c>
      <c r="Q16" s="33">
        <v>17</v>
      </c>
      <c r="R16" s="33">
        <v>1000</v>
      </c>
    </row>
    <row r="17" spans="1:18" ht="15" thickBot="1">
      <c r="A17" t="str">
        <f>"v2"&amp;satisfaction_v2!A24</f>
        <v>v2St6</v>
      </c>
      <c r="B17" s="25">
        <f>ABS(satisfaction_v2!B24)</f>
        <v>0.79999999999999716</v>
      </c>
      <c r="C17" s="25">
        <f>ABS(satisfaction_v2!C24)</f>
        <v>3.9000000000000057</v>
      </c>
      <c r="D17" s="25">
        <f>ABS(satisfaction_v2!D24)</f>
        <v>11.700000000000003</v>
      </c>
      <c r="E17" s="25">
        <f>ABS(satisfaction_v2!E24)</f>
        <v>17.900000000000006</v>
      </c>
      <c r="F17" s="25">
        <f>ABS(satisfaction_v2!F24)</f>
        <v>2.7999999999999972</v>
      </c>
      <c r="G17">
        <f t="shared" si="0"/>
        <v>1000</v>
      </c>
      <c r="L17" s="32" t="s">
        <v>141</v>
      </c>
      <c r="M17" s="33">
        <v>17</v>
      </c>
      <c r="N17" s="33">
        <v>18</v>
      </c>
      <c r="O17" s="33">
        <v>8</v>
      </c>
      <c r="P17" s="33">
        <v>18</v>
      </c>
      <c r="Q17" s="33">
        <v>8</v>
      </c>
      <c r="R17" s="33">
        <v>1000</v>
      </c>
    </row>
    <row r="18" spans="1:18" ht="15" thickBot="1">
      <c r="A18" t="str">
        <f>"v2"&amp;satisfaction_v2!A25</f>
        <v>v2St7</v>
      </c>
      <c r="B18" s="25">
        <f>ABS(satisfaction_v2!B25)</f>
        <v>6.7999999999999972</v>
      </c>
      <c r="C18" s="25">
        <f>ABS(satisfaction_v2!C25)</f>
        <v>3.9000000000000057</v>
      </c>
      <c r="D18" s="25">
        <f>ABS(satisfaction_v2!D25)</f>
        <v>20.700000000000003</v>
      </c>
      <c r="E18" s="25">
        <f>ABS(satisfaction_v2!E25)</f>
        <v>26.900000000000006</v>
      </c>
      <c r="F18" s="25">
        <f>ABS(satisfaction_v2!F25)</f>
        <v>28.799999999999997</v>
      </c>
      <c r="G18">
        <f t="shared" si="0"/>
        <v>1000</v>
      </c>
      <c r="L18" s="32" t="s">
        <v>222</v>
      </c>
      <c r="M18" s="33">
        <v>12</v>
      </c>
      <c r="N18" s="33">
        <v>1</v>
      </c>
      <c r="O18" s="33">
        <v>16</v>
      </c>
      <c r="P18" s="33">
        <v>1</v>
      </c>
      <c r="Q18" s="33">
        <v>12</v>
      </c>
      <c r="R18" s="33">
        <v>1000</v>
      </c>
    </row>
    <row r="19" spans="1:18" ht="15" thickBot="1">
      <c r="A19" t="str">
        <f>"v2"&amp;satisfaction_v2!A26</f>
        <v>v2St8</v>
      </c>
      <c r="B19" s="25">
        <f>ABS(satisfaction_v2!B26)</f>
        <v>13.799999999999997</v>
      </c>
      <c r="C19" s="25">
        <f>ABS(satisfaction_v2!C26)</f>
        <v>9.0999999999999943</v>
      </c>
      <c r="D19" s="25">
        <f>ABS(satisfaction_v2!D26)</f>
        <v>2.7000000000000028</v>
      </c>
      <c r="E19" s="25">
        <f>ABS(satisfaction_v2!E26)</f>
        <v>2.0999999999999943</v>
      </c>
      <c r="F19" s="25">
        <f>ABS(satisfaction_v2!F26)</f>
        <v>3.2000000000000028</v>
      </c>
      <c r="G19">
        <f t="shared" si="0"/>
        <v>1000</v>
      </c>
      <c r="L19" s="32" t="s">
        <v>223</v>
      </c>
      <c r="M19" s="33">
        <v>8</v>
      </c>
      <c r="N19" s="33">
        <v>17</v>
      </c>
      <c r="O19" s="33">
        <v>10</v>
      </c>
      <c r="P19" s="33">
        <v>4</v>
      </c>
      <c r="Q19" s="33">
        <v>9</v>
      </c>
      <c r="R19" s="33">
        <v>1000</v>
      </c>
    </row>
    <row r="20" spans="1:18" ht="15" thickBot="1">
      <c r="A20" t="str">
        <f>"v2"&amp;satisfaction_v2!A27</f>
        <v>v2St9</v>
      </c>
      <c r="B20" s="25">
        <f>ABS(satisfaction_v2!B27)</f>
        <v>30.799999999999997</v>
      </c>
      <c r="C20" s="25">
        <f>ABS(satisfaction_v2!C27)</f>
        <v>27.099999999999994</v>
      </c>
      <c r="D20" s="25">
        <f>ABS(satisfaction_v2!D27)</f>
        <v>1.7000000000000028</v>
      </c>
      <c r="E20" s="25">
        <f>ABS(satisfaction_v2!E27)</f>
        <v>27.900000000000006</v>
      </c>
      <c r="F20" s="25">
        <f>ABS(satisfaction_v2!F27)</f>
        <v>9.2000000000000028</v>
      </c>
      <c r="G20">
        <f t="shared" si="0"/>
        <v>1000</v>
      </c>
      <c r="L20" s="32" t="s">
        <v>224</v>
      </c>
      <c r="M20" s="33">
        <v>5</v>
      </c>
      <c r="N20" s="33">
        <v>4</v>
      </c>
      <c r="O20" s="33">
        <v>15</v>
      </c>
      <c r="P20" s="33">
        <v>14</v>
      </c>
      <c r="Q20" s="33">
        <v>15</v>
      </c>
      <c r="R20" s="33">
        <v>1000</v>
      </c>
    </row>
    <row r="21" spans="1:18" ht="15" thickBot="1">
      <c r="A21" t="str">
        <f>"v2"&amp;satisfaction_v2!A28</f>
        <v>v2St10</v>
      </c>
      <c r="B21" s="25">
        <f>ABS(satisfaction_v2!B28)</f>
        <v>11.200000000000003</v>
      </c>
      <c r="C21" s="25">
        <f>ABS(satisfaction_v2!C28)</f>
        <v>17.099999999999994</v>
      </c>
      <c r="D21" s="25">
        <f>ABS(satisfaction_v2!D28)</f>
        <v>38.299999999999997</v>
      </c>
      <c r="E21" s="25">
        <f>ABS(satisfaction_v2!E28)</f>
        <v>19.099999999999994</v>
      </c>
      <c r="F21" s="25">
        <f>ABS(satisfaction_v2!F28)</f>
        <v>4.7999999999999972</v>
      </c>
      <c r="G21">
        <f t="shared" si="0"/>
        <v>1000</v>
      </c>
      <c r="L21" s="32" t="s">
        <v>225</v>
      </c>
      <c r="M21" s="33">
        <v>3</v>
      </c>
      <c r="N21" s="33">
        <v>19</v>
      </c>
      <c r="O21" s="33">
        <v>3</v>
      </c>
      <c r="P21" s="33">
        <v>5</v>
      </c>
      <c r="Q21" s="33">
        <v>1</v>
      </c>
      <c r="R21" s="33">
        <v>1000</v>
      </c>
    </row>
    <row r="22" spans="1:18" ht="15" thickBot="1">
      <c r="L22" s="32" t="s">
        <v>226</v>
      </c>
      <c r="M22" s="33">
        <v>16</v>
      </c>
      <c r="N22" s="33">
        <v>8</v>
      </c>
      <c r="O22" s="33">
        <v>9</v>
      </c>
      <c r="P22" s="33">
        <v>17</v>
      </c>
      <c r="Q22" s="33">
        <v>13</v>
      </c>
      <c r="R22" s="33">
        <v>1000</v>
      </c>
    </row>
    <row r="23" spans="1:18" ht="15" thickBot="1">
      <c r="I23" t="s">
        <v>438</v>
      </c>
      <c r="J23" t="s">
        <v>439</v>
      </c>
      <c r="L23" s="32" t="s">
        <v>227</v>
      </c>
      <c r="M23" s="33">
        <v>1</v>
      </c>
      <c r="N23" s="33">
        <v>2</v>
      </c>
      <c r="O23" s="33">
        <v>7</v>
      </c>
      <c r="P23" s="33">
        <v>10</v>
      </c>
      <c r="Q23" s="33">
        <v>1</v>
      </c>
      <c r="R23" s="33">
        <v>1000</v>
      </c>
    </row>
    <row r="24" spans="1:18" ht="15" thickBot="1">
      <c r="A24" t="s">
        <v>220</v>
      </c>
      <c r="B24" t="str">
        <f t="shared" ref="B24:G39" si="1">B1</f>
        <v>Nd1</v>
      </c>
      <c r="C24" t="str">
        <f t="shared" si="1"/>
        <v>Nd2</v>
      </c>
      <c r="D24" t="str">
        <f t="shared" si="1"/>
        <v>Nd3</v>
      </c>
      <c r="E24" t="str">
        <f t="shared" si="1"/>
        <v>Nd4</v>
      </c>
      <c r="F24" t="str">
        <f t="shared" si="1"/>
        <v>Nd5</v>
      </c>
      <c r="G24" t="str">
        <f t="shared" si="1"/>
        <v>Y0</v>
      </c>
      <c r="H24" t="s">
        <v>332</v>
      </c>
      <c r="I24" t="s">
        <v>335</v>
      </c>
      <c r="J24" t="str">
        <f>v2_v3!I24</f>
        <v>estimation</v>
      </c>
      <c r="L24" s="32" t="s">
        <v>228</v>
      </c>
      <c r="M24" s="33">
        <v>6</v>
      </c>
      <c r="N24" s="33">
        <v>2</v>
      </c>
      <c r="O24" s="33">
        <v>11</v>
      </c>
      <c r="P24" s="33">
        <v>15</v>
      </c>
      <c r="Q24" s="33">
        <v>16</v>
      </c>
      <c r="R24" s="33">
        <v>1000</v>
      </c>
    </row>
    <row r="25" spans="1:18" ht="15" thickBot="1">
      <c r="A25" t="str">
        <f>A2</f>
        <v>v3St1</v>
      </c>
      <c r="B25">
        <f>RANK(B2,B$2:B$21,1)</f>
        <v>18</v>
      </c>
      <c r="C25">
        <f t="shared" ref="C25:F25" si="2">RANK(C2,C$2:C$21,1)</f>
        <v>10</v>
      </c>
      <c r="D25">
        <f t="shared" si="2"/>
        <v>5</v>
      </c>
      <c r="E25">
        <f t="shared" si="2"/>
        <v>9</v>
      </c>
      <c r="F25">
        <f t="shared" si="2"/>
        <v>18</v>
      </c>
      <c r="G25">
        <f t="shared" si="1"/>
        <v>1000</v>
      </c>
      <c r="H25" t="s">
        <v>437</v>
      </c>
      <c r="I25">
        <f>R74</f>
        <v>995</v>
      </c>
      <c r="J25">
        <f>v2_v3!I25</f>
        <v>986</v>
      </c>
      <c r="L25" s="32" t="s">
        <v>229</v>
      </c>
      <c r="M25" s="33">
        <v>10</v>
      </c>
      <c r="N25" s="33">
        <v>4</v>
      </c>
      <c r="O25" s="33">
        <v>2</v>
      </c>
      <c r="P25" s="33">
        <v>3</v>
      </c>
      <c r="Q25" s="33">
        <v>4</v>
      </c>
      <c r="R25" s="33">
        <v>1000</v>
      </c>
    </row>
    <row r="26" spans="1:18" ht="15" thickBot="1">
      <c r="A26" t="str">
        <f t="shared" ref="A26:A44" si="3">A3</f>
        <v>v3St2</v>
      </c>
      <c r="B26">
        <f t="shared" ref="B26:F26" si="4">RANK(B3,B$2:B$21,1)</f>
        <v>4</v>
      </c>
      <c r="C26">
        <f t="shared" si="4"/>
        <v>9</v>
      </c>
      <c r="D26">
        <f t="shared" si="4"/>
        <v>5</v>
      </c>
      <c r="E26">
        <f t="shared" si="4"/>
        <v>7</v>
      </c>
      <c r="F26">
        <f t="shared" si="4"/>
        <v>3</v>
      </c>
      <c r="G26">
        <f t="shared" si="1"/>
        <v>1000</v>
      </c>
      <c r="H26" t="s">
        <v>437</v>
      </c>
      <c r="I26">
        <f t="shared" ref="I26:I44" si="5">R75</f>
        <v>1026.9000000000001</v>
      </c>
      <c r="J26">
        <f>v2_v3!I26</f>
        <v>992.5</v>
      </c>
      <c r="L26" s="32" t="s">
        <v>230</v>
      </c>
      <c r="M26" s="33">
        <v>19</v>
      </c>
      <c r="N26" s="33">
        <v>15</v>
      </c>
      <c r="O26" s="33">
        <v>1</v>
      </c>
      <c r="P26" s="33">
        <v>16</v>
      </c>
      <c r="Q26" s="33">
        <v>7</v>
      </c>
      <c r="R26" s="33">
        <v>1000</v>
      </c>
    </row>
    <row r="27" spans="1:18" ht="15" thickBot="1">
      <c r="A27" t="str">
        <f t="shared" si="3"/>
        <v>v3St3</v>
      </c>
      <c r="B27">
        <f t="shared" ref="B27:F27" si="6">RANK(B4,B$2:B$21,1)</f>
        <v>15</v>
      </c>
      <c r="C27">
        <f t="shared" si="6"/>
        <v>13</v>
      </c>
      <c r="D27">
        <f t="shared" si="6"/>
        <v>4</v>
      </c>
      <c r="E27">
        <f t="shared" si="6"/>
        <v>19</v>
      </c>
      <c r="F27">
        <f t="shared" si="6"/>
        <v>20</v>
      </c>
      <c r="G27">
        <f t="shared" si="1"/>
        <v>1000</v>
      </c>
      <c r="H27" t="s">
        <v>437</v>
      </c>
      <c r="I27">
        <f t="shared" si="5"/>
        <v>971.6</v>
      </c>
      <c r="J27">
        <f>v2_v3!I27</f>
        <v>1035.3</v>
      </c>
      <c r="L27" s="32" t="s">
        <v>231</v>
      </c>
      <c r="M27" s="33">
        <v>9</v>
      </c>
      <c r="N27" s="33">
        <v>11</v>
      </c>
      <c r="O27" s="33">
        <v>18</v>
      </c>
      <c r="P27" s="33">
        <v>12</v>
      </c>
      <c r="Q27" s="33">
        <v>5</v>
      </c>
      <c r="R27" s="33">
        <v>1000</v>
      </c>
    </row>
    <row r="28" spans="1:18" ht="18.5" thickBot="1">
      <c r="A28" t="str">
        <f t="shared" si="3"/>
        <v>v3St4</v>
      </c>
      <c r="B28">
        <f t="shared" ref="B28:F28" si="7">RANK(B5,B$2:B$21,1)</f>
        <v>14</v>
      </c>
      <c r="C28">
        <f t="shared" si="7"/>
        <v>12</v>
      </c>
      <c r="D28">
        <f t="shared" si="7"/>
        <v>12</v>
      </c>
      <c r="E28">
        <f t="shared" si="7"/>
        <v>13</v>
      </c>
      <c r="F28">
        <f t="shared" si="7"/>
        <v>10</v>
      </c>
      <c r="G28">
        <f t="shared" si="1"/>
        <v>1000</v>
      </c>
      <c r="H28" t="s">
        <v>437</v>
      </c>
      <c r="I28">
        <f t="shared" si="5"/>
        <v>993</v>
      </c>
      <c r="J28">
        <f>v2_v3!I28</f>
        <v>1010.6</v>
      </c>
      <c r="L28" s="28"/>
    </row>
    <row r="29" spans="1:18" ht="15" thickBot="1">
      <c r="A29" t="str">
        <f t="shared" si="3"/>
        <v>v3St5</v>
      </c>
      <c r="B29">
        <f t="shared" ref="B29:F29" si="8">RANK(B6,B$2:B$21,1)</f>
        <v>20</v>
      </c>
      <c r="C29">
        <f t="shared" si="8"/>
        <v>16</v>
      </c>
      <c r="D29">
        <f t="shared" si="8"/>
        <v>19</v>
      </c>
      <c r="E29">
        <f t="shared" si="8"/>
        <v>20</v>
      </c>
      <c r="F29">
        <f t="shared" si="8"/>
        <v>19</v>
      </c>
      <c r="G29">
        <f t="shared" si="1"/>
        <v>1000</v>
      </c>
      <c r="H29" t="s">
        <v>437</v>
      </c>
      <c r="I29">
        <f t="shared" si="5"/>
        <v>960.1</v>
      </c>
      <c r="J29">
        <f>v2_v3!I29</f>
        <v>1046.4000000000001</v>
      </c>
      <c r="L29" s="32" t="s">
        <v>142</v>
      </c>
      <c r="M29" s="32" t="s">
        <v>126</v>
      </c>
      <c r="N29" s="32" t="s">
        <v>127</v>
      </c>
      <c r="O29" s="32" t="s">
        <v>128</v>
      </c>
      <c r="P29" s="32" t="s">
        <v>129</v>
      </c>
      <c r="Q29" s="32" t="s">
        <v>130</v>
      </c>
    </row>
    <row r="30" spans="1:18" ht="15" thickBot="1">
      <c r="A30" t="str">
        <f t="shared" si="3"/>
        <v>v3St6</v>
      </c>
      <c r="B30">
        <f t="shared" ref="B30:F30" si="9">RANK(B7,B$2:B$21,1)</f>
        <v>11</v>
      </c>
      <c r="C30">
        <f t="shared" si="9"/>
        <v>6</v>
      </c>
      <c r="D30">
        <f t="shared" si="9"/>
        <v>17</v>
      </c>
      <c r="E30">
        <f t="shared" si="9"/>
        <v>2</v>
      </c>
      <c r="F30">
        <f t="shared" si="9"/>
        <v>10</v>
      </c>
      <c r="G30">
        <f t="shared" si="1"/>
        <v>1000</v>
      </c>
      <c r="H30" t="s">
        <v>437</v>
      </c>
      <c r="I30">
        <f t="shared" si="5"/>
        <v>1018.4</v>
      </c>
      <c r="J30">
        <f>v2_v3!I30</f>
        <v>1012.7</v>
      </c>
      <c r="L30" s="32" t="s">
        <v>143</v>
      </c>
      <c r="M30" s="33" t="s">
        <v>441</v>
      </c>
      <c r="N30" s="33" t="s">
        <v>442</v>
      </c>
      <c r="O30" s="33" t="s">
        <v>443</v>
      </c>
      <c r="P30" s="33" t="s">
        <v>444</v>
      </c>
      <c r="Q30" s="33" t="s">
        <v>445</v>
      </c>
    </row>
    <row r="31" spans="1:18" ht="15" thickBot="1">
      <c r="A31" t="str">
        <f t="shared" si="3"/>
        <v>v3St7</v>
      </c>
      <c r="B31">
        <f t="shared" ref="B31:F31" si="10">RANK(B8,B$2:B$21,1)</f>
        <v>7</v>
      </c>
      <c r="C31">
        <f t="shared" si="10"/>
        <v>6</v>
      </c>
      <c r="D31">
        <f t="shared" si="10"/>
        <v>20</v>
      </c>
      <c r="E31">
        <f t="shared" si="10"/>
        <v>6</v>
      </c>
      <c r="F31">
        <f t="shared" si="10"/>
        <v>6</v>
      </c>
      <c r="G31">
        <f t="shared" si="1"/>
        <v>1000</v>
      </c>
      <c r="H31" t="s">
        <v>437</v>
      </c>
      <c r="I31">
        <f t="shared" si="5"/>
        <v>985.5</v>
      </c>
      <c r="J31">
        <f>v2_v3!I31</f>
        <v>1023.2</v>
      </c>
      <c r="L31" s="32" t="s">
        <v>149</v>
      </c>
      <c r="M31" s="33" t="s">
        <v>446</v>
      </c>
      <c r="N31" s="33" t="s">
        <v>447</v>
      </c>
      <c r="O31" s="33" t="s">
        <v>448</v>
      </c>
      <c r="P31" s="33" t="s">
        <v>449</v>
      </c>
      <c r="Q31" s="33" t="s">
        <v>450</v>
      </c>
    </row>
    <row r="32" spans="1:18" ht="15" thickBot="1">
      <c r="A32" t="str">
        <f t="shared" si="3"/>
        <v>v3St8</v>
      </c>
      <c r="B32">
        <f t="shared" ref="B32:F32" si="11">RANK(B9,B$2:B$21,1)</f>
        <v>2</v>
      </c>
      <c r="C32">
        <f t="shared" si="11"/>
        <v>13</v>
      </c>
      <c r="D32">
        <f t="shared" si="11"/>
        <v>14</v>
      </c>
      <c r="E32">
        <f t="shared" si="11"/>
        <v>11</v>
      </c>
      <c r="F32">
        <f t="shared" si="11"/>
        <v>14</v>
      </c>
      <c r="G32">
        <f t="shared" si="1"/>
        <v>1000</v>
      </c>
      <c r="H32" t="s">
        <v>437</v>
      </c>
      <c r="I32">
        <f t="shared" si="5"/>
        <v>1000</v>
      </c>
      <c r="J32">
        <f>v2_v3!I32</f>
        <v>1017.7</v>
      </c>
      <c r="L32" s="32" t="s">
        <v>155</v>
      </c>
      <c r="M32" s="33" t="s">
        <v>451</v>
      </c>
      <c r="N32" s="33" t="s">
        <v>452</v>
      </c>
      <c r="O32" s="33" t="s">
        <v>453</v>
      </c>
      <c r="P32" s="33" t="s">
        <v>454</v>
      </c>
      <c r="Q32" s="33" t="s">
        <v>455</v>
      </c>
    </row>
    <row r="33" spans="1:17" ht="15" thickBot="1">
      <c r="A33" t="str">
        <f t="shared" si="3"/>
        <v>v3St9</v>
      </c>
      <c r="B33">
        <f t="shared" ref="B33:F33" si="12">RANK(B10,B$2:B$21,1)</f>
        <v>13</v>
      </c>
      <c r="C33">
        <f t="shared" si="12"/>
        <v>20</v>
      </c>
      <c r="D33">
        <f t="shared" si="12"/>
        <v>13</v>
      </c>
      <c r="E33">
        <f t="shared" si="12"/>
        <v>7</v>
      </c>
      <c r="F33">
        <f t="shared" si="12"/>
        <v>17</v>
      </c>
      <c r="G33">
        <f t="shared" si="1"/>
        <v>1000</v>
      </c>
      <c r="H33" t="s">
        <v>437</v>
      </c>
      <c r="I33">
        <f t="shared" si="5"/>
        <v>973.1</v>
      </c>
      <c r="J33">
        <f>v2_v3!I33</f>
        <v>1018.2</v>
      </c>
      <c r="L33" s="32" t="s">
        <v>161</v>
      </c>
      <c r="M33" s="33" t="s">
        <v>456</v>
      </c>
      <c r="N33" s="33" t="s">
        <v>457</v>
      </c>
      <c r="O33" s="33" t="s">
        <v>458</v>
      </c>
      <c r="P33" s="33" t="s">
        <v>459</v>
      </c>
      <c r="Q33" s="33" t="s">
        <v>460</v>
      </c>
    </row>
    <row r="34" spans="1:17" ht="15" thickBot="1">
      <c r="A34" t="str">
        <f t="shared" si="3"/>
        <v>v3St10</v>
      </c>
      <c r="B34">
        <f t="shared" ref="B34:F34" si="13">RANK(B11,B$2:B$21,1)</f>
        <v>17</v>
      </c>
      <c r="C34">
        <f t="shared" si="13"/>
        <v>18</v>
      </c>
      <c r="D34">
        <f t="shared" si="13"/>
        <v>8</v>
      </c>
      <c r="E34">
        <f t="shared" si="13"/>
        <v>18</v>
      </c>
      <c r="F34">
        <f t="shared" si="13"/>
        <v>8</v>
      </c>
      <c r="G34">
        <f t="shared" si="1"/>
        <v>1000</v>
      </c>
      <c r="H34" t="s">
        <v>437</v>
      </c>
      <c r="I34">
        <f t="shared" si="5"/>
        <v>973.1</v>
      </c>
      <c r="J34">
        <f>v2_v3!I34</f>
        <v>1013.2</v>
      </c>
      <c r="L34" s="32" t="s">
        <v>167</v>
      </c>
      <c r="M34" s="33" t="s">
        <v>461</v>
      </c>
      <c r="N34" s="33" t="s">
        <v>462</v>
      </c>
      <c r="O34" s="33" t="s">
        <v>463</v>
      </c>
      <c r="P34" s="33" t="s">
        <v>464</v>
      </c>
      <c r="Q34" s="33" t="s">
        <v>465</v>
      </c>
    </row>
    <row r="35" spans="1:17" ht="15" thickBot="1">
      <c r="A35" t="str">
        <f t="shared" si="3"/>
        <v>v2St1</v>
      </c>
      <c r="B35">
        <f t="shared" ref="B35:F35" si="14">RANK(B12,B$2:B$21,1)</f>
        <v>12</v>
      </c>
      <c r="C35">
        <f t="shared" si="14"/>
        <v>1</v>
      </c>
      <c r="D35">
        <f t="shared" si="14"/>
        <v>16</v>
      </c>
      <c r="E35">
        <f t="shared" si="14"/>
        <v>1</v>
      </c>
      <c r="F35">
        <f t="shared" si="14"/>
        <v>12</v>
      </c>
      <c r="G35">
        <f t="shared" si="1"/>
        <v>1000</v>
      </c>
      <c r="H35" t="s">
        <v>436</v>
      </c>
      <c r="I35">
        <f t="shared" si="5"/>
        <v>1022.4</v>
      </c>
      <c r="J35">
        <f>v2_v3!I35</f>
        <v>994</v>
      </c>
      <c r="L35" s="32" t="s">
        <v>173</v>
      </c>
      <c r="M35" s="33" t="s">
        <v>466</v>
      </c>
      <c r="N35" s="33" t="s">
        <v>467</v>
      </c>
      <c r="O35" s="33" t="s">
        <v>468</v>
      </c>
      <c r="P35" s="33" t="s">
        <v>469</v>
      </c>
      <c r="Q35" s="33" t="s">
        <v>470</v>
      </c>
    </row>
    <row r="36" spans="1:17" ht="15" thickBot="1">
      <c r="A36" t="str">
        <f t="shared" si="3"/>
        <v>v2St2</v>
      </c>
      <c r="B36">
        <f t="shared" ref="B36:F36" si="15">RANK(B13,B$2:B$21,1)</f>
        <v>8</v>
      </c>
      <c r="C36">
        <f t="shared" si="15"/>
        <v>17</v>
      </c>
      <c r="D36">
        <f t="shared" si="15"/>
        <v>10</v>
      </c>
      <c r="E36">
        <f t="shared" si="15"/>
        <v>4</v>
      </c>
      <c r="F36">
        <f t="shared" si="15"/>
        <v>9</v>
      </c>
      <c r="G36">
        <f t="shared" si="1"/>
        <v>1000</v>
      </c>
      <c r="H36" t="s">
        <v>436</v>
      </c>
      <c r="I36">
        <f t="shared" si="5"/>
        <v>995</v>
      </c>
      <c r="J36">
        <f>v2_v3!I36</f>
        <v>968.4</v>
      </c>
      <c r="L36" s="32" t="s">
        <v>179</v>
      </c>
      <c r="M36" s="33" t="s">
        <v>471</v>
      </c>
      <c r="N36" s="33" t="s">
        <v>472</v>
      </c>
      <c r="O36" s="33" t="s">
        <v>473</v>
      </c>
      <c r="P36" s="33" t="s">
        <v>474</v>
      </c>
      <c r="Q36" s="33" t="s">
        <v>475</v>
      </c>
    </row>
    <row r="37" spans="1:17" ht="15" thickBot="1">
      <c r="A37" t="str">
        <f t="shared" si="3"/>
        <v>v2St3</v>
      </c>
      <c r="B37">
        <f t="shared" ref="B37:F37" si="16">RANK(B14,B$2:B$21,1)</f>
        <v>5</v>
      </c>
      <c r="C37">
        <f t="shared" si="16"/>
        <v>4</v>
      </c>
      <c r="D37">
        <f t="shared" si="16"/>
        <v>15</v>
      </c>
      <c r="E37">
        <f t="shared" si="16"/>
        <v>14</v>
      </c>
      <c r="F37">
        <f t="shared" si="16"/>
        <v>15</v>
      </c>
      <c r="G37">
        <f t="shared" si="1"/>
        <v>1000</v>
      </c>
      <c r="H37" t="s">
        <v>436</v>
      </c>
      <c r="I37">
        <f t="shared" si="5"/>
        <v>1001</v>
      </c>
      <c r="J37">
        <f>v2_v3!I37</f>
        <v>989.5</v>
      </c>
      <c r="L37" s="32" t="s">
        <v>185</v>
      </c>
      <c r="M37" s="33" t="s">
        <v>476</v>
      </c>
      <c r="N37" s="33" t="s">
        <v>477</v>
      </c>
      <c r="O37" s="33" t="s">
        <v>478</v>
      </c>
      <c r="P37" s="33" t="s">
        <v>479</v>
      </c>
      <c r="Q37" s="33" t="s">
        <v>480</v>
      </c>
    </row>
    <row r="38" spans="1:17" ht="15" thickBot="1">
      <c r="A38" t="str">
        <f t="shared" si="3"/>
        <v>v2St4</v>
      </c>
      <c r="B38">
        <f t="shared" ref="B38:F38" si="17">RANK(B15,B$2:B$21,1)</f>
        <v>3</v>
      </c>
      <c r="C38">
        <f t="shared" si="17"/>
        <v>19</v>
      </c>
      <c r="D38">
        <f t="shared" si="17"/>
        <v>3</v>
      </c>
      <c r="E38">
        <f t="shared" si="17"/>
        <v>5</v>
      </c>
      <c r="F38">
        <f t="shared" si="17"/>
        <v>1</v>
      </c>
      <c r="G38">
        <f t="shared" si="1"/>
        <v>1000</v>
      </c>
      <c r="H38" t="s">
        <v>436</v>
      </c>
      <c r="I38">
        <f t="shared" si="5"/>
        <v>1011.9</v>
      </c>
      <c r="J38">
        <f>v2_v3!I38</f>
        <v>975.4</v>
      </c>
      <c r="L38" s="32" t="s">
        <v>190</v>
      </c>
      <c r="M38" s="33" t="s">
        <v>481</v>
      </c>
      <c r="N38" s="33" t="s">
        <v>482</v>
      </c>
      <c r="O38" s="33" t="s">
        <v>483</v>
      </c>
      <c r="P38" s="33" t="s">
        <v>484</v>
      </c>
      <c r="Q38" s="33" t="s">
        <v>485</v>
      </c>
    </row>
    <row r="39" spans="1:17" ht="15" thickBot="1">
      <c r="A39" t="str">
        <f t="shared" si="3"/>
        <v>v2St5</v>
      </c>
      <c r="B39">
        <f t="shared" ref="B39:F39" si="18">RANK(B16,B$2:B$21,1)</f>
        <v>16</v>
      </c>
      <c r="C39">
        <f t="shared" si="18"/>
        <v>8</v>
      </c>
      <c r="D39">
        <f t="shared" si="18"/>
        <v>9</v>
      </c>
      <c r="E39">
        <f t="shared" si="18"/>
        <v>17</v>
      </c>
      <c r="F39">
        <f t="shared" si="18"/>
        <v>13</v>
      </c>
      <c r="G39">
        <f t="shared" si="1"/>
        <v>1000</v>
      </c>
      <c r="H39" t="s">
        <v>436</v>
      </c>
      <c r="I39">
        <f t="shared" si="5"/>
        <v>991</v>
      </c>
      <c r="J39">
        <f>v2_v3!I39</f>
        <v>1022.7</v>
      </c>
      <c r="L39" s="32" t="s">
        <v>194</v>
      </c>
      <c r="M39" s="33" t="s">
        <v>486</v>
      </c>
      <c r="N39" s="33" t="s">
        <v>487</v>
      </c>
      <c r="O39" s="33" t="s">
        <v>488</v>
      </c>
      <c r="P39" s="33" t="s">
        <v>489</v>
      </c>
      <c r="Q39" s="33" t="s">
        <v>490</v>
      </c>
    </row>
    <row r="40" spans="1:17" ht="15" thickBot="1">
      <c r="A40" t="str">
        <f t="shared" si="3"/>
        <v>v2St6</v>
      </c>
      <c r="B40">
        <f t="shared" ref="B40:F40" si="19">RANK(B17,B$2:B$21,1)</f>
        <v>1</v>
      </c>
      <c r="C40">
        <f t="shared" si="19"/>
        <v>2</v>
      </c>
      <c r="D40">
        <f t="shared" si="19"/>
        <v>7</v>
      </c>
      <c r="E40">
        <f t="shared" si="19"/>
        <v>10</v>
      </c>
      <c r="F40">
        <f t="shared" si="19"/>
        <v>1</v>
      </c>
      <c r="G40">
        <f t="shared" ref="G40:G44" si="20">G17</f>
        <v>1000</v>
      </c>
      <c r="H40" t="s">
        <v>436</v>
      </c>
      <c r="I40">
        <f t="shared" si="5"/>
        <v>1032.9000000000001</v>
      </c>
      <c r="J40">
        <f>v2_v3!I40</f>
        <v>983.5</v>
      </c>
      <c r="L40" s="32" t="s">
        <v>282</v>
      </c>
      <c r="M40" s="33" t="s">
        <v>491</v>
      </c>
      <c r="N40" s="33" t="s">
        <v>492</v>
      </c>
      <c r="O40" s="33" t="s">
        <v>493</v>
      </c>
      <c r="P40" s="33" t="s">
        <v>494</v>
      </c>
      <c r="Q40" s="33" t="s">
        <v>495</v>
      </c>
    </row>
    <row r="41" spans="1:17" ht="15" thickBot="1">
      <c r="A41" t="str">
        <f t="shared" si="3"/>
        <v>v2St7</v>
      </c>
      <c r="B41">
        <f t="shared" ref="B41:F41" si="21">RANK(B18,B$2:B$21,1)</f>
        <v>6</v>
      </c>
      <c r="C41">
        <f t="shared" si="21"/>
        <v>2</v>
      </c>
      <c r="D41">
        <f t="shared" si="21"/>
        <v>11</v>
      </c>
      <c r="E41">
        <f t="shared" si="21"/>
        <v>15</v>
      </c>
      <c r="F41">
        <f t="shared" si="21"/>
        <v>16</v>
      </c>
      <c r="G41">
        <f t="shared" si="20"/>
        <v>1000</v>
      </c>
      <c r="H41" t="s">
        <v>436</v>
      </c>
      <c r="I41">
        <f t="shared" si="5"/>
        <v>1004</v>
      </c>
      <c r="J41">
        <f>v2_v3!I41</f>
        <v>972.9</v>
      </c>
      <c r="L41" s="32" t="s">
        <v>288</v>
      </c>
      <c r="M41" s="33" t="s">
        <v>496</v>
      </c>
      <c r="N41" s="33" t="s">
        <v>497</v>
      </c>
      <c r="O41" s="33" t="s">
        <v>498</v>
      </c>
      <c r="P41" s="33" t="s">
        <v>499</v>
      </c>
      <c r="Q41" s="33" t="s">
        <v>500</v>
      </c>
    </row>
    <row r="42" spans="1:17" ht="15" thickBot="1">
      <c r="A42" t="str">
        <f t="shared" si="3"/>
        <v>v2St8</v>
      </c>
      <c r="B42">
        <f t="shared" ref="B42:F42" si="22">RANK(B19,B$2:B$21,1)</f>
        <v>10</v>
      </c>
      <c r="C42">
        <f t="shared" si="22"/>
        <v>4</v>
      </c>
      <c r="D42">
        <f t="shared" si="22"/>
        <v>2</v>
      </c>
      <c r="E42">
        <f t="shared" si="22"/>
        <v>3</v>
      </c>
      <c r="F42">
        <f t="shared" si="22"/>
        <v>4</v>
      </c>
      <c r="G42">
        <f t="shared" si="20"/>
        <v>1000</v>
      </c>
      <c r="H42" t="s">
        <v>436</v>
      </c>
      <c r="I42">
        <f t="shared" si="5"/>
        <v>1031.9000000000001</v>
      </c>
      <c r="J42">
        <f>v2_v3!I42</f>
        <v>978.4</v>
      </c>
      <c r="L42" s="32" t="s">
        <v>294</v>
      </c>
      <c r="M42" s="33" t="s">
        <v>501</v>
      </c>
      <c r="N42" s="33" t="s">
        <v>502</v>
      </c>
      <c r="O42" s="33" t="s">
        <v>503</v>
      </c>
      <c r="P42" s="33" t="s">
        <v>160</v>
      </c>
      <c r="Q42" s="33" t="s">
        <v>504</v>
      </c>
    </row>
    <row r="43" spans="1:17" ht="15" thickBot="1">
      <c r="A43" t="str">
        <f t="shared" si="3"/>
        <v>v2St9</v>
      </c>
      <c r="B43">
        <f t="shared" ref="B43:F43" si="23">RANK(B20,B$2:B$21,1)</f>
        <v>19</v>
      </c>
      <c r="C43">
        <f t="shared" si="23"/>
        <v>15</v>
      </c>
      <c r="D43">
        <f t="shared" si="23"/>
        <v>1</v>
      </c>
      <c r="E43">
        <f t="shared" si="23"/>
        <v>16</v>
      </c>
      <c r="F43">
        <f t="shared" si="23"/>
        <v>7</v>
      </c>
      <c r="G43">
        <f t="shared" si="20"/>
        <v>1000</v>
      </c>
      <c r="H43" t="s">
        <v>436</v>
      </c>
      <c r="I43">
        <f t="shared" si="5"/>
        <v>1014.4</v>
      </c>
      <c r="J43">
        <f>v2_v3!I43</f>
        <v>976.9</v>
      </c>
      <c r="L43" s="32" t="s">
        <v>299</v>
      </c>
      <c r="M43" s="33" t="s">
        <v>505</v>
      </c>
      <c r="N43" s="33" t="s">
        <v>506</v>
      </c>
      <c r="O43" s="33" t="s">
        <v>507</v>
      </c>
      <c r="P43" s="33" t="s">
        <v>166</v>
      </c>
      <c r="Q43" s="33" t="s">
        <v>508</v>
      </c>
    </row>
    <row r="44" spans="1:17" ht="15" thickBot="1">
      <c r="A44" t="str">
        <f t="shared" si="3"/>
        <v>v2St10</v>
      </c>
      <c r="B44">
        <f t="shared" ref="B44:F44" si="24">RANK(B21,B$2:B$21,1)</f>
        <v>9</v>
      </c>
      <c r="C44">
        <f t="shared" si="24"/>
        <v>11</v>
      </c>
      <c r="D44">
        <f t="shared" si="24"/>
        <v>18</v>
      </c>
      <c r="E44">
        <f t="shared" si="24"/>
        <v>12</v>
      </c>
      <c r="F44">
        <f t="shared" si="24"/>
        <v>5</v>
      </c>
      <c r="G44">
        <f t="shared" si="20"/>
        <v>1000</v>
      </c>
      <c r="H44" t="s">
        <v>436</v>
      </c>
      <c r="I44">
        <f t="shared" si="5"/>
        <v>999</v>
      </c>
      <c r="J44">
        <f>v2_v3!I44</f>
        <v>982.5</v>
      </c>
      <c r="L44" s="32" t="s">
        <v>304</v>
      </c>
      <c r="M44" s="33" t="s">
        <v>509</v>
      </c>
      <c r="N44" s="33" t="s">
        <v>510</v>
      </c>
      <c r="O44" s="33" t="s">
        <v>511</v>
      </c>
      <c r="P44" s="33" t="s">
        <v>172</v>
      </c>
      <c r="Q44" s="33" t="s">
        <v>512</v>
      </c>
    </row>
    <row r="45" spans="1:17" ht="15" thickBot="1">
      <c r="L45" s="32" t="s">
        <v>309</v>
      </c>
      <c r="M45" s="33" t="s">
        <v>513</v>
      </c>
      <c r="N45" s="33" t="s">
        <v>514</v>
      </c>
      <c r="O45" s="33" t="s">
        <v>515</v>
      </c>
      <c r="P45" s="33" t="s">
        <v>178</v>
      </c>
      <c r="Q45" s="33" t="s">
        <v>516</v>
      </c>
    </row>
    <row r="46" spans="1:17" ht="15" thickBot="1">
      <c r="L46" s="32" t="s">
        <v>314</v>
      </c>
      <c r="M46" s="33" t="s">
        <v>517</v>
      </c>
      <c r="N46" s="33" t="s">
        <v>184</v>
      </c>
      <c r="O46" s="33" t="s">
        <v>518</v>
      </c>
      <c r="P46" s="33" t="s">
        <v>184</v>
      </c>
      <c r="Q46" s="33" t="s">
        <v>519</v>
      </c>
    </row>
    <row r="47" spans="1:17" ht="15" thickBot="1">
      <c r="L47" s="32" t="s">
        <v>318</v>
      </c>
      <c r="M47" s="33" t="s">
        <v>520</v>
      </c>
      <c r="N47" s="33" t="s">
        <v>189</v>
      </c>
      <c r="O47" s="33" t="s">
        <v>521</v>
      </c>
      <c r="P47" s="33" t="s">
        <v>189</v>
      </c>
      <c r="Q47" s="33" t="s">
        <v>522</v>
      </c>
    </row>
    <row r="48" spans="1:17" ht="15" thickBot="1">
      <c r="L48" s="32" t="s">
        <v>322</v>
      </c>
      <c r="M48" s="33" t="s">
        <v>523</v>
      </c>
      <c r="N48" s="33" t="s">
        <v>193</v>
      </c>
      <c r="O48" s="33" t="s">
        <v>524</v>
      </c>
      <c r="P48" s="33" t="s">
        <v>193</v>
      </c>
      <c r="Q48" s="33" t="s">
        <v>525</v>
      </c>
    </row>
    <row r="49" spans="12:17" ht="15" thickBot="1">
      <c r="L49" s="32" t="s">
        <v>326</v>
      </c>
      <c r="M49" s="33" t="s">
        <v>526</v>
      </c>
      <c r="N49" s="33" t="s">
        <v>196</v>
      </c>
      <c r="O49" s="33" t="s">
        <v>196</v>
      </c>
      <c r="P49" s="33" t="s">
        <v>196</v>
      </c>
      <c r="Q49" s="33" t="s">
        <v>196</v>
      </c>
    </row>
    <row r="50" spans="12:17" ht="18.5" thickBot="1">
      <c r="L50" s="28"/>
    </row>
    <row r="51" spans="12:17" ht="15" thickBot="1">
      <c r="L51" s="32" t="s">
        <v>197</v>
      </c>
      <c r="M51" s="32" t="s">
        <v>126</v>
      </c>
      <c r="N51" s="32" t="s">
        <v>127</v>
      </c>
      <c r="O51" s="32" t="s">
        <v>128</v>
      </c>
      <c r="P51" s="32" t="s">
        <v>129</v>
      </c>
      <c r="Q51" s="32" t="s">
        <v>130</v>
      </c>
    </row>
    <row r="52" spans="12:17" ht="15" thickBot="1">
      <c r="L52" s="32" t="s">
        <v>143</v>
      </c>
      <c r="M52" s="33">
        <v>925.2</v>
      </c>
      <c r="N52" s="33">
        <v>30.9</v>
      </c>
      <c r="O52" s="33">
        <v>61.8</v>
      </c>
      <c r="P52" s="33">
        <v>29.4</v>
      </c>
      <c r="Q52" s="33">
        <v>30.4</v>
      </c>
    </row>
    <row r="53" spans="12:17" ht="15" thickBot="1">
      <c r="L53" s="32" t="s">
        <v>149</v>
      </c>
      <c r="M53" s="33">
        <v>924.3</v>
      </c>
      <c r="N53" s="33">
        <v>29.9</v>
      </c>
      <c r="O53" s="33">
        <v>42.4</v>
      </c>
      <c r="P53" s="33">
        <v>28.4</v>
      </c>
      <c r="Q53" s="33">
        <v>29.4</v>
      </c>
    </row>
    <row r="54" spans="12:17" ht="15" thickBot="1">
      <c r="L54" s="32" t="s">
        <v>155</v>
      </c>
      <c r="M54" s="33">
        <v>923.3</v>
      </c>
      <c r="N54" s="33">
        <v>28.9</v>
      </c>
      <c r="O54" s="33">
        <v>41.4</v>
      </c>
      <c r="P54" s="33">
        <v>17.899999999999999</v>
      </c>
      <c r="Q54" s="33">
        <v>28.4</v>
      </c>
    </row>
    <row r="55" spans="12:17" ht="15" thickBot="1">
      <c r="L55" s="32" t="s">
        <v>161</v>
      </c>
      <c r="M55" s="33">
        <v>922.3</v>
      </c>
      <c r="N55" s="33">
        <v>27.9</v>
      </c>
      <c r="O55" s="33">
        <v>40.4</v>
      </c>
      <c r="P55" s="33">
        <v>16.899999999999999</v>
      </c>
      <c r="Q55" s="33">
        <v>27.4</v>
      </c>
    </row>
    <row r="56" spans="12:17" ht="15" thickBot="1">
      <c r="L56" s="32" t="s">
        <v>167</v>
      </c>
      <c r="M56" s="33">
        <v>921.3</v>
      </c>
      <c r="N56" s="33">
        <v>26.9</v>
      </c>
      <c r="O56" s="33">
        <v>39.4</v>
      </c>
      <c r="P56" s="33">
        <v>15.9</v>
      </c>
      <c r="Q56" s="33">
        <v>26.4</v>
      </c>
    </row>
    <row r="57" spans="12:17" ht="15" thickBot="1">
      <c r="L57" s="32" t="s">
        <v>173</v>
      </c>
      <c r="M57" s="33">
        <v>920.3</v>
      </c>
      <c r="N57" s="33">
        <v>25.9</v>
      </c>
      <c r="O57" s="33">
        <v>38.4</v>
      </c>
      <c r="P57" s="33">
        <v>14.9</v>
      </c>
      <c r="Q57" s="33">
        <v>25.4</v>
      </c>
    </row>
    <row r="58" spans="12:17" ht="15" thickBot="1">
      <c r="L58" s="32" t="s">
        <v>179</v>
      </c>
      <c r="M58" s="33">
        <v>919.3</v>
      </c>
      <c r="N58" s="33">
        <v>24.9</v>
      </c>
      <c r="O58" s="33">
        <v>37.4</v>
      </c>
      <c r="P58" s="33">
        <v>14</v>
      </c>
      <c r="Q58" s="33">
        <v>24.4</v>
      </c>
    </row>
    <row r="59" spans="12:17" ht="15" thickBot="1">
      <c r="L59" s="32" t="s">
        <v>185</v>
      </c>
      <c r="M59" s="33">
        <v>918.3</v>
      </c>
      <c r="N59" s="33">
        <v>23.9</v>
      </c>
      <c r="O59" s="33">
        <v>36.4</v>
      </c>
      <c r="P59" s="33">
        <v>13</v>
      </c>
      <c r="Q59" s="33">
        <v>23.4</v>
      </c>
    </row>
    <row r="60" spans="12:17" ht="15" thickBot="1">
      <c r="L60" s="32" t="s">
        <v>190</v>
      </c>
      <c r="M60" s="33">
        <v>917.3</v>
      </c>
      <c r="N60" s="33">
        <v>22.9</v>
      </c>
      <c r="O60" s="33">
        <v>35.4</v>
      </c>
      <c r="P60" s="33">
        <v>12</v>
      </c>
      <c r="Q60" s="33">
        <v>22.4</v>
      </c>
    </row>
    <row r="61" spans="12:17" ht="15" thickBot="1">
      <c r="L61" s="32" t="s">
        <v>194</v>
      </c>
      <c r="M61" s="33">
        <v>916.3</v>
      </c>
      <c r="N61" s="33">
        <v>21.9</v>
      </c>
      <c r="O61" s="33">
        <v>34.4</v>
      </c>
      <c r="P61" s="33">
        <v>10</v>
      </c>
      <c r="Q61" s="33">
        <v>21.4</v>
      </c>
    </row>
    <row r="62" spans="12:17" ht="15" thickBot="1">
      <c r="L62" s="32" t="s">
        <v>282</v>
      </c>
      <c r="M62" s="33">
        <v>915.3</v>
      </c>
      <c r="N62" s="33">
        <v>20.9</v>
      </c>
      <c r="O62" s="33">
        <v>33.4</v>
      </c>
      <c r="P62" s="33">
        <v>9</v>
      </c>
      <c r="Q62" s="33">
        <v>20.399999999999999</v>
      </c>
    </row>
    <row r="63" spans="12:17" ht="15" thickBot="1">
      <c r="L63" s="32" t="s">
        <v>288</v>
      </c>
      <c r="M63" s="33">
        <v>914.3</v>
      </c>
      <c r="N63" s="33">
        <v>19.899999999999999</v>
      </c>
      <c r="O63" s="33">
        <v>32.4</v>
      </c>
      <c r="P63" s="33">
        <v>8</v>
      </c>
      <c r="Q63" s="33">
        <v>19.399999999999999</v>
      </c>
    </row>
    <row r="64" spans="12:17" ht="15" thickBot="1">
      <c r="L64" s="32" t="s">
        <v>294</v>
      </c>
      <c r="M64" s="33">
        <v>913.3</v>
      </c>
      <c r="N64" s="33">
        <v>18.899999999999999</v>
      </c>
      <c r="O64" s="33">
        <v>31.4</v>
      </c>
      <c r="P64" s="33">
        <v>7</v>
      </c>
      <c r="Q64" s="33">
        <v>18.399999999999999</v>
      </c>
    </row>
    <row r="65" spans="12:21" ht="15" thickBot="1">
      <c r="L65" s="32" t="s">
        <v>299</v>
      </c>
      <c r="M65" s="33">
        <v>912.3</v>
      </c>
      <c r="N65" s="33">
        <v>17.899999999999999</v>
      </c>
      <c r="O65" s="33">
        <v>30.4</v>
      </c>
      <c r="P65" s="33">
        <v>6</v>
      </c>
      <c r="Q65" s="33">
        <v>17.399999999999999</v>
      </c>
    </row>
    <row r="66" spans="12:21" ht="15" thickBot="1">
      <c r="L66" s="32" t="s">
        <v>304</v>
      </c>
      <c r="M66" s="33">
        <v>911.3</v>
      </c>
      <c r="N66" s="33">
        <v>16.899999999999999</v>
      </c>
      <c r="O66" s="33">
        <v>29.4</v>
      </c>
      <c r="P66" s="33">
        <v>5</v>
      </c>
      <c r="Q66" s="33">
        <v>16.399999999999999</v>
      </c>
    </row>
    <row r="67" spans="12:21" ht="15" thickBot="1">
      <c r="L67" s="32" t="s">
        <v>309</v>
      </c>
      <c r="M67" s="33">
        <v>910.3</v>
      </c>
      <c r="N67" s="33">
        <v>15.9</v>
      </c>
      <c r="O67" s="33">
        <v>28.4</v>
      </c>
      <c r="P67" s="33">
        <v>4</v>
      </c>
      <c r="Q67" s="33">
        <v>15.4</v>
      </c>
    </row>
    <row r="68" spans="12:21" ht="15" thickBot="1">
      <c r="L68" s="32" t="s">
        <v>314</v>
      </c>
      <c r="M68" s="33">
        <v>909.3</v>
      </c>
      <c r="N68" s="33">
        <v>3</v>
      </c>
      <c r="O68" s="33">
        <v>27.4</v>
      </c>
      <c r="P68" s="33">
        <v>3</v>
      </c>
      <c r="Q68" s="33">
        <v>14.4</v>
      </c>
    </row>
    <row r="69" spans="12:21" ht="15" thickBot="1">
      <c r="L69" s="32" t="s">
        <v>318</v>
      </c>
      <c r="M69" s="33">
        <v>908.3</v>
      </c>
      <c r="N69" s="33">
        <v>2</v>
      </c>
      <c r="O69" s="33">
        <v>26.4</v>
      </c>
      <c r="P69" s="33">
        <v>2</v>
      </c>
      <c r="Q69" s="33">
        <v>13.5</v>
      </c>
    </row>
    <row r="70" spans="12:21" ht="15" thickBot="1">
      <c r="L70" s="32" t="s">
        <v>322</v>
      </c>
      <c r="M70" s="33">
        <v>907.3</v>
      </c>
      <c r="N70" s="33">
        <v>1</v>
      </c>
      <c r="O70" s="33">
        <v>25.4</v>
      </c>
      <c r="P70" s="33">
        <v>1</v>
      </c>
      <c r="Q70" s="33">
        <v>12.5</v>
      </c>
    </row>
    <row r="71" spans="12:21" ht="15" thickBot="1">
      <c r="L71" s="32" t="s">
        <v>326</v>
      </c>
      <c r="M71" s="33">
        <v>906.3</v>
      </c>
      <c r="N71" s="33">
        <v>0</v>
      </c>
      <c r="O71" s="33">
        <v>0</v>
      </c>
      <c r="P71" s="33">
        <v>0</v>
      </c>
      <c r="Q71" s="33">
        <v>0</v>
      </c>
    </row>
    <row r="72" spans="12:21" ht="18.5" thickBot="1">
      <c r="L72" s="28"/>
    </row>
    <row r="73" spans="12:21" ht="15" thickBot="1">
      <c r="L73" s="32" t="s">
        <v>198</v>
      </c>
      <c r="M73" s="32" t="s">
        <v>126</v>
      </c>
      <c r="N73" s="32" t="s">
        <v>127</v>
      </c>
      <c r="O73" s="32" t="s">
        <v>128</v>
      </c>
      <c r="P73" s="32" t="s">
        <v>129</v>
      </c>
      <c r="Q73" s="32" t="s">
        <v>130</v>
      </c>
      <c r="R73" s="32" t="s">
        <v>199</v>
      </c>
      <c r="S73" s="32" t="s">
        <v>200</v>
      </c>
      <c r="T73" s="32" t="s">
        <v>201</v>
      </c>
      <c r="U73" s="32" t="s">
        <v>202</v>
      </c>
    </row>
    <row r="74" spans="12:21" ht="15" thickBot="1">
      <c r="L74" s="32" t="s">
        <v>132</v>
      </c>
      <c r="M74" s="33">
        <v>908.3</v>
      </c>
      <c r="N74" s="33">
        <v>21.9</v>
      </c>
      <c r="O74" s="33">
        <v>39.4</v>
      </c>
      <c r="P74" s="33">
        <v>12</v>
      </c>
      <c r="Q74" s="33">
        <v>13.5</v>
      </c>
      <c r="R74" s="33">
        <v>995</v>
      </c>
      <c r="S74" s="33">
        <v>1000</v>
      </c>
      <c r="T74" s="33">
        <v>5</v>
      </c>
      <c r="U74" s="33">
        <v>0.5</v>
      </c>
    </row>
    <row r="75" spans="12:21" ht="15" thickBot="1">
      <c r="L75" s="32" t="s">
        <v>133</v>
      </c>
      <c r="M75" s="33">
        <v>922.3</v>
      </c>
      <c r="N75" s="33">
        <v>22.9</v>
      </c>
      <c r="O75" s="33">
        <v>39.4</v>
      </c>
      <c r="P75" s="33">
        <v>14</v>
      </c>
      <c r="Q75" s="33">
        <v>28.4</v>
      </c>
      <c r="R75" s="33">
        <v>1026.9000000000001</v>
      </c>
      <c r="S75" s="33">
        <v>1000</v>
      </c>
      <c r="T75" s="33">
        <v>-26.9</v>
      </c>
      <c r="U75" s="33">
        <v>-2.69</v>
      </c>
    </row>
    <row r="76" spans="12:21" ht="15" thickBot="1">
      <c r="L76" s="32" t="s">
        <v>134</v>
      </c>
      <c r="M76" s="33">
        <v>911.3</v>
      </c>
      <c r="N76" s="33">
        <v>18.899999999999999</v>
      </c>
      <c r="O76" s="33">
        <v>40.4</v>
      </c>
      <c r="P76" s="33">
        <v>1</v>
      </c>
      <c r="Q76" s="33">
        <v>0</v>
      </c>
      <c r="R76" s="33">
        <v>971.6</v>
      </c>
      <c r="S76" s="33">
        <v>1000</v>
      </c>
      <c r="T76" s="33">
        <v>28.4</v>
      </c>
      <c r="U76" s="33">
        <v>2.84</v>
      </c>
    </row>
    <row r="77" spans="12:21" ht="15" thickBot="1">
      <c r="L77" s="32" t="s">
        <v>135</v>
      </c>
      <c r="M77" s="33">
        <v>912.3</v>
      </c>
      <c r="N77" s="33">
        <v>19.899999999999999</v>
      </c>
      <c r="O77" s="33">
        <v>32.4</v>
      </c>
      <c r="P77" s="33">
        <v>7</v>
      </c>
      <c r="Q77" s="33">
        <v>21.4</v>
      </c>
      <c r="R77" s="33">
        <v>993</v>
      </c>
      <c r="S77" s="33">
        <v>1000</v>
      </c>
      <c r="T77" s="33">
        <v>7</v>
      </c>
      <c r="U77" s="33">
        <v>0.7</v>
      </c>
    </row>
    <row r="78" spans="12:21" ht="15" thickBot="1">
      <c r="L78" s="32" t="s">
        <v>136</v>
      </c>
      <c r="M78" s="33">
        <v>906.3</v>
      </c>
      <c r="N78" s="33">
        <v>15.9</v>
      </c>
      <c r="O78" s="33">
        <v>25.4</v>
      </c>
      <c r="P78" s="33">
        <v>0</v>
      </c>
      <c r="Q78" s="33">
        <v>12.5</v>
      </c>
      <c r="R78" s="33">
        <v>960.1</v>
      </c>
      <c r="S78" s="33">
        <v>1000</v>
      </c>
      <c r="T78" s="33">
        <v>39.9</v>
      </c>
      <c r="U78" s="33">
        <v>3.99</v>
      </c>
    </row>
    <row r="79" spans="12:21" ht="15" thickBot="1">
      <c r="L79" s="32" t="s">
        <v>137</v>
      </c>
      <c r="M79" s="33">
        <v>915.3</v>
      </c>
      <c r="N79" s="33">
        <v>25.9</v>
      </c>
      <c r="O79" s="33">
        <v>27.4</v>
      </c>
      <c r="P79" s="33">
        <v>28.4</v>
      </c>
      <c r="Q79" s="33">
        <v>21.4</v>
      </c>
      <c r="R79" s="33">
        <v>1018.4</v>
      </c>
      <c r="S79" s="33">
        <v>1000</v>
      </c>
      <c r="T79" s="33">
        <v>-18.399999999999999</v>
      </c>
      <c r="U79" s="33">
        <v>-1.84</v>
      </c>
    </row>
    <row r="80" spans="12:21" ht="15" thickBot="1">
      <c r="L80" s="32" t="s">
        <v>138</v>
      </c>
      <c r="M80" s="33">
        <v>919.3</v>
      </c>
      <c r="N80" s="33">
        <v>25.9</v>
      </c>
      <c r="O80" s="33">
        <v>0</v>
      </c>
      <c r="P80" s="33">
        <v>14.9</v>
      </c>
      <c r="Q80" s="33">
        <v>25.4</v>
      </c>
      <c r="R80" s="33">
        <v>985.5</v>
      </c>
      <c r="S80" s="33">
        <v>1000</v>
      </c>
      <c r="T80" s="33">
        <v>14.5</v>
      </c>
      <c r="U80" s="33">
        <v>1.45</v>
      </c>
    </row>
    <row r="81" spans="12:21" ht="15" thickBot="1">
      <c r="L81" s="32" t="s">
        <v>139</v>
      </c>
      <c r="M81" s="33">
        <v>924.3</v>
      </c>
      <c r="N81" s="33">
        <v>18.899999999999999</v>
      </c>
      <c r="O81" s="33">
        <v>30.4</v>
      </c>
      <c r="P81" s="33">
        <v>9</v>
      </c>
      <c r="Q81" s="33">
        <v>17.399999999999999</v>
      </c>
      <c r="R81" s="33">
        <v>1000</v>
      </c>
      <c r="S81" s="33">
        <v>1000</v>
      </c>
      <c r="T81" s="33">
        <v>0</v>
      </c>
      <c r="U81" s="33">
        <v>0</v>
      </c>
    </row>
    <row r="82" spans="12:21" ht="15" thickBot="1">
      <c r="L82" s="32" t="s">
        <v>140</v>
      </c>
      <c r="M82" s="33">
        <v>913.3</v>
      </c>
      <c r="N82" s="33">
        <v>0</v>
      </c>
      <c r="O82" s="33">
        <v>31.4</v>
      </c>
      <c r="P82" s="33">
        <v>14</v>
      </c>
      <c r="Q82" s="33">
        <v>14.4</v>
      </c>
      <c r="R82" s="33">
        <v>973.1</v>
      </c>
      <c r="S82" s="33">
        <v>1000</v>
      </c>
      <c r="T82" s="33">
        <v>26.9</v>
      </c>
      <c r="U82" s="33">
        <v>2.69</v>
      </c>
    </row>
    <row r="83" spans="12:21" ht="15" thickBot="1">
      <c r="L83" s="32" t="s">
        <v>141</v>
      </c>
      <c r="M83" s="33">
        <v>909.3</v>
      </c>
      <c r="N83" s="33">
        <v>2</v>
      </c>
      <c r="O83" s="33">
        <v>36.4</v>
      </c>
      <c r="P83" s="33">
        <v>2</v>
      </c>
      <c r="Q83" s="33">
        <v>23.4</v>
      </c>
      <c r="R83" s="33">
        <v>973.1</v>
      </c>
      <c r="S83" s="33">
        <v>1000</v>
      </c>
      <c r="T83" s="33">
        <v>26.9</v>
      </c>
      <c r="U83" s="33">
        <v>2.69</v>
      </c>
    </row>
    <row r="84" spans="12:21" ht="15" thickBot="1">
      <c r="L84" s="32" t="s">
        <v>222</v>
      </c>
      <c r="M84" s="33">
        <v>914.3</v>
      </c>
      <c r="N84" s="33">
        <v>30.9</v>
      </c>
      <c r="O84" s="33">
        <v>28.4</v>
      </c>
      <c r="P84" s="33">
        <v>29.4</v>
      </c>
      <c r="Q84" s="33">
        <v>19.399999999999999</v>
      </c>
      <c r="R84" s="33">
        <v>1022.4</v>
      </c>
      <c r="S84" s="33">
        <v>1000</v>
      </c>
      <c r="T84" s="33">
        <v>-22.4</v>
      </c>
      <c r="U84" s="33">
        <v>-2.2400000000000002</v>
      </c>
    </row>
    <row r="85" spans="12:21" ht="15" thickBot="1">
      <c r="L85" s="32" t="s">
        <v>223</v>
      </c>
      <c r="M85" s="33">
        <v>918.3</v>
      </c>
      <c r="N85" s="33">
        <v>3</v>
      </c>
      <c r="O85" s="33">
        <v>34.4</v>
      </c>
      <c r="P85" s="33">
        <v>16.899999999999999</v>
      </c>
      <c r="Q85" s="33">
        <v>22.4</v>
      </c>
      <c r="R85" s="33">
        <v>995</v>
      </c>
      <c r="S85" s="33">
        <v>1000</v>
      </c>
      <c r="T85" s="33">
        <v>5</v>
      </c>
      <c r="U85" s="33">
        <v>0.5</v>
      </c>
    </row>
    <row r="86" spans="12:21" ht="15" thickBot="1">
      <c r="L86" s="32" t="s">
        <v>224</v>
      </c>
      <c r="M86" s="33">
        <v>921.3</v>
      </c>
      <c r="N86" s="33">
        <v>27.9</v>
      </c>
      <c r="O86" s="33">
        <v>29.4</v>
      </c>
      <c r="P86" s="33">
        <v>6</v>
      </c>
      <c r="Q86" s="33">
        <v>16.399999999999999</v>
      </c>
      <c r="R86" s="33">
        <v>1001</v>
      </c>
      <c r="S86" s="33">
        <v>1000</v>
      </c>
      <c r="T86" s="33">
        <v>-1</v>
      </c>
      <c r="U86" s="33">
        <v>-0.1</v>
      </c>
    </row>
    <row r="87" spans="12:21" ht="15" thickBot="1">
      <c r="L87" s="32" t="s">
        <v>225</v>
      </c>
      <c r="M87" s="33">
        <v>923.3</v>
      </c>
      <c r="N87" s="33">
        <v>1</v>
      </c>
      <c r="O87" s="33">
        <v>41.4</v>
      </c>
      <c r="P87" s="33">
        <v>15.9</v>
      </c>
      <c r="Q87" s="33">
        <v>30.4</v>
      </c>
      <c r="R87" s="33">
        <v>1011.9</v>
      </c>
      <c r="S87" s="33">
        <v>1000</v>
      </c>
      <c r="T87" s="33">
        <v>-11.9</v>
      </c>
      <c r="U87" s="33">
        <v>-1.19</v>
      </c>
    </row>
    <row r="88" spans="12:21" ht="15" thickBot="1">
      <c r="L88" s="32" t="s">
        <v>226</v>
      </c>
      <c r="M88" s="33">
        <v>910.3</v>
      </c>
      <c r="N88" s="33">
        <v>23.9</v>
      </c>
      <c r="O88" s="33">
        <v>35.4</v>
      </c>
      <c r="P88" s="33">
        <v>3</v>
      </c>
      <c r="Q88" s="33">
        <v>18.399999999999999</v>
      </c>
      <c r="R88" s="33">
        <v>991</v>
      </c>
      <c r="S88" s="33">
        <v>1000</v>
      </c>
      <c r="T88" s="33">
        <v>9</v>
      </c>
      <c r="U88" s="33">
        <v>0.9</v>
      </c>
    </row>
    <row r="89" spans="12:21" ht="15" thickBot="1">
      <c r="L89" s="32" t="s">
        <v>227</v>
      </c>
      <c r="M89" s="33">
        <v>925.2</v>
      </c>
      <c r="N89" s="33">
        <v>29.9</v>
      </c>
      <c r="O89" s="33">
        <v>37.4</v>
      </c>
      <c r="P89" s="33">
        <v>10</v>
      </c>
      <c r="Q89" s="33">
        <v>30.4</v>
      </c>
      <c r="R89" s="33">
        <v>1032.9000000000001</v>
      </c>
      <c r="S89" s="33">
        <v>1000</v>
      </c>
      <c r="T89" s="33">
        <v>-32.9</v>
      </c>
      <c r="U89" s="33">
        <v>-3.29</v>
      </c>
    </row>
    <row r="90" spans="12:21" ht="15" thickBot="1">
      <c r="L90" s="32" t="s">
        <v>228</v>
      </c>
      <c r="M90" s="33">
        <v>920.3</v>
      </c>
      <c r="N90" s="33">
        <v>29.9</v>
      </c>
      <c r="O90" s="33">
        <v>33.4</v>
      </c>
      <c r="P90" s="33">
        <v>5</v>
      </c>
      <c r="Q90" s="33">
        <v>15.4</v>
      </c>
      <c r="R90" s="33">
        <v>1004</v>
      </c>
      <c r="S90" s="33">
        <v>1000</v>
      </c>
      <c r="T90" s="33">
        <v>-4</v>
      </c>
      <c r="U90" s="33">
        <v>-0.4</v>
      </c>
    </row>
    <row r="91" spans="12:21" ht="15" thickBot="1">
      <c r="L91" s="32" t="s">
        <v>229</v>
      </c>
      <c r="M91" s="33">
        <v>916.3</v>
      </c>
      <c r="N91" s="33">
        <v>27.9</v>
      </c>
      <c r="O91" s="33">
        <v>42.4</v>
      </c>
      <c r="P91" s="33">
        <v>17.899999999999999</v>
      </c>
      <c r="Q91" s="33">
        <v>27.4</v>
      </c>
      <c r="R91" s="33">
        <v>1031.9000000000001</v>
      </c>
      <c r="S91" s="33">
        <v>1000</v>
      </c>
      <c r="T91" s="33">
        <v>-31.9</v>
      </c>
      <c r="U91" s="33">
        <v>-3.19</v>
      </c>
    </row>
    <row r="92" spans="12:21" ht="15" thickBot="1">
      <c r="L92" s="32" t="s">
        <v>230</v>
      </c>
      <c r="M92" s="33">
        <v>907.3</v>
      </c>
      <c r="N92" s="33">
        <v>16.899999999999999</v>
      </c>
      <c r="O92" s="33">
        <v>61.8</v>
      </c>
      <c r="P92" s="33">
        <v>4</v>
      </c>
      <c r="Q92" s="33">
        <v>24.4</v>
      </c>
      <c r="R92" s="33">
        <v>1014.4</v>
      </c>
      <c r="S92" s="33">
        <v>1000</v>
      </c>
      <c r="T92" s="33">
        <v>-14.4</v>
      </c>
      <c r="U92" s="33">
        <v>-1.44</v>
      </c>
    </row>
    <row r="93" spans="12:21" ht="15" thickBot="1">
      <c r="L93" s="32" t="s">
        <v>231</v>
      </c>
      <c r="M93" s="33">
        <v>917.3</v>
      </c>
      <c r="N93" s="33">
        <v>20.9</v>
      </c>
      <c r="O93" s="33">
        <v>26.4</v>
      </c>
      <c r="P93" s="33">
        <v>8</v>
      </c>
      <c r="Q93" s="33">
        <v>26.4</v>
      </c>
      <c r="R93" s="33">
        <v>999</v>
      </c>
      <c r="S93" s="33">
        <v>1000</v>
      </c>
      <c r="T93" s="33">
        <v>1</v>
      </c>
      <c r="U93" s="33">
        <v>0.1</v>
      </c>
    </row>
    <row r="94" spans="12:21" ht="15" thickBot="1"/>
    <row r="95" spans="12:21" ht="15" thickBot="1">
      <c r="L95" s="34" t="s">
        <v>203</v>
      </c>
      <c r="M95" s="35">
        <v>1077.7</v>
      </c>
    </row>
    <row r="96" spans="12:21" ht="15" thickBot="1">
      <c r="L96" s="34" t="s">
        <v>329</v>
      </c>
      <c r="M96" s="35">
        <v>906.3</v>
      </c>
    </row>
    <row r="97" spans="12:13" ht="15" thickBot="1">
      <c r="L97" s="34" t="s">
        <v>205</v>
      </c>
      <c r="M97" s="35">
        <v>20000.2</v>
      </c>
    </row>
    <row r="98" spans="12:13" ht="15" thickBot="1">
      <c r="L98" s="34" t="s">
        <v>206</v>
      </c>
      <c r="M98" s="35">
        <v>20000</v>
      </c>
    </row>
    <row r="99" spans="12:13" ht="15" thickBot="1">
      <c r="L99" s="34" t="s">
        <v>207</v>
      </c>
      <c r="M99" s="35">
        <v>0.2</v>
      </c>
    </row>
    <row r="100" spans="12:13" ht="20" thickBot="1">
      <c r="L100" s="34" t="s">
        <v>208</v>
      </c>
      <c r="M100" s="35"/>
    </row>
    <row r="101" spans="12:13" ht="20" thickBot="1">
      <c r="L101" s="34" t="s">
        <v>209</v>
      </c>
      <c r="M101" s="35"/>
    </row>
    <row r="102" spans="12:13" ht="15" thickBot="1">
      <c r="L102" s="34" t="s">
        <v>210</v>
      </c>
      <c r="M102" s="35">
        <v>0</v>
      </c>
    </row>
    <row r="104" spans="12:13">
      <c r="L104" s="37" t="s">
        <v>211</v>
      </c>
    </row>
    <row r="106" spans="12:13">
      <c r="L106" s="36" t="s">
        <v>330</v>
      </c>
    </row>
    <row r="107" spans="12:13">
      <c r="L107" s="36" t="s">
        <v>331</v>
      </c>
    </row>
  </sheetData>
  <conditionalFormatting sqref="I25:I4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:J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L104" r:id="rId1" display="https://miau.my-x.hu/myx-free/coco/test/772602120190315164722.html" xr:uid="{BEBAF216-320A-48AC-838B-27CE672F4B5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basic problem</vt:lpstr>
      <vt:lpstr> needs and facts</vt:lpstr>
      <vt:lpstr>satisfaction_v1</vt:lpstr>
      <vt:lpstr>online_v1</vt:lpstr>
      <vt:lpstr>satisfaction_v2</vt:lpstr>
      <vt:lpstr>v1_v2</vt:lpstr>
      <vt:lpstr>satisfaction_v3</vt:lpstr>
      <vt:lpstr>v2_v3</vt:lpstr>
      <vt:lpstr>v2_v3 (2)</vt:lpstr>
      <vt:lpstr>versions</vt:lpstr>
      <vt:lpstr>best of actions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Lttd</dc:creator>
  <cp:lastModifiedBy>Lttd</cp:lastModifiedBy>
  <dcterms:created xsi:type="dcterms:W3CDTF">2019-03-14T08:05:30Z</dcterms:created>
  <dcterms:modified xsi:type="dcterms:W3CDTF">2019-03-18T11:16:54Z</dcterms:modified>
</cp:coreProperties>
</file>