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CAD594E3-1722-4644-AD79-62B208B9EE62}" xr6:coauthVersionLast="41" xr6:coauthVersionMax="41" xr10:uidLastSave="{00000000-0000-0000-0000-000000000000}"/>
  <bookViews>
    <workbookView xWindow="-110" yWindow="-110" windowWidth="19420" windowHeight="10560" tabRatio="848" xr2:uid="{255EC30E-64D2-4845-9274-85265DB2CE80}"/>
  </bookViews>
  <sheets>
    <sheet name="basic problem" sheetId="1" r:id="rId1"/>
    <sheet name=" needs and facts" sheetId="2" r:id="rId2"/>
    <sheet name="satisfaction_v1" sheetId="4" r:id="rId3"/>
    <sheet name="online_v1" sheetId="5" r:id="rId4"/>
    <sheet name="satisfaction_v2" sheetId="7" r:id="rId5"/>
    <sheet name="v1_v2" sheetId="8" r:id="rId6"/>
    <sheet name="satisfaction_v3" sheetId="10" r:id="rId7"/>
    <sheet name="v2_v3" sheetId="11" r:id="rId8"/>
    <sheet name="satisfaction_v4" sheetId="14" r:id="rId9"/>
    <sheet name="v2_v4" sheetId="15" r:id="rId10"/>
    <sheet name="satisfaction_v5" sheetId="16" r:id="rId11"/>
    <sheet name="v2_v5" sheetId="17" r:id="rId12"/>
    <sheet name="v1-2-3-4-5" sheetId="18" r:id="rId13"/>
    <sheet name="satisfaction_v6" sheetId="19" r:id="rId14"/>
    <sheet name="v2_v6" sheetId="20" r:id="rId15"/>
    <sheet name="versions" sheetId="9" r:id="rId16"/>
    <sheet name="best of actions" sheetId="13" r:id="rId17"/>
  </sheets>
  <definedNames>
    <definedName name="solver_adj" localSheetId="2" hidden="1">satisfaction_v1!$B$45:$F$54</definedName>
    <definedName name="solver_adj" localSheetId="4" hidden="1">satisfaction_v2!$B$44:$F$53</definedName>
    <definedName name="solver_adj" localSheetId="6" hidden="1">satisfaction_v3!$B$45:$F$54</definedName>
    <definedName name="solver_adj" localSheetId="8" hidden="1">satisfaction_v4!$B$45:$F$54</definedName>
    <definedName name="solver_adj" localSheetId="10" hidden="1">satisfaction_v5!$B$45:$F$54</definedName>
    <definedName name="solver_adj" localSheetId="13" hidden="1">satisfaction_v6!$B$45:$F$54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4" hidden="1">1</definedName>
    <definedName name="solver_drv" localSheetId="6" hidden="1">1</definedName>
    <definedName name="solver_drv" localSheetId="8" hidden="1">1</definedName>
    <definedName name="solver_drv" localSheetId="10" hidden="1">1</definedName>
    <definedName name="solver_drv" localSheetId="13" hidden="1">1</definedName>
    <definedName name="solver_eng" localSheetId="2" hidden="1">1</definedName>
    <definedName name="solver_eng" localSheetId="4" hidden="1">1</definedName>
    <definedName name="solver_eng" localSheetId="6" hidden="1">1</definedName>
    <definedName name="solver_eng" localSheetId="8" hidden="1">1</definedName>
    <definedName name="solver_eng" localSheetId="10" hidden="1">1</definedName>
    <definedName name="solver_eng" localSheetId="13" hidden="1">1</definedName>
    <definedName name="solver_est" localSheetId="2" hidden="1">1</definedName>
    <definedName name="solver_est" localSheetId="4" hidden="1">1</definedName>
    <definedName name="solver_est" localSheetId="6" hidden="1">1</definedName>
    <definedName name="solver_est" localSheetId="8" hidden="1">1</definedName>
    <definedName name="solver_est" localSheetId="10" hidden="1">1</definedName>
    <definedName name="solver_est" localSheetId="13" hidden="1">1</definedName>
    <definedName name="solver_itr" localSheetId="2" hidden="1">2147483647</definedName>
    <definedName name="solver_itr" localSheetId="4" hidden="1">2147483647</definedName>
    <definedName name="solver_itr" localSheetId="6" hidden="1">2147483647</definedName>
    <definedName name="solver_itr" localSheetId="8" hidden="1">2147483647</definedName>
    <definedName name="solver_itr" localSheetId="10" hidden="1">2147483647</definedName>
    <definedName name="solver_itr" localSheetId="13" hidden="1">2147483647</definedName>
    <definedName name="solver_lhs1" localSheetId="2" hidden="1">satisfaction_v1!$B$57:$F$65</definedName>
    <definedName name="solver_lhs1" localSheetId="4" hidden="1">satisfaction_v2!$B$56:$F$64</definedName>
    <definedName name="solver_lhs1" localSheetId="6" hidden="1">satisfaction_v3!$B$57:$F$65</definedName>
    <definedName name="solver_lhs1" localSheetId="8" hidden="1">satisfaction_v4!$B$57:$F$65</definedName>
    <definedName name="solver_lhs1" localSheetId="10" hidden="1">satisfaction_v5!$B$57:$F$65</definedName>
    <definedName name="solver_lhs1" localSheetId="13" hidden="1">satisfaction_v6!$B$57:$F$65</definedName>
    <definedName name="solver_mip" localSheetId="2" hidden="1">2147483647</definedName>
    <definedName name="solver_mip" localSheetId="4" hidden="1">2147483647</definedName>
    <definedName name="solver_mip" localSheetId="6" hidden="1">2147483647</definedName>
    <definedName name="solver_mip" localSheetId="8" hidden="1">2147483647</definedName>
    <definedName name="solver_mip" localSheetId="10" hidden="1">2147483647</definedName>
    <definedName name="solver_mip" localSheetId="13" hidden="1">2147483647</definedName>
    <definedName name="solver_mni" localSheetId="2" hidden="1">30</definedName>
    <definedName name="solver_mni" localSheetId="4" hidden="1">30</definedName>
    <definedName name="solver_mni" localSheetId="6" hidden="1">30</definedName>
    <definedName name="solver_mni" localSheetId="8" hidden="1">30</definedName>
    <definedName name="solver_mni" localSheetId="10" hidden="1">30</definedName>
    <definedName name="solver_mni" localSheetId="13" hidden="1">30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4" hidden="1">2</definedName>
    <definedName name="solver_msl" localSheetId="6" hidden="1">2</definedName>
    <definedName name="solver_msl" localSheetId="8" hidden="1">2</definedName>
    <definedName name="solver_msl" localSheetId="10" hidden="1">2</definedName>
    <definedName name="solver_msl" localSheetId="13" hidden="1">2</definedName>
    <definedName name="solver_neg" localSheetId="2" hidden="1">2</definedName>
    <definedName name="solver_neg" localSheetId="4" hidden="1">1</definedName>
    <definedName name="solver_neg" localSheetId="6" hidden="1">1</definedName>
    <definedName name="solver_neg" localSheetId="8" hidden="1">1</definedName>
    <definedName name="solver_neg" localSheetId="10" hidden="1">1</definedName>
    <definedName name="solver_neg" localSheetId="13" hidden="1">1</definedName>
    <definedName name="solver_nod" localSheetId="2" hidden="1">2147483647</definedName>
    <definedName name="solver_nod" localSheetId="4" hidden="1">2147483647</definedName>
    <definedName name="solver_nod" localSheetId="6" hidden="1">2147483647</definedName>
    <definedName name="solver_nod" localSheetId="8" hidden="1">2147483647</definedName>
    <definedName name="solver_nod" localSheetId="10" hidden="1">2147483647</definedName>
    <definedName name="solver_nod" localSheetId="13" hidden="1">2147483647</definedName>
    <definedName name="solver_num" localSheetId="2" hidden="1">1</definedName>
    <definedName name="solver_num" localSheetId="4" hidden="1">1</definedName>
    <definedName name="solver_num" localSheetId="6" hidden="1">1</definedName>
    <definedName name="solver_num" localSheetId="8" hidden="1">1</definedName>
    <definedName name="solver_num" localSheetId="10" hidden="1">1</definedName>
    <definedName name="solver_num" localSheetId="13" hidden="1">1</definedName>
    <definedName name="solver_nwt" localSheetId="2" hidden="1">1</definedName>
    <definedName name="solver_nwt" localSheetId="4" hidden="1">1</definedName>
    <definedName name="solver_nwt" localSheetId="6" hidden="1">1</definedName>
    <definedName name="solver_nwt" localSheetId="8" hidden="1">1</definedName>
    <definedName name="solver_nwt" localSheetId="10" hidden="1">1</definedName>
    <definedName name="solver_nwt" localSheetId="13" hidden="1">1</definedName>
    <definedName name="solver_opt" localSheetId="2" hidden="1">satisfaction_v1!$I$78</definedName>
    <definedName name="solver_opt" localSheetId="4" hidden="1">satisfaction_v2!$I$77</definedName>
    <definedName name="solver_opt" localSheetId="6" hidden="1">satisfaction_v3!$I$78</definedName>
    <definedName name="solver_opt" localSheetId="8" hidden="1">satisfaction_v4!$I$78</definedName>
    <definedName name="solver_opt" localSheetId="10" hidden="1">satisfaction_v5!$I$78</definedName>
    <definedName name="solver_opt" localSheetId="13" hidden="1">satisfaction_v6!$I$78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4" hidden="1">1</definedName>
    <definedName name="solver_rbv" localSheetId="6" hidden="1">1</definedName>
    <definedName name="solver_rbv" localSheetId="8" hidden="1">1</definedName>
    <definedName name="solver_rbv" localSheetId="10" hidden="1">1</definedName>
    <definedName name="solver_rbv" localSheetId="13" hidden="1">1</definedName>
    <definedName name="solver_rel1" localSheetId="2" hidden="1">3</definedName>
    <definedName name="solver_rel1" localSheetId="4" hidden="1">3</definedName>
    <definedName name="solver_rel1" localSheetId="6" hidden="1">3</definedName>
    <definedName name="solver_rel1" localSheetId="8" hidden="1">3</definedName>
    <definedName name="solver_rel1" localSheetId="10" hidden="1">3</definedName>
    <definedName name="solver_rel1" localSheetId="13" hidden="1">3</definedName>
    <definedName name="solver_rhs1" localSheetId="2" hidden="1">1</definedName>
    <definedName name="solver_rhs1" localSheetId="4" hidden="1">1</definedName>
    <definedName name="solver_rhs1" localSheetId="6" hidden="1">1</definedName>
    <definedName name="solver_rhs1" localSheetId="8" hidden="1">1</definedName>
    <definedName name="solver_rhs1" localSheetId="10" hidden="1">1</definedName>
    <definedName name="solver_rhs1" localSheetId="13" hidden="1">1</definedName>
    <definedName name="solver_rlx" localSheetId="2" hidden="1">2</definedName>
    <definedName name="solver_rlx" localSheetId="4" hidden="1">2</definedName>
    <definedName name="solver_rlx" localSheetId="6" hidden="1">2</definedName>
    <definedName name="solver_rlx" localSheetId="8" hidden="1">2</definedName>
    <definedName name="solver_rlx" localSheetId="10" hidden="1">2</definedName>
    <definedName name="solver_rlx" localSheetId="13" hidden="1">2</definedName>
    <definedName name="solver_rsd" localSheetId="2" hidden="1">0</definedName>
    <definedName name="solver_rsd" localSheetId="4" hidden="1">0</definedName>
    <definedName name="solver_rsd" localSheetId="6" hidden="1">0</definedName>
    <definedName name="solver_rsd" localSheetId="8" hidden="1">0</definedName>
    <definedName name="solver_rsd" localSheetId="10" hidden="1">0</definedName>
    <definedName name="solver_rsd" localSheetId="13" hidden="1">0</definedName>
    <definedName name="solver_scl" localSheetId="2" hidden="1">1</definedName>
    <definedName name="solver_scl" localSheetId="4" hidden="1">1</definedName>
    <definedName name="solver_scl" localSheetId="6" hidden="1">1</definedName>
    <definedName name="solver_scl" localSheetId="8" hidden="1">1</definedName>
    <definedName name="solver_scl" localSheetId="10" hidden="1">1</definedName>
    <definedName name="solver_scl" localSheetId="13" hidden="1">1</definedName>
    <definedName name="solver_sho" localSheetId="2" hidden="1">2</definedName>
    <definedName name="solver_sho" localSheetId="4" hidden="1">2</definedName>
    <definedName name="solver_sho" localSheetId="6" hidden="1">2</definedName>
    <definedName name="solver_sho" localSheetId="8" hidden="1">2</definedName>
    <definedName name="solver_sho" localSheetId="10" hidden="1">2</definedName>
    <definedName name="solver_sho" localSheetId="13" hidden="1">2</definedName>
    <definedName name="solver_ssz" localSheetId="2" hidden="1">100</definedName>
    <definedName name="solver_ssz" localSheetId="4" hidden="1">100</definedName>
    <definedName name="solver_ssz" localSheetId="6" hidden="1">100</definedName>
    <definedName name="solver_ssz" localSheetId="8" hidden="1">100</definedName>
    <definedName name="solver_ssz" localSheetId="10" hidden="1">100</definedName>
    <definedName name="solver_ssz" localSheetId="13" hidden="1">100</definedName>
    <definedName name="solver_tim" localSheetId="2" hidden="1">2147483647</definedName>
    <definedName name="solver_tim" localSheetId="4" hidden="1">2147483647</definedName>
    <definedName name="solver_tim" localSheetId="6" hidden="1">2147483647</definedName>
    <definedName name="solver_tim" localSheetId="8" hidden="1">2147483647</definedName>
    <definedName name="solver_tim" localSheetId="10" hidden="1">2147483647</definedName>
    <definedName name="solver_tim" localSheetId="13" hidden="1">2147483647</definedName>
    <definedName name="solver_tol" localSheetId="2" hidden="1">0.01</definedName>
    <definedName name="solver_tol" localSheetId="4" hidden="1">0.01</definedName>
    <definedName name="solver_tol" localSheetId="6" hidden="1">0.01</definedName>
    <definedName name="solver_tol" localSheetId="8" hidden="1">0.01</definedName>
    <definedName name="solver_tol" localSheetId="10" hidden="1">0.01</definedName>
    <definedName name="solver_tol" localSheetId="13" hidden="1">0.01</definedName>
    <definedName name="solver_typ" localSheetId="2" hidden="1">2</definedName>
    <definedName name="solver_typ" localSheetId="4" hidden="1">2</definedName>
    <definedName name="solver_typ" localSheetId="6" hidden="1">2</definedName>
    <definedName name="solver_typ" localSheetId="8" hidden="1">2</definedName>
    <definedName name="solver_typ" localSheetId="10" hidden="1">2</definedName>
    <definedName name="solver_typ" localSheetId="13" hidden="1">2</definedName>
    <definedName name="solver_val" localSheetId="2" hidden="1">0</definedName>
    <definedName name="solver_val" localSheetId="4" hidden="1">0</definedName>
    <definedName name="solver_val" localSheetId="6" hidden="1">0</definedName>
    <definedName name="solver_val" localSheetId="8" hidden="1">0</definedName>
    <definedName name="solver_val" localSheetId="10" hidden="1">0</definedName>
    <definedName name="solver_val" localSheetId="13" hidden="1">0</definedName>
    <definedName name="solver_ver" localSheetId="2" hidden="1">3</definedName>
    <definedName name="solver_ver" localSheetId="4" hidden="1">3</definedName>
    <definedName name="solver_ver" localSheetId="6" hidden="1">3</definedName>
    <definedName name="solver_ver" localSheetId="8" hidden="1">3</definedName>
    <definedName name="solver_ver" localSheetId="10" hidden="1">3</definedName>
    <definedName name="solver_ver" localSheetId="13" hidden="1">3</definedName>
  </definedNames>
  <calcPr calcId="191029"/>
  <pivotCaches>
    <pivotCache cacheId="0" r:id="rId18"/>
    <pivotCache cacheId="1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0" l="1"/>
  <c r="E11" i="20"/>
  <c r="D11" i="20"/>
  <c r="C11" i="20"/>
  <c r="F10" i="20"/>
  <c r="F33" i="20" s="1"/>
  <c r="E10" i="20"/>
  <c r="C10" i="20"/>
  <c r="F9" i="20"/>
  <c r="E9" i="20"/>
  <c r="D9" i="20"/>
  <c r="C9" i="20"/>
  <c r="C32" i="20" s="1"/>
  <c r="F8" i="20"/>
  <c r="F31" i="20" s="1"/>
  <c r="E8" i="20"/>
  <c r="C8" i="20"/>
  <c r="B8" i="20"/>
  <c r="F7" i="20"/>
  <c r="E7" i="20"/>
  <c r="D7" i="20"/>
  <c r="C7" i="20"/>
  <c r="C30" i="20" s="1"/>
  <c r="F6" i="20"/>
  <c r="E6" i="20"/>
  <c r="C6" i="20"/>
  <c r="F5" i="20"/>
  <c r="E5" i="20"/>
  <c r="E31" i="20" s="1"/>
  <c r="D5" i="20"/>
  <c r="C5" i="20"/>
  <c r="F4" i="20"/>
  <c r="E4" i="20"/>
  <c r="C4" i="20"/>
  <c r="F3" i="20"/>
  <c r="E3" i="20"/>
  <c r="D3" i="20"/>
  <c r="C3" i="20"/>
  <c r="F2" i="20"/>
  <c r="F28" i="20" s="1"/>
  <c r="E2" i="20"/>
  <c r="C2" i="20"/>
  <c r="A11" i="20"/>
  <c r="A34" i="20" s="1"/>
  <c r="A10" i="20"/>
  <c r="A33" i="20" s="1"/>
  <c r="A9" i="20"/>
  <c r="A8" i="20"/>
  <c r="A7" i="20"/>
  <c r="A6" i="20"/>
  <c r="A5" i="20"/>
  <c r="A4" i="20"/>
  <c r="A3" i="20"/>
  <c r="A26" i="20" s="1"/>
  <c r="A2" i="20"/>
  <c r="F14" i="19"/>
  <c r="F27" i="19" s="1"/>
  <c r="E14" i="19"/>
  <c r="E26" i="19" s="1"/>
  <c r="C14" i="19"/>
  <c r="B26" i="19"/>
  <c r="I44" i="20"/>
  <c r="A44" i="20"/>
  <c r="I43" i="20"/>
  <c r="A43" i="20"/>
  <c r="I42" i="20"/>
  <c r="A42" i="20"/>
  <c r="I41" i="20"/>
  <c r="I40" i="20"/>
  <c r="A40" i="20"/>
  <c r="I39" i="20"/>
  <c r="I38" i="20"/>
  <c r="I37" i="20"/>
  <c r="I36" i="20"/>
  <c r="A36" i="20"/>
  <c r="J35" i="20"/>
  <c r="I35" i="20"/>
  <c r="A35" i="20"/>
  <c r="I34" i="20"/>
  <c r="G34" i="20"/>
  <c r="I33" i="20"/>
  <c r="G33" i="20"/>
  <c r="I32" i="20"/>
  <c r="G32" i="20"/>
  <c r="A32" i="20"/>
  <c r="I31" i="20"/>
  <c r="I30" i="20"/>
  <c r="G30" i="20"/>
  <c r="I29" i="20"/>
  <c r="G29" i="20"/>
  <c r="I28" i="20"/>
  <c r="A28" i="20"/>
  <c r="I27" i="20"/>
  <c r="A27" i="20"/>
  <c r="I26" i="20"/>
  <c r="G26" i="20"/>
  <c r="I25" i="20"/>
  <c r="J34" i="20" s="1"/>
  <c r="G25" i="20"/>
  <c r="F24" i="20"/>
  <c r="G21" i="20"/>
  <c r="G44" i="20" s="1"/>
  <c r="F21" i="20"/>
  <c r="E21" i="20"/>
  <c r="D21" i="20"/>
  <c r="C21" i="20"/>
  <c r="B21" i="20"/>
  <c r="A21" i="20"/>
  <c r="G20" i="20"/>
  <c r="G43" i="20" s="1"/>
  <c r="F20" i="20"/>
  <c r="E20" i="20"/>
  <c r="D20" i="20"/>
  <c r="C20" i="20"/>
  <c r="B20" i="20"/>
  <c r="A20" i="20"/>
  <c r="F19" i="20"/>
  <c r="E19" i="20"/>
  <c r="E42" i="20" s="1"/>
  <c r="D19" i="20"/>
  <c r="C19" i="20"/>
  <c r="B19" i="20"/>
  <c r="A19" i="20"/>
  <c r="F18" i="20"/>
  <c r="E18" i="20"/>
  <c r="E41" i="20" s="1"/>
  <c r="D18" i="20"/>
  <c r="C18" i="20"/>
  <c r="C41" i="20" s="1"/>
  <c r="B18" i="20"/>
  <c r="A18" i="20"/>
  <c r="A41" i="20" s="1"/>
  <c r="F17" i="20"/>
  <c r="E17" i="20"/>
  <c r="D17" i="20"/>
  <c r="C17" i="20"/>
  <c r="C40" i="20" s="1"/>
  <c r="B17" i="20"/>
  <c r="A17" i="20"/>
  <c r="G16" i="20"/>
  <c r="G39" i="20" s="1"/>
  <c r="F16" i="20"/>
  <c r="E16" i="20"/>
  <c r="D16" i="20"/>
  <c r="C16" i="20"/>
  <c r="B16" i="20"/>
  <c r="A16" i="20"/>
  <c r="A39" i="20" s="1"/>
  <c r="F15" i="20"/>
  <c r="F38" i="20" s="1"/>
  <c r="E15" i="20"/>
  <c r="D15" i="20"/>
  <c r="C15" i="20"/>
  <c r="B15" i="20"/>
  <c r="A15" i="20"/>
  <c r="A38" i="20" s="1"/>
  <c r="F14" i="20"/>
  <c r="F37" i="20" s="1"/>
  <c r="E14" i="20"/>
  <c r="D14" i="20"/>
  <c r="C14" i="20"/>
  <c r="B14" i="20"/>
  <c r="A14" i="20"/>
  <c r="A37" i="20" s="1"/>
  <c r="G13" i="20"/>
  <c r="G36" i="20" s="1"/>
  <c r="F13" i="20"/>
  <c r="E13" i="20"/>
  <c r="D13" i="20"/>
  <c r="C13" i="20"/>
  <c r="C36" i="20" s="1"/>
  <c r="B13" i="20"/>
  <c r="A13" i="20"/>
  <c r="G12" i="20"/>
  <c r="G35" i="20" s="1"/>
  <c r="F12" i="20"/>
  <c r="E12" i="20"/>
  <c r="D12" i="20"/>
  <c r="C12" i="20"/>
  <c r="B12" i="20"/>
  <c r="A12" i="20"/>
  <c r="G11" i="20"/>
  <c r="G10" i="20"/>
  <c r="E33" i="20"/>
  <c r="G9" i="20"/>
  <c r="G19" i="20" s="1"/>
  <c r="G42" i="20" s="1"/>
  <c r="G8" i="20"/>
  <c r="G31" i="20" s="1"/>
  <c r="A31" i="20"/>
  <c r="G7" i="20"/>
  <c r="G17" i="20" s="1"/>
  <c r="G40" i="20" s="1"/>
  <c r="E30" i="20"/>
  <c r="A30" i="20"/>
  <c r="G6" i="20"/>
  <c r="A29" i="20"/>
  <c r="G5" i="20"/>
  <c r="G15" i="20" s="1"/>
  <c r="G38" i="20" s="1"/>
  <c r="G4" i="20"/>
  <c r="G14" i="20" s="1"/>
  <c r="G37" i="20" s="1"/>
  <c r="E27" i="20"/>
  <c r="C27" i="20"/>
  <c r="G3" i="20"/>
  <c r="G2" i="20"/>
  <c r="F25" i="20"/>
  <c r="A25" i="20"/>
  <c r="G1" i="20"/>
  <c r="G24" i="20" s="1"/>
  <c r="F1" i="20"/>
  <c r="E1" i="20"/>
  <c r="E24" i="20" s="1"/>
  <c r="D1" i="20"/>
  <c r="D24" i="20" s="1"/>
  <c r="C1" i="20"/>
  <c r="C24" i="20" s="1"/>
  <c r="B1" i="20"/>
  <c r="B24" i="20" s="1"/>
  <c r="A1" i="20"/>
  <c r="L77" i="19"/>
  <c r="G77" i="19"/>
  <c r="L76" i="19"/>
  <c r="L75" i="19"/>
  <c r="G75" i="19"/>
  <c r="L74" i="19"/>
  <c r="L73" i="19"/>
  <c r="G73" i="19"/>
  <c r="L72" i="19"/>
  <c r="L71" i="19"/>
  <c r="G71" i="19"/>
  <c r="L70" i="19"/>
  <c r="L69" i="19"/>
  <c r="G69" i="19"/>
  <c r="L68" i="19"/>
  <c r="G67" i="19"/>
  <c r="F65" i="19"/>
  <c r="E65" i="19"/>
  <c r="D65" i="19"/>
  <c r="C65" i="19"/>
  <c r="B65" i="19"/>
  <c r="F64" i="19"/>
  <c r="E64" i="19"/>
  <c r="D64" i="19"/>
  <c r="C64" i="19"/>
  <c r="B64" i="19"/>
  <c r="F63" i="19"/>
  <c r="E63" i="19"/>
  <c r="D63" i="19"/>
  <c r="C63" i="19"/>
  <c r="B63" i="19"/>
  <c r="F62" i="19"/>
  <c r="E62" i="19"/>
  <c r="D62" i="19"/>
  <c r="C62" i="19"/>
  <c r="B62" i="19"/>
  <c r="F61" i="19"/>
  <c r="E61" i="19"/>
  <c r="D61" i="19"/>
  <c r="C61" i="19"/>
  <c r="B61" i="19"/>
  <c r="F60" i="19"/>
  <c r="E60" i="19"/>
  <c r="D60" i="19"/>
  <c r="C60" i="19"/>
  <c r="B60" i="19"/>
  <c r="F59" i="19"/>
  <c r="E59" i="19"/>
  <c r="D59" i="19"/>
  <c r="C59" i="19"/>
  <c r="B59" i="19"/>
  <c r="F58" i="19"/>
  <c r="E58" i="19"/>
  <c r="D58" i="19"/>
  <c r="C58" i="19"/>
  <c r="B58" i="19"/>
  <c r="F57" i="19"/>
  <c r="E57" i="19"/>
  <c r="D57" i="19"/>
  <c r="C57" i="19"/>
  <c r="B57" i="19"/>
  <c r="G41" i="19"/>
  <c r="A41" i="19"/>
  <c r="A77" i="19" s="1"/>
  <c r="G40" i="19"/>
  <c r="G76" i="19" s="1"/>
  <c r="A40" i="19"/>
  <c r="A76" i="19" s="1"/>
  <c r="G39" i="19"/>
  <c r="A39" i="19"/>
  <c r="A75" i="19" s="1"/>
  <c r="G38" i="19"/>
  <c r="G74" i="19" s="1"/>
  <c r="A38" i="19"/>
  <c r="A74" i="19" s="1"/>
  <c r="G37" i="19"/>
  <c r="A37" i="19"/>
  <c r="A73" i="19" s="1"/>
  <c r="G36" i="19"/>
  <c r="G72" i="19" s="1"/>
  <c r="A36" i="19"/>
  <c r="A72" i="19" s="1"/>
  <c r="G35" i="19"/>
  <c r="A35" i="19"/>
  <c r="A71" i="19" s="1"/>
  <c r="G34" i="19"/>
  <c r="G70" i="19" s="1"/>
  <c r="A34" i="19"/>
  <c r="A70" i="19" s="1"/>
  <c r="G33" i="19"/>
  <c r="A33" i="19"/>
  <c r="A69" i="19" s="1"/>
  <c r="G32" i="19"/>
  <c r="G68" i="19" s="1"/>
  <c r="A32" i="19"/>
  <c r="A68" i="19" s="1"/>
  <c r="G31" i="19"/>
  <c r="E31" i="19"/>
  <c r="E44" i="19" s="1"/>
  <c r="E56" i="19" s="1"/>
  <c r="E67" i="19" s="1"/>
  <c r="F29" i="19"/>
  <c r="E29" i="19"/>
  <c r="D29" i="19"/>
  <c r="C29" i="19"/>
  <c r="A29" i="19"/>
  <c r="F28" i="19"/>
  <c r="D28" i="19"/>
  <c r="D10" i="20" s="1"/>
  <c r="C28" i="19"/>
  <c r="A28" i="19"/>
  <c r="D27" i="19"/>
  <c r="C27" i="19"/>
  <c r="A27" i="19"/>
  <c r="F26" i="19"/>
  <c r="D26" i="19"/>
  <c r="C26" i="19"/>
  <c r="A26" i="19"/>
  <c r="F25" i="19"/>
  <c r="D25" i="19"/>
  <c r="C25" i="19"/>
  <c r="A25" i="19"/>
  <c r="F24" i="19"/>
  <c r="D24" i="19"/>
  <c r="D6" i="20" s="1"/>
  <c r="C24" i="19"/>
  <c r="A24" i="19"/>
  <c r="D23" i="19"/>
  <c r="C23" i="19"/>
  <c r="C35" i="19" s="1"/>
  <c r="A23" i="19"/>
  <c r="D22" i="19"/>
  <c r="D4" i="20" s="1"/>
  <c r="C22" i="19"/>
  <c r="A22" i="19"/>
  <c r="F21" i="19"/>
  <c r="E21" i="19"/>
  <c r="D21" i="19"/>
  <c r="C21" i="19"/>
  <c r="A21" i="19"/>
  <c r="F20" i="19"/>
  <c r="D20" i="19"/>
  <c r="D2" i="20" s="1"/>
  <c r="C20" i="19"/>
  <c r="A20" i="19"/>
  <c r="F19" i="19"/>
  <c r="F31" i="19" s="1"/>
  <c r="E19" i="19"/>
  <c r="D19" i="19"/>
  <c r="D31" i="19" s="1"/>
  <c r="C19" i="19"/>
  <c r="C31" i="19" s="1"/>
  <c r="B19" i="19"/>
  <c r="B31" i="19" s="1"/>
  <c r="W22" i="18"/>
  <c r="P33" i="18"/>
  <c r="P32" i="18"/>
  <c r="P31" i="18"/>
  <c r="P30" i="18"/>
  <c r="P29" i="18"/>
  <c r="O33" i="18"/>
  <c r="N33" i="18"/>
  <c r="M33" i="18"/>
  <c r="L33" i="18"/>
  <c r="K33" i="18"/>
  <c r="O32" i="18"/>
  <c r="N32" i="18"/>
  <c r="M32" i="18"/>
  <c r="L32" i="18"/>
  <c r="K32" i="18"/>
  <c r="O31" i="18"/>
  <c r="N31" i="18"/>
  <c r="M31" i="18"/>
  <c r="L31" i="18"/>
  <c r="K31" i="18"/>
  <c r="O30" i="18"/>
  <c r="N30" i="18"/>
  <c r="M30" i="18"/>
  <c r="L30" i="18"/>
  <c r="K30" i="18"/>
  <c r="O29" i="18"/>
  <c r="N29" i="18"/>
  <c r="M29" i="18"/>
  <c r="L29" i="18"/>
  <c r="K29" i="18"/>
  <c r="V26" i="18"/>
  <c r="U26" i="18"/>
  <c r="T26" i="18"/>
  <c r="R26" i="18"/>
  <c r="V25" i="18"/>
  <c r="U25" i="18"/>
  <c r="T25" i="18"/>
  <c r="S25" i="18"/>
  <c r="R25" i="18"/>
  <c r="V24" i="18"/>
  <c r="U24" i="18"/>
  <c r="T24" i="18"/>
  <c r="S24" i="18"/>
  <c r="R24" i="18"/>
  <c r="V23" i="18"/>
  <c r="U23" i="18"/>
  <c r="T23" i="18"/>
  <c r="S23" i="18"/>
  <c r="R23" i="18"/>
  <c r="V22" i="18"/>
  <c r="U22" i="18"/>
  <c r="S22" i="18"/>
  <c r="R22" i="18"/>
  <c r="V21" i="18"/>
  <c r="U21" i="18"/>
  <c r="T21" i="18"/>
  <c r="S21" i="18"/>
  <c r="R21" i="18"/>
  <c r="F13" i="18"/>
  <c r="E13" i="18"/>
  <c r="D13" i="18"/>
  <c r="C13" i="18"/>
  <c r="B13" i="18"/>
  <c r="F12" i="18"/>
  <c r="E12" i="18"/>
  <c r="D12" i="18"/>
  <c r="C12" i="18"/>
  <c r="B12" i="18"/>
  <c r="F11" i="18"/>
  <c r="E11" i="18"/>
  <c r="D11" i="18"/>
  <c r="C11" i="18"/>
  <c r="B11" i="18"/>
  <c r="F10" i="18"/>
  <c r="E10" i="18"/>
  <c r="D10" i="18"/>
  <c r="C10" i="18"/>
  <c r="B10" i="18"/>
  <c r="F9" i="18"/>
  <c r="E9" i="18"/>
  <c r="D9" i="18"/>
  <c r="C9" i="18"/>
  <c r="B9" i="18"/>
  <c r="G13" i="18"/>
  <c r="G12" i="18"/>
  <c r="G11" i="18"/>
  <c r="G10" i="18"/>
  <c r="G9" i="18"/>
  <c r="D38" i="19" l="1"/>
  <c r="D35" i="20"/>
  <c r="D8" i="20"/>
  <c r="D33" i="20" s="1"/>
  <c r="E43" i="20"/>
  <c r="F30" i="20"/>
  <c r="C35" i="20"/>
  <c r="E37" i="20"/>
  <c r="F42" i="20"/>
  <c r="F27" i="20"/>
  <c r="E29" i="20"/>
  <c r="E32" i="20"/>
  <c r="E35" i="20"/>
  <c r="F36" i="20"/>
  <c r="C39" i="20"/>
  <c r="D40" i="20"/>
  <c r="F41" i="20"/>
  <c r="C44" i="20"/>
  <c r="F29" i="20"/>
  <c r="C31" i="20"/>
  <c r="F32" i="20"/>
  <c r="E34" i="20"/>
  <c r="F35" i="20"/>
  <c r="D39" i="20"/>
  <c r="C43" i="20"/>
  <c r="E26" i="20"/>
  <c r="D28" i="20"/>
  <c r="F34" i="20"/>
  <c r="C38" i="20"/>
  <c r="F40" i="20"/>
  <c r="F26" i="20"/>
  <c r="E28" i="20"/>
  <c r="C33" i="20"/>
  <c r="F39" i="20"/>
  <c r="C42" i="20"/>
  <c r="F44" i="20"/>
  <c r="C37" i="20"/>
  <c r="F43" i="20"/>
  <c r="D32" i="19"/>
  <c r="L32" i="19" s="1"/>
  <c r="E23" i="19"/>
  <c r="C37" i="19"/>
  <c r="D40" i="19"/>
  <c r="L40" i="19" s="1"/>
  <c r="E20" i="19"/>
  <c r="F23" i="19"/>
  <c r="D37" i="19"/>
  <c r="L37" i="19" s="1"/>
  <c r="E28" i="19"/>
  <c r="C39" i="19"/>
  <c r="E22" i="19"/>
  <c r="C38" i="19"/>
  <c r="C74" i="19" s="1"/>
  <c r="F22" i="19"/>
  <c r="F39" i="19" s="1"/>
  <c r="D36" i="19"/>
  <c r="L36" i="19" s="1"/>
  <c r="E27" i="19"/>
  <c r="E39" i="19" s="1"/>
  <c r="E75" i="19" s="1"/>
  <c r="C41" i="19"/>
  <c r="D34" i="19"/>
  <c r="E25" i="19"/>
  <c r="D39" i="19"/>
  <c r="D33" i="19"/>
  <c r="D69" i="19" s="1"/>
  <c r="E24" i="19"/>
  <c r="E36" i="19" s="1"/>
  <c r="M36" i="19" s="1"/>
  <c r="D41" i="19"/>
  <c r="L41" i="19" s="1"/>
  <c r="D35" i="19"/>
  <c r="L35" i="19" s="1"/>
  <c r="B20" i="19"/>
  <c r="B2" i="20" s="1"/>
  <c r="B42" i="20" s="1"/>
  <c r="B24" i="19"/>
  <c r="B6" i="20" s="1"/>
  <c r="B28" i="19"/>
  <c r="B10" i="20" s="1"/>
  <c r="B29" i="19"/>
  <c r="B11" i="20" s="1"/>
  <c r="B23" i="19"/>
  <c r="B5" i="20" s="1"/>
  <c r="B27" i="19"/>
  <c r="B9" i="20" s="1"/>
  <c r="B21" i="19"/>
  <c r="B3" i="20" s="1"/>
  <c r="B25" i="19"/>
  <c r="B7" i="20" s="1"/>
  <c r="B22" i="19"/>
  <c r="B4" i="20" s="1"/>
  <c r="C25" i="20"/>
  <c r="C29" i="20"/>
  <c r="C26" i="20"/>
  <c r="C34" i="20"/>
  <c r="G18" i="20"/>
  <c r="G41" i="20" s="1"/>
  <c r="E25" i="20"/>
  <c r="C28" i="20"/>
  <c r="G27" i="20"/>
  <c r="E36" i="20"/>
  <c r="E39" i="20"/>
  <c r="E44" i="20"/>
  <c r="G28" i="20"/>
  <c r="E38" i="20"/>
  <c r="E40" i="20"/>
  <c r="D70" i="19"/>
  <c r="L34" i="19"/>
  <c r="K38" i="19"/>
  <c r="C73" i="19"/>
  <c r="K37" i="19"/>
  <c r="K41" i="19"/>
  <c r="C77" i="19"/>
  <c r="D74" i="19"/>
  <c r="L38" i="19"/>
  <c r="J31" i="19"/>
  <c r="B44" i="19"/>
  <c r="B56" i="19" s="1"/>
  <c r="B67" i="19" s="1"/>
  <c r="C44" i="19"/>
  <c r="C56" i="19" s="1"/>
  <c r="C67" i="19" s="1"/>
  <c r="K31" i="19"/>
  <c r="C75" i="19"/>
  <c r="K39" i="19"/>
  <c r="F44" i="19"/>
  <c r="F56" i="19" s="1"/>
  <c r="F67" i="19" s="1"/>
  <c r="N31" i="19"/>
  <c r="D68" i="19"/>
  <c r="C71" i="19"/>
  <c r="K35" i="19"/>
  <c r="D44" i="19"/>
  <c r="D56" i="19" s="1"/>
  <c r="D67" i="19" s="1"/>
  <c r="L31" i="19"/>
  <c r="D71" i="19"/>
  <c r="D75" i="19"/>
  <c r="L39" i="19"/>
  <c r="M31" i="19"/>
  <c r="C33" i="19"/>
  <c r="C40" i="19"/>
  <c r="C32" i="19"/>
  <c r="C34" i="19"/>
  <c r="C36" i="19"/>
  <c r="F32" i="19"/>
  <c r="A13" i="18"/>
  <c r="A12" i="18"/>
  <c r="A11" i="18"/>
  <c r="A10" i="18"/>
  <c r="A9" i="18"/>
  <c r="G8" i="18"/>
  <c r="F8" i="18"/>
  <c r="E8" i="18"/>
  <c r="D8" i="18"/>
  <c r="C8" i="18"/>
  <c r="B8" i="18"/>
  <c r="A8" i="18"/>
  <c r="G6" i="18"/>
  <c r="G5" i="18"/>
  <c r="G4" i="18"/>
  <c r="G2" i="18"/>
  <c r="F6" i="18"/>
  <c r="E6" i="18"/>
  <c r="D6" i="18"/>
  <c r="C6" i="18"/>
  <c r="B6" i="18"/>
  <c r="F5" i="18"/>
  <c r="E5" i="18"/>
  <c r="D5" i="18"/>
  <c r="C5" i="18"/>
  <c r="B5" i="18"/>
  <c r="F4" i="18"/>
  <c r="E4" i="18"/>
  <c r="D4" i="18"/>
  <c r="C4" i="18"/>
  <c r="B4" i="18"/>
  <c r="F3" i="18"/>
  <c r="E3" i="18"/>
  <c r="D3" i="18"/>
  <c r="C3" i="18"/>
  <c r="B3" i="18"/>
  <c r="F2" i="18"/>
  <c r="E2" i="18"/>
  <c r="D2" i="18"/>
  <c r="C2" i="18"/>
  <c r="B2" i="18"/>
  <c r="F1" i="18"/>
  <c r="E1" i="18"/>
  <c r="D1" i="18"/>
  <c r="C1" i="18"/>
  <c r="B1" i="18"/>
  <c r="F11" i="17"/>
  <c r="F34" i="17" s="1"/>
  <c r="E11" i="17"/>
  <c r="E34" i="17" s="1"/>
  <c r="D11" i="17"/>
  <c r="D34" i="17" s="1"/>
  <c r="C11" i="17"/>
  <c r="B11" i="17"/>
  <c r="F10" i="17"/>
  <c r="E10" i="17"/>
  <c r="D10" i="17"/>
  <c r="C10" i="17"/>
  <c r="B10" i="17"/>
  <c r="F9" i="17"/>
  <c r="F32" i="17" s="1"/>
  <c r="E9" i="17"/>
  <c r="D9" i="17"/>
  <c r="C9" i="17"/>
  <c r="B9" i="17"/>
  <c r="F8" i="17"/>
  <c r="E8" i="17"/>
  <c r="E31" i="17" s="1"/>
  <c r="D8" i="17"/>
  <c r="D31" i="17" s="1"/>
  <c r="C8" i="17"/>
  <c r="C31" i="17" s="1"/>
  <c r="B8" i="17"/>
  <c r="F7" i="17"/>
  <c r="E7" i="17"/>
  <c r="D7" i="17"/>
  <c r="C7" i="17"/>
  <c r="B7" i="17"/>
  <c r="F6" i="17"/>
  <c r="F33" i="17" s="1"/>
  <c r="E6" i="17"/>
  <c r="E29" i="17" s="1"/>
  <c r="D6" i="17"/>
  <c r="C6" i="17"/>
  <c r="B6" i="17"/>
  <c r="F5" i="17"/>
  <c r="E5" i="17"/>
  <c r="E28" i="17" s="1"/>
  <c r="D5" i="17"/>
  <c r="D28" i="17" s="1"/>
  <c r="C5" i="17"/>
  <c r="B5" i="17"/>
  <c r="F4" i="17"/>
  <c r="E4" i="17"/>
  <c r="D4" i="17"/>
  <c r="C4" i="17"/>
  <c r="B4" i="17"/>
  <c r="B34" i="17" s="1"/>
  <c r="F3" i="17"/>
  <c r="E3" i="17"/>
  <c r="E27" i="17" s="1"/>
  <c r="D3" i="17"/>
  <c r="D26" i="17" s="1"/>
  <c r="C3" i="17"/>
  <c r="B3" i="17"/>
  <c r="F2" i="17"/>
  <c r="F44" i="17" s="1"/>
  <c r="E2" i="17"/>
  <c r="D2" i="17"/>
  <c r="D30" i="17" s="1"/>
  <c r="C2" i="17"/>
  <c r="C34" i="17" s="1"/>
  <c r="B2" i="17"/>
  <c r="A11" i="17"/>
  <c r="A34" i="17" s="1"/>
  <c r="A10" i="17"/>
  <c r="A33" i="17" s="1"/>
  <c r="A9" i="17"/>
  <c r="A8" i="17"/>
  <c r="A7" i="17"/>
  <c r="A30" i="17" s="1"/>
  <c r="A6" i="17"/>
  <c r="A5" i="17"/>
  <c r="A4" i="17"/>
  <c r="A3" i="17"/>
  <c r="A26" i="17" s="1"/>
  <c r="A2" i="17"/>
  <c r="A25" i="17" s="1"/>
  <c r="I44" i="17"/>
  <c r="A44" i="17"/>
  <c r="I43" i="17"/>
  <c r="A43" i="17"/>
  <c r="I42" i="17"/>
  <c r="A42" i="17"/>
  <c r="I41" i="17"/>
  <c r="A41" i="17"/>
  <c r="I40" i="17"/>
  <c r="I39" i="17"/>
  <c r="A39" i="17"/>
  <c r="I38" i="17"/>
  <c r="I37" i="17"/>
  <c r="I36" i="17"/>
  <c r="A36" i="17"/>
  <c r="I35" i="17"/>
  <c r="J35" i="17" s="1"/>
  <c r="A35" i="17"/>
  <c r="I34" i="17"/>
  <c r="I33" i="17"/>
  <c r="I32" i="17"/>
  <c r="I31" i="17"/>
  <c r="I30" i="17"/>
  <c r="I29" i="17"/>
  <c r="I28" i="17"/>
  <c r="I27" i="17"/>
  <c r="I26" i="17"/>
  <c r="I25" i="17"/>
  <c r="G24" i="17"/>
  <c r="B24" i="17"/>
  <c r="G21" i="17"/>
  <c r="G44" i="17" s="1"/>
  <c r="F21" i="17"/>
  <c r="E21" i="17"/>
  <c r="D21" i="17"/>
  <c r="C21" i="17"/>
  <c r="B21" i="17"/>
  <c r="A21" i="17"/>
  <c r="G20" i="17"/>
  <c r="G43" i="17" s="1"/>
  <c r="F20" i="17"/>
  <c r="F43" i="17" s="1"/>
  <c r="E20" i="17"/>
  <c r="D20" i="17"/>
  <c r="C20" i="17"/>
  <c r="B20" i="17"/>
  <c r="A20" i="17"/>
  <c r="F19" i="17"/>
  <c r="E19" i="17"/>
  <c r="E42" i="17" s="1"/>
  <c r="D19" i="17"/>
  <c r="D42" i="17" s="1"/>
  <c r="C19" i="17"/>
  <c r="B19" i="17"/>
  <c r="A19" i="17"/>
  <c r="F18" i="17"/>
  <c r="E18" i="17"/>
  <c r="E41" i="17" s="1"/>
  <c r="D18" i="17"/>
  <c r="C18" i="17"/>
  <c r="C41" i="17" s="1"/>
  <c r="B18" i="17"/>
  <c r="B41" i="17" s="1"/>
  <c r="A18" i="17"/>
  <c r="F17" i="17"/>
  <c r="E17" i="17"/>
  <c r="D17" i="17"/>
  <c r="C17" i="17"/>
  <c r="C40" i="17" s="1"/>
  <c r="B17" i="17"/>
  <c r="A17" i="17"/>
  <c r="A40" i="17" s="1"/>
  <c r="F16" i="17"/>
  <c r="E16" i="17"/>
  <c r="D16" i="17"/>
  <c r="C16" i="17"/>
  <c r="B16" i="17"/>
  <c r="A16" i="17"/>
  <c r="F15" i="17"/>
  <c r="E15" i="17"/>
  <c r="E38" i="17" s="1"/>
  <c r="D15" i="17"/>
  <c r="D38" i="17" s="1"/>
  <c r="C15" i="17"/>
  <c r="B15" i="17"/>
  <c r="A15" i="17"/>
  <c r="A38" i="17" s="1"/>
  <c r="F14" i="17"/>
  <c r="E14" i="17"/>
  <c r="E37" i="17" s="1"/>
  <c r="D14" i="17"/>
  <c r="C14" i="17"/>
  <c r="C37" i="17" s="1"/>
  <c r="B14" i="17"/>
  <c r="B37" i="17" s="1"/>
  <c r="A14" i="17"/>
  <c r="A37" i="17" s="1"/>
  <c r="G13" i="17"/>
  <c r="G36" i="17" s="1"/>
  <c r="F13" i="17"/>
  <c r="E13" i="17"/>
  <c r="D13" i="17"/>
  <c r="D36" i="17" s="1"/>
  <c r="C13" i="17"/>
  <c r="B13" i="17"/>
  <c r="A13" i="17"/>
  <c r="G12" i="17"/>
  <c r="G35" i="17" s="1"/>
  <c r="F12" i="17"/>
  <c r="E12" i="17"/>
  <c r="D12" i="17"/>
  <c r="C12" i="17"/>
  <c r="C35" i="17" s="1"/>
  <c r="B12" i="17"/>
  <c r="A12" i="17"/>
  <c r="G11" i="17"/>
  <c r="G34" i="17" s="1"/>
  <c r="G10" i="17"/>
  <c r="G33" i="17" s="1"/>
  <c r="E33" i="17"/>
  <c r="D33" i="17"/>
  <c r="G9" i="17"/>
  <c r="G32" i="17" s="1"/>
  <c r="C32" i="17"/>
  <c r="A32" i="17"/>
  <c r="G8" i="17"/>
  <c r="G31" i="17" s="1"/>
  <c r="F31" i="17"/>
  <c r="A31" i="17"/>
  <c r="G7" i="17"/>
  <c r="G30" i="17" s="1"/>
  <c r="F30" i="17"/>
  <c r="E30" i="17"/>
  <c r="G6" i="17"/>
  <c r="G29" i="17" s="1"/>
  <c r="D29" i="17"/>
  <c r="A29" i="17"/>
  <c r="G5" i="17"/>
  <c r="G15" i="17" s="1"/>
  <c r="G38" i="17" s="1"/>
  <c r="F28" i="17"/>
  <c r="A28" i="17"/>
  <c r="G4" i="17"/>
  <c r="G14" i="17" s="1"/>
  <c r="G37" i="17" s="1"/>
  <c r="F27" i="17"/>
  <c r="D27" i="17"/>
  <c r="A27" i="17"/>
  <c r="G3" i="17"/>
  <c r="G26" i="17" s="1"/>
  <c r="C33" i="17"/>
  <c r="G2" i="17"/>
  <c r="G25" i="17" s="1"/>
  <c r="F25" i="17"/>
  <c r="E25" i="17"/>
  <c r="G1" i="17"/>
  <c r="F1" i="17"/>
  <c r="F24" i="17" s="1"/>
  <c r="E1" i="17"/>
  <c r="E24" i="17" s="1"/>
  <c r="D1" i="17"/>
  <c r="D24" i="17" s="1"/>
  <c r="C1" i="17"/>
  <c r="C24" i="17" s="1"/>
  <c r="B1" i="17"/>
  <c r="A1" i="17"/>
  <c r="L77" i="16"/>
  <c r="L76" i="16"/>
  <c r="L75" i="16"/>
  <c r="L74" i="16"/>
  <c r="L73" i="16"/>
  <c r="L72" i="16"/>
  <c r="L71" i="16"/>
  <c r="L70" i="16"/>
  <c r="L69" i="16"/>
  <c r="L68" i="16"/>
  <c r="G67" i="16"/>
  <c r="F65" i="16"/>
  <c r="E65" i="16"/>
  <c r="D65" i="16"/>
  <c r="C65" i="16"/>
  <c r="B65" i="16"/>
  <c r="F64" i="16"/>
  <c r="E64" i="16"/>
  <c r="D64" i="16"/>
  <c r="C64" i="16"/>
  <c r="B64" i="16"/>
  <c r="F63" i="16"/>
  <c r="E63" i="16"/>
  <c r="D63" i="16"/>
  <c r="C63" i="16"/>
  <c r="B63" i="16"/>
  <c r="F62" i="16"/>
  <c r="E62" i="16"/>
  <c r="D62" i="16"/>
  <c r="C62" i="16"/>
  <c r="B62" i="16"/>
  <c r="F61" i="16"/>
  <c r="E61" i="16"/>
  <c r="D61" i="16"/>
  <c r="C61" i="16"/>
  <c r="B61" i="16"/>
  <c r="F60" i="16"/>
  <c r="E60" i="16"/>
  <c r="D60" i="16"/>
  <c r="C60" i="16"/>
  <c r="B60" i="16"/>
  <c r="F59" i="16"/>
  <c r="E59" i="16"/>
  <c r="D59" i="16"/>
  <c r="C59" i="16"/>
  <c r="B59" i="16"/>
  <c r="F58" i="16"/>
  <c r="E58" i="16"/>
  <c r="D58" i="16"/>
  <c r="C58" i="16"/>
  <c r="B58" i="16"/>
  <c r="F57" i="16"/>
  <c r="E57" i="16"/>
  <c r="D57" i="16"/>
  <c r="C57" i="16"/>
  <c r="B57" i="16"/>
  <c r="G41" i="16"/>
  <c r="G77" i="16" s="1"/>
  <c r="A41" i="16"/>
  <c r="A77" i="16" s="1"/>
  <c r="G40" i="16"/>
  <c r="G76" i="16" s="1"/>
  <c r="E40" i="16"/>
  <c r="M40" i="16" s="1"/>
  <c r="A40" i="16"/>
  <c r="A76" i="16" s="1"/>
  <c r="G39" i="16"/>
  <c r="G75" i="16" s="1"/>
  <c r="A39" i="16"/>
  <c r="A75" i="16" s="1"/>
  <c r="G38" i="16"/>
  <c r="G74" i="16" s="1"/>
  <c r="A38" i="16"/>
  <c r="A74" i="16" s="1"/>
  <c r="G37" i="16"/>
  <c r="G73" i="16" s="1"/>
  <c r="A37" i="16"/>
  <c r="A73" i="16" s="1"/>
  <c r="G36" i="16"/>
  <c r="G72" i="16" s="1"/>
  <c r="E36" i="16"/>
  <c r="M36" i="16" s="1"/>
  <c r="A36" i="16"/>
  <c r="A72" i="16" s="1"/>
  <c r="G35" i="16"/>
  <c r="G71" i="16" s="1"/>
  <c r="A35" i="16"/>
  <c r="A71" i="16" s="1"/>
  <c r="G34" i="16"/>
  <c r="G70" i="16" s="1"/>
  <c r="A34" i="16"/>
  <c r="A70" i="16" s="1"/>
  <c r="G33" i="16"/>
  <c r="G69" i="16" s="1"/>
  <c r="A33" i="16"/>
  <c r="A69" i="16" s="1"/>
  <c r="G32" i="16"/>
  <c r="G68" i="16" s="1"/>
  <c r="A32" i="16"/>
  <c r="A68" i="16" s="1"/>
  <c r="M31" i="16"/>
  <c r="G31" i="16"/>
  <c r="E31" i="16"/>
  <c r="E44" i="16" s="1"/>
  <c r="E56" i="16" s="1"/>
  <c r="E67" i="16" s="1"/>
  <c r="C31" i="16"/>
  <c r="K31" i="16" s="1"/>
  <c r="F29" i="16"/>
  <c r="E29" i="16"/>
  <c r="D29" i="16"/>
  <c r="D41" i="16" s="1"/>
  <c r="C29" i="16"/>
  <c r="C41" i="16" s="1"/>
  <c r="K41" i="16" s="1"/>
  <c r="B29" i="16"/>
  <c r="A29" i="16"/>
  <c r="F28" i="16"/>
  <c r="E28" i="16"/>
  <c r="D28" i="16"/>
  <c r="D40" i="16" s="1"/>
  <c r="C28" i="16"/>
  <c r="B28" i="16"/>
  <c r="A28" i="16"/>
  <c r="F27" i="16"/>
  <c r="E27" i="16"/>
  <c r="E39" i="16" s="1"/>
  <c r="D27" i="16"/>
  <c r="D39" i="16" s="1"/>
  <c r="C27" i="16"/>
  <c r="C39" i="16" s="1"/>
  <c r="C75" i="16" s="1"/>
  <c r="B27" i="16"/>
  <c r="B39" i="16" s="1"/>
  <c r="A27" i="16"/>
  <c r="F26" i="16"/>
  <c r="F38" i="16" s="1"/>
  <c r="E26" i="16"/>
  <c r="E38" i="16" s="1"/>
  <c r="E74" i="16" s="1"/>
  <c r="D26" i="16"/>
  <c r="D38" i="16" s="1"/>
  <c r="C26" i="16"/>
  <c r="B26" i="16"/>
  <c r="A26" i="16"/>
  <c r="F25" i="16"/>
  <c r="E25" i="16"/>
  <c r="E37" i="16" s="1"/>
  <c r="D25" i="16"/>
  <c r="D37" i="16" s="1"/>
  <c r="C25" i="16"/>
  <c r="C37" i="16" s="1"/>
  <c r="K37" i="16" s="1"/>
  <c r="B25" i="16"/>
  <c r="A25" i="16"/>
  <c r="F24" i="16"/>
  <c r="E24" i="16"/>
  <c r="D24" i="16"/>
  <c r="D36" i="16" s="1"/>
  <c r="C24" i="16"/>
  <c r="B24" i="16"/>
  <c r="A24" i="16"/>
  <c r="F23" i="16"/>
  <c r="E23" i="16"/>
  <c r="E35" i="16" s="1"/>
  <c r="D23" i="16"/>
  <c r="D35" i="16" s="1"/>
  <c r="C23" i="16"/>
  <c r="C35" i="16" s="1"/>
  <c r="C71" i="16" s="1"/>
  <c r="B23" i="16"/>
  <c r="B35" i="16" s="1"/>
  <c r="A23" i="16"/>
  <c r="F22" i="16"/>
  <c r="F34" i="16" s="1"/>
  <c r="E22" i="16"/>
  <c r="E34" i="16" s="1"/>
  <c r="E70" i="16" s="1"/>
  <c r="D22" i="16"/>
  <c r="D34" i="16" s="1"/>
  <c r="C22" i="16"/>
  <c r="B22" i="16"/>
  <c r="A22" i="16"/>
  <c r="F21" i="16"/>
  <c r="E21" i="16"/>
  <c r="E33" i="16" s="1"/>
  <c r="D21" i="16"/>
  <c r="D33" i="16" s="1"/>
  <c r="C21" i="16"/>
  <c r="B21" i="16"/>
  <c r="A21" i="16"/>
  <c r="F20" i="16"/>
  <c r="E20" i="16"/>
  <c r="D20" i="16"/>
  <c r="D32" i="16" s="1"/>
  <c r="C20" i="16"/>
  <c r="B20" i="16"/>
  <c r="A20" i="16"/>
  <c r="F19" i="16"/>
  <c r="F31" i="16" s="1"/>
  <c r="E19" i="16"/>
  <c r="D19" i="16"/>
  <c r="D31" i="16" s="1"/>
  <c r="C19" i="16"/>
  <c r="B19" i="16"/>
  <c r="B31" i="16" s="1"/>
  <c r="F11" i="15"/>
  <c r="E11" i="15"/>
  <c r="D11" i="15"/>
  <c r="C11" i="15"/>
  <c r="B11" i="15"/>
  <c r="F10" i="15"/>
  <c r="E10" i="15"/>
  <c r="D10" i="15"/>
  <c r="D33" i="15" s="1"/>
  <c r="C10" i="15"/>
  <c r="B10" i="15"/>
  <c r="F9" i="15"/>
  <c r="E9" i="15"/>
  <c r="D9" i="15"/>
  <c r="C9" i="15"/>
  <c r="C32" i="15" s="1"/>
  <c r="B9" i="15"/>
  <c r="F8" i="15"/>
  <c r="E8" i="15"/>
  <c r="D8" i="15"/>
  <c r="C8" i="15"/>
  <c r="B8" i="15"/>
  <c r="F7" i="15"/>
  <c r="E7" i="15"/>
  <c r="E30" i="15" s="1"/>
  <c r="D7" i="15"/>
  <c r="C7" i="15"/>
  <c r="C30" i="15" s="1"/>
  <c r="B7" i="15"/>
  <c r="F6" i="15"/>
  <c r="E6" i="15"/>
  <c r="D6" i="15"/>
  <c r="C6" i="15"/>
  <c r="B6" i="15"/>
  <c r="F5" i="15"/>
  <c r="E5" i="15"/>
  <c r="E31" i="15" s="1"/>
  <c r="D5" i="15"/>
  <c r="C5" i="15"/>
  <c r="B5" i="15"/>
  <c r="F4" i="15"/>
  <c r="E4" i="15"/>
  <c r="D4" i="15"/>
  <c r="D27" i="15" s="1"/>
  <c r="C4" i="15"/>
  <c r="B4" i="15"/>
  <c r="F3" i="15"/>
  <c r="E3" i="15"/>
  <c r="D3" i="15"/>
  <c r="C3" i="15"/>
  <c r="B3" i="15"/>
  <c r="F2" i="15"/>
  <c r="F27" i="15" s="1"/>
  <c r="E2" i="15"/>
  <c r="D2" i="15"/>
  <c r="D31" i="15" s="1"/>
  <c r="C2" i="15"/>
  <c r="B2" i="15"/>
  <c r="A11" i="15"/>
  <c r="A34" i="15" s="1"/>
  <c r="A10" i="15"/>
  <c r="A33" i="15" s="1"/>
  <c r="A9" i="15"/>
  <c r="A8" i="15"/>
  <c r="A7" i="15"/>
  <c r="A6" i="15"/>
  <c r="A5" i="15"/>
  <c r="A4" i="15"/>
  <c r="A27" i="15" s="1"/>
  <c r="A3" i="15"/>
  <c r="A26" i="15" s="1"/>
  <c r="A2" i="15"/>
  <c r="A25" i="15" s="1"/>
  <c r="I44" i="15"/>
  <c r="I43" i="15"/>
  <c r="I42" i="15"/>
  <c r="I41" i="15"/>
  <c r="I40" i="15"/>
  <c r="I39" i="15"/>
  <c r="J35" i="15" s="1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J34" i="15" s="1"/>
  <c r="F21" i="15"/>
  <c r="E21" i="15"/>
  <c r="D21" i="15"/>
  <c r="C21" i="15"/>
  <c r="C44" i="15" s="1"/>
  <c r="B21" i="15"/>
  <c r="A21" i="15"/>
  <c r="A44" i="15" s="1"/>
  <c r="F20" i="15"/>
  <c r="E20" i="15"/>
  <c r="D20" i="15"/>
  <c r="C20" i="15"/>
  <c r="B20" i="15"/>
  <c r="A20" i="15"/>
  <c r="A43" i="15" s="1"/>
  <c r="F19" i="15"/>
  <c r="E19" i="15"/>
  <c r="E42" i="15" s="1"/>
  <c r="D19" i="15"/>
  <c r="C19" i="15"/>
  <c r="B19" i="15"/>
  <c r="A19" i="15"/>
  <c r="A42" i="15" s="1"/>
  <c r="G18" i="15"/>
  <c r="G41" i="15" s="1"/>
  <c r="F18" i="15"/>
  <c r="F41" i="15" s="1"/>
  <c r="E18" i="15"/>
  <c r="D18" i="15"/>
  <c r="D41" i="15" s="1"/>
  <c r="C18" i="15"/>
  <c r="B18" i="15"/>
  <c r="A18" i="15"/>
  <c r="A41" i="15" s="1"/>
  <c r="F17" i="15"/>
  <c r="E17" i="15"/>
  <c r="D17" i="15"/>
  <c r="C17" i="15"/>
  <c r="B17" i="15"/>
  <c r="A17" i="15"/>
  <c r="A40" i="15" s="1"/>
  <c r="F16" i="15"/>
  <c r="E16" i="15"/>
  <c r="D16" i="15"/>
  <c r="C16" i="15"/>
  <c r="B16" i="15"/>
  <c r="A16" i="15"/>
  <c r="A39" i="15" s="1"/>
  <c r="G15" i="15"/>
  <c r="G38" i="15" s="1"/>
  <c r="F15" i="15"/>
  <c r="E15" i="15"/>
  <c r="D15" i="15"/>
  <c r="C15" i="15"/>
  <c r="B15" i="15"/>
  <c r="A15" i="15"/>
  <c r="A38" i="15" s="1"/>
  <c r="F14" i="15"/>
  <c r="E14" i="15"/>
  <c r="E37" i="15" s="1"/>
  <c r="D14" i="15"/>
  <c r="C14" i="15"/>
  <c r="B14" i="15"/>
  <c r="A14" i="15"/>
  <c r="A37" i="15" s="1"/>
  <c r="F13" i="15"/>
  <c r="E13" i="15"/>
  <c r="E36" i="15" s="1"/>
  <c r="D13" i="15"/>
  <c r="C13" i="15"/>
  <c r="C36" i="15" s="1"/>
  <c r="B13" i="15"/>
  <c r="A13" i="15"/>
  <c r="A36" i="15" s="1"/>
  <c r="F12" i="15"/>
  <c r="E12" i="15"/>
  <c r="D12" i="15"/>
  <c r="C12" i="15"/>
  <c r="C35" i="15" s="1"/>
  <c r="B12" i="15"/>
  <c r="A12" i="15"/>
  <c r="A35" i="15" s="1"/>
  <c r="G11" i="15"/>
  <c r="G21" i="15" s="1"/>
  <c r="G44" i="15" s="1"/>
  <c r="G10" i="15"/>
  <c r="G33" i="15" s="1"/>
  <c r="E33" i="15"/>
  <c r="C33" i="15"/>
  <c r="G9" i="15"/>
  <c r="G32" i="15" s="1"/>
  <c r="A32" i="15"/>
  <c r="G8" i="15"/>
  <c r="G31" i="15" s="1"/>
  <c r="F31" i="15"/>
  <c r="A31" i="15"/>
  <c r="G7" i="15"/>
  <c r="G30" i="15" s="1"/>
  <c r="F30" i="15"/>
  <c r="D30" i="15"/>
  <c r="A30" i="15"/>
  <c r="G6" i="15"/>
  <c r="G29" i="15" s="1"/>
  <c r="D29" i="15"/>
  <c r="B29" i="15"/>
  <c r="A29" i="15"/>
  <c r="G5" i="15"/>
  <c r="G28" i="15" s="1"/>
  <c r="C28" i="15"/>
  <c r="A28" i="15"/>
  <c r="G4" i="15"/>
  <c r="G14" i="15" s="1"/>
  <c r="G37" i="15" s="1"/>
  <c r="E27" i="15"/>
  <c r="G3" i="15"/>
  <c r="G13" i="15" s="1"/>
  <c r="G36" i="15" s="1"/>
  <c r="F26" i="15"/>
  <c r="D26" i="15"/>
  <c r="C26" i="15"/>
  <c r="B26" i="15"/>
  <c r="G2" i="15"/>
  <c r="G25" i="15" s="1"/>
  <c r="D44" i="15"/>
  <c r="G1" i="15"/>
  <c r="G24" i="15" s="1"/>
  <c r="F1" i="15"/>
  <c r="F24" i="15" s="1"/>
  <c r="E1" i="15"/>
  <c r="E24" i="15" s="1"/>
  <c r="D1" i="15"/>
  <c r="D24" i="15" s="1"/>
  <c r="C1" i="15"/>
  <c r="C24" i="15" s="1"/>
  <c r="B1" i="15"/>
  <c r="B24" i="15" s="1"/>
  <c r="A1" i="15"/>
  <c r="L77" i="14"/>
  <c r="L76" i="14"/>
  <c r="G76" i="14"/>
  <c r="L75" i="14"/>
  <c r="L74" i="14"/>
  <c r="L73" i="14"/>
  <c r="L72" i="14"/>
  <c r="G72" i="14"/>
  <c r="L71" i="14"/>
  <c r="L70" i="14"/>
  <c r="L69" i="14"/>
  <c r="L68" i="14"/>
  <c r="G68" i="14"/>
  <c r="F65" i="14"/>
  <c r="E65" i="14"/>
  <c r="D65" i="14"/>
  <c r="C65" i="14"/>
  <c r="B65" i="14"/>
  <c r="F64" i="14"/>
  <c r="E64" i="14"/>
  <c r="D64" i="14"/>
  <c r="C64" i="14"/>
  <c r="B64" i="14"/>
  <c r="F63" i="14"/>
  <c r="E63" i="14"/>
  <c r="D63" i="14"/>
  <c r="C63" i="14"/>
  <c r="B63" i="14"/>
  <c r="F62" i="14"/>
  <c r="E62" i="14"/>
  <c r="D62" i="14"/>
  <c r="C62" i="14"/>
  <c r="B62" i="14"/>
  <c r="F61" i="14"/>
  <c r="E61" i="14"/>
  <c r="D61" i="14"/>
  <c r="C61" i="14"/>
  <c r="B61" i="14"/>
  <c r="F60" i="14"/>
  <c r="E60" i="14"/>
  <c r="D60" i="14"/>
  <c r="C60" i="14"/>
  <c r="B60" i="14"/>
  <c r="F59" i="14"/>
  <c r="E59" i="14"/>
  <c r="D59" i="14"/>
  <c r="C59" i="14"/>
  <c r="B59" i="14"/>
  <c r="F58" i="14"/>
  <c r="E58" i="14"/>
  <c r="D58" i="14"/>
  <c r="C58" i="14"/>
  <c r="B58" i="14"/>
  <c r="F57" i="14"/>
  <c r="E57" i="14"/>
  <c r="D57" i="14"/>
  <c r="C57" i="14"/>
  <c r="B57" i="14"/>
  <c r="D44" i="14"/>
  <c r="D56" i="14" s="1"/>
  <c r="D67" i="14" s="1"/>
  <c r="G41" i="14"/>
  <c r="G77" i="14" s="1"/>
  <c r="A41" i="14"/>
  <c r="A77" i="14" s="1"/>
  <c r="G40" i="14"/>
  <c r="G39" i="14"/>
  <c r="G75" i="14" s="1"/>
  <c r="G38" i="14"/>
  <c r="G74" i="14" s="1"/>
  <c r="G37" i="14"/>
  <c r="G73" i="14" s="1"/>
  <c r="A37" i="14"/>
  <c r="A73" i="14" s="1"/>
  <c r="G36" i="14"/>
  <c r="G35" i="14"/>
  <c r="G71" i="14" s="1"/>
  <c r="G34" i="14"/>
  <c r="G70" i="14" s="1"/>
  <c r="G33" i="14"/>
  <c r="G69" i="14" s="1"/>
  <c r="A33" i="14"/>
  <c r="A69" i="14" s="1"/>
  <c r="G32" i="14"/>
  <c r="L31" i="14"/>
  <c r="G31" i="14"/>
  <c r="G67" i="14" s="1"/>
  <c r="D31" i="14"/>
  <c r="F29" i="14"/>
  <c r="E29" i="14"/>
  <c r="D29" i="14"/>
  <c r="C29" i="14"/>
  <c r="B29" i="14"/>
  <c r="A29" i="14"/>
  <c r="F28" i="14"/>
  <c r="E28" i="14"/>
  <c r="D28" i="14"/>
  <c r="C28" i="14"/>
  <c r="C40" i="14" s="1"/>
  <c r="K40" i="14" s="1"/>
  <c r="B28" i="14"/>
  <c r="B40" i="14" s="1"/>
  <c r="A28" i="14"/>
  <c r="A40" i="14" s="1"/>
  <c r="A76" i="14" s="1"/>
  <c r="F27" i="14"/>
  <c r="E27" i="14"/>
  <c r="D27" i="14"/>
  <c r="C27" i="14"/>
  <c r="B27" i="14"/>
  <c r="B39" i="14" s="1"/>
  <c r="A27" i="14"/>
  <c r="A39" i="14" s="1"/>
  <c r="A75" i="14" s="1"/>
  <c r="F26" i="14"/>
  <c r="E26" i="14"/>
  <c r="D26" i="14"/>
  <c r="C26" i="14"/>
  <c r="C38" i="14" s="1"/>
  <c r="C74" i="14" s="1"/>
  <c r="B26" i="14"/>
  <c r="B38" i="14" s="1"/>
  <c r="A26" i="14"/>
  <c r="A38" i="14" s="1"/>
  <c r="A74" i="14" s="1"/>
  <c r="F25" i="14"/>
  <c r="E25" i="14"/>
  <c r="D25" i="14"/>
  <c r="C25" i="14"/>
  <c r="B25" i="14"/>
  <c r="A25" i="14"/>
  <c r="F24" i="14"/>
  <c r="E24" i="14"/>
  <c r="D24" i="14"/>
  <c r="C24" i="14"/>
  <c r="B24" i="14"/>
  <c r="B36" i="14" s="1"/>
  <c r="A24" i="14"/>
  <c r="A36" i="14" s="1"/>
  <c r="A72" i="14" s="1"/>
  <c r="F23" i="14"/>
  <c r="E23" i="14"/>
  <c r="D23" i="14"/>
  <c r="C23" i="14"/>
  <c r="B23" i="14"/>
  <c r="B35" i="14" s="1"/>
  <c r="A23" i="14"/>
  <c r="A35" i="14" s="1"/>
  <c r="A71" i="14" s="1"/>
  <c r="F22" i="14"/>
  <c r="F34" i="14" s="1"/>
  <c r="E22" i="14"/>
  <c r="D22" i="14"/>
  <c r="C22" i="14"/>
  <c r="C34" i="14" s="1"/>
  <c r="C70" i="14" s="1"/>
  <c r="B22" i="14"/>
  <c r="B34" i="14" s="1"/>
  <c r="A22" i="14"/>
  <c r="A34" i="14" s="1"/>
  <c r="A70" i="14" s="1"/>
  <c r="F21" i="14"/>
  <c r="E21" i="14"/>
  <c r="E38" i="14" s="1"/>
  <c r="D21" i="14"/>
  <c r="D33" i="14" s="1"/>
  <c r="C21" i="14"/>
  <c r="B21" i="14"/>
  <c r="A21" i="14"/>
  <c r="F20" i="14"/>
  <c r="E20" i="14"/>
  <c r="D20" i="14"/>
  <c r="C20" i="14"/>
  <c r="B20" i="14"/>
  <c r="B32" i="14" s="1"/>
  <c r="A20" i="14"/>
  <c r="A32" i="14" s="1"/>
  <c r="A68" i="14" s="1"/>
  <c r="F19" i="14"/>
  <c r="F31" i="14" s="1"/>
  <c r="E19" i="14"/>
  <c r="E31" i="14" s="1"/>
  <c r="D19" i="14"/>
  <c r="C19" i="14"/>
  <c r="C31" i="14" s="1"/>
  <c r="B19" i="14"/>
  <c r="B31" i="14" s="1"/>
  <c r="D76" i="19" l="1"/>
  <c r="D38" i="20"/>
  <c r="D31" i="20"/>
  <c r="D41" i="20"/>
  <c r="D37" i="20"/>
  <c r="D36" i="20"/>
  <c r="D27" i="20"/>
  <c r="D42" i="20"/>
  <c r="D32" i="20"/>
  <c r="D34" i="20"/>
  <c r="D25" i="20"/>
  <c r="D43" i="20"/>
  <c r="D44" i="20"/>
  <c r="D26" i="20"/>
  <c r="D30" i="20"/>
  <c r="L33" i="19"/>
  <c r="D29" i="20"/>
  <c r="B30" i="20"/>
  <c r="B26" i="20"/>
  <c r="B28" i="20"/>
  <c r="B34" i="20"/>
  <c r="B33" i="20"/>
  <c r="B25" i="20"/>
  <c r="B44" i="20"/>
  <c r="B36" i="20"/>
  <c r="B38" i="20"/>
  <c r="B41" i="20"/>
  <c r="B32" i="20"/>
  <c r="B39" i="20"/>
  <c r="B31" i="20"/>
  <c r="B29" i="20"/>
  <c r="B40" i="20"/>
  <c r="B35" i="20"/>
  <c r="B27" i="20"/>
  <c r="B37" i="20"/>
  <c r="B43" i="20"/>
  <c r="B38" i="19"/>
  <c r="F75" i="19"/>
  <c r="N39" i="19"/>
  <c r="E41" i="19"/>
  <c r="E32" i="19"/>
  <c r="D77" i="19"/>
  <c r="F33" i="19"/>
  <c r="N33" i="19" s="1"/>
  <c r="F38" i="19"/>
  <c r="F37" i="19"/>
  <c r="F36" i="19"/>
  <c r="N36" i="19" s="1"/>
  <c r="D72" i="19"/>
  <c r="E37" i="19"/>
  <c r="E35" i="19"/>
  <c r="M39" i="19"/>
  <c r="F34" i="19"/>
  <c r="F70" i="19" s="1"/>
  <c r="D73" i="19"/>
  <c r="B34" i="19"/>
  <c r="J34" i="19" s="1"/>
  <c r="B36" i="19"/>
  <c r="B72" i="19" s="1"/>
  <c r="E72" i="19"/>
  <c r="E34" i="19"/>
  <c r="B37" i="19"/>
  <c r="J37" i="19" s="1"/>
  <c r="F41" i="19"/>
  <c r="E40" i="19"/>
  <c r="F40" i="19"/>
  <c r="E38" i="19"/>
  <c r="F35" i="19"/>
  <c r="E33" i="19"/>
  <c r="B33" i="19"/>
  <c r="B40" i="19"/>
  <c r="B76" i="19" s="1"/>
  <c r="B32" i="19"/>
  <c r="B68" i="19" s="1"/>
  <c r="B39" i="19"/>
  <c r="B35" i="19"/>
  <c r="B41" i="19"/>
  <c r="K40" i="19"/>
  <c r="C76" i="19"/>
  <c r="N32" i="19"/>
  <c r="F68" i="19"/>
  <c r="N34" i="19"/>
  <c r="K36" i="19"/>
  <c r="C72" i="19"/>
  <c r="C70" i="19"/>
  <c r="K34" i="19"/>
  <c r="B74" i="19"/>
  <c r="J38" i="19"/>
  <c r="K32" i="19"/>
  <c r="C68" i="19"/>
  <c r="C69" i="19"/>
  <c r="K33" i="19"/>
  <c r="N38" i="19"/>
  <c r="F74" i="19"/>
  <c r="J34" i="17"/>
  <c r="B31" i="17"/>
  <c r="D32" i="17"/>
  <c r="D35" i="17"/>
  <c r="E36" i="17"/>
  <c r="F37" i="17"/>
  <c r="B39" i="17"/>
  <c r="D40" i="17"/>
  <c r="C44" i="17"/>
  <c r="E26" i="17"/>
  <c r="F29" i="17"/>
  <c r="E32" i="17"/>
  <c r="E35" i="17"/>
  <c r="C39" i="17"/>
  <c r="E40" i="17"/>
  <c r="C43" i="17"/>
  <c r="D44" i="17"/>
  <c r="F35" i="17"/>
  <c r="B38" i="17"/>
  <c r="D39" i="17"/>
  <c r="B42" i="17"/>
  <c r="D43" i="17"/>
  <c r="E44" i="17"/>
  <c r="D25" i="17"/>
  <c r="C38" i="17"/>
  <c r="E39" i="17"/>
  <c r="C42" i="17"/>
  <c r="E43" i="17"/>
  <c r="C36" i="17"/>
  <c r="D37" i="17"/>
  <c r="D41" i="17"/>
  <c r="F42" i="17"/>
  <c r="B40" i="17"/>
  <c r="B30" i="17"/>
  <c r="B36" i="17"/>
  <c r="B44" i="17"/>
  <c r="B43" i="17"/>
  <c r="B33" i="17"/>
  <c r="C27" i="17"/>
  <c r="G19" i="17"/>
  <c r="G42" i="17" s="1"/>
  <c r="C28" i="17"/>
  <c r="B35" i="17"/>
  <c r="G18" i="17"/>
  <c r="G41" i="17" s="1"/>
  <c r="C26" i="17"/>
  <c r="C30" i="17"/>
  <c r="G17" i="17"/>
  <c r="G40" i="17" s="1"/>
  <c r="F26" i="17"/>
  <c r="C25" i="17"/>
  <c r="C29" i="17"/>
  <c r="G16" i="17"/>
  <c r="G39" i="17" s="1"/>
  <c r="G27" i="17"/>
  <c r="G28" i="17"/>
  <c r="F36" i="17"/>
  <c r="F38" i="17"/>
  <c r="F39" i="17"/>
  <c r="F40" i="17"/>
  <c r="F41" i="17"/>
  <c r="B25" i="17"/>
  <c r="B26" i="17"/>
  <c r="B27" i="17"/>
  <c r="B28" i="17"/>
  <c r="B29" i="17"/>
  <c r="B32" i="17"/>
  <c r="F37" i="16"/>
  <c r="F73" i="16" s="1"/>
  <c r="F40" i="16"/>
  <c r="N40" i="16" s="1"/>
  <c r="F33" i="16"/>
  <c r="F41" i="16"/>
  <c r="N41" i="16" s="1"/>
  <c r="F32" i="16"/>
  <c r="N32" i="16" s="1"/>
  <c r="F36" i="16"/>
  <c r="F35" i="16"/>
  <c r="F39" i="16"/>
  <c r="E71" i="16"/>
  <c r="M35" i="16"/>
  <c r="E75" i="16"/>
  <c r="M39" i="16"/>
  <c r="E69" i="16"/>
  <c r="M33" i="16"/>
  <c r="E73" i="16"/>
  <c r="M37" i="16"/>
  <c r="E32" i="16"/>
  <c r="M32" i="16" s="1"/>
  <c r="E41" i="16"/>
  <c r="C40" i="16"/>
  <c r="C76" i="16" s="1"/>
  <c r="C33" i="16"/>
  <c r="K33" i="16" s="1"/>
  <c r="B34" i="16"/>
  <c r="B70" i="16" s="1"/>
  <c r="B41" i="16"/>
  <c r="J41" i="16" s="1"/>
  <c r="B38" i="16"/>
  <c r="B33" i="16"/>
  <c r="B37" i="16"/>
  <c r="J37" i="16" s="1"/>
  <c r="B32" i="16"/>
  <c r="J32" i="16" s="1"/>
  <c r="B36" i="16"/>
  <c r="B40" i="16"/>
  <c r="J40" i="16" s="1"/>
  <c r="N36" i="16"/>
  <c r="F72" i="16"/>
  <c r="D70" i="16"/>
  <c r="L34" i="16"/>
  <c r="F75" i="16"/>
  <c r="N39" i="16"/>
  <c r="L33" i="16"/>
  <c r="D69" i="16"/>
  <c r="N34" i="16"/>
  <c r="F70" i="16"/>
  <c r="J36" i="16"/>
  <c r="B72" i="16"/>
  <c r="L37" i="16"/>
  <c r="D73" i="16"/>
  <c r="N38" i="16"/>
  <c r="F74" i="16"/>
  <c r="B76" i="16"/>
  <c r="L41" i="16"/>
  <c r="D77" i="16"/>
  <c r="B73" i="16"/>
  <c r="L31" i="16"/>
  <c r="D44" i="16"/>
  <c r="D56" i="16" s="1"/>
  <c r="D67" i="16" s="1"/>
  <c r="L35" i="16"/>
  <c r="D71" i="16"/>
  <c r="L39" i="16"/>
  <c r="D75" i="16"/>
  <c r="F44" i="16"/>
  <c r="F56" i="16" s="1"/>
  <c r="F67" i="16" s="1"/>
  <c r="N31" i="16"/>
  <c r="F71" i="16"/>
  <c r="N35" i="16"/>
  <c r="D74" i="16"/>
  <c r="L38" i="16"/>
  <c r="J31" i="16"/>
  <c r="B44" i="16"/>
  <c r="B56" i="16" s="1"/>
  <c r="B67" i="16" s="1"/>
  <c r="L32" i="16"/>
  <c r="D68" i="16"/>
  <c r="F69" i="16"/>
  <c r="N33" i="16"/>
  <c r="B71" i="16"/>
  <c r="J35" i="16"/>
  <c r="L36" i="16"/>
  <c r="D72" i="16"/>
  <c r="B75" i="16"/>
  <c r="H75" i="16" s="1"/>
  <c r="I75" i="16" s="1"/>
  <c r="J39" i="16"/>
  <c r="L40" i="16"/>
  <c r="D76" i="16"/>
  <c r="F77" i="16"/>
  <c r="B74" i="16"/>
  <c r="J38" i="16"/>
  <c r="F76" i="16"/>
  <c r="J33" i="16"/>
  <c r="B69" i="16"/>
  <c r="K40" i="16"/>
  <c r="C44" i="16"/>
  <c r="C56" i="16" s="1"/>
  <c r="C67" i="16" s="1"/>
  <c r="E68" i="16"/>
  <c r="E72" i="16"/>
  <c r="C73" i="16"/>
  <c r="E76" i="16"/>
  <c r="C77" i="16"/>
  <c r="C32" i="16"/>
  <c r="C34" i="16"/>
  <c r="M34" i="16"/>
  <c r="C36" i="16"/>
  <c r="C38" i="16"/>
  <c r="M38" i="16"/>
  <c r="K35" i="16"/>
  <c r="K39" i="16"/>
  <c r="C43" i="15"/>
  <c r="E26" i="15"/>
  <c r="C29" i="15"/>
  <c r="B35" i="15"/>
  <c r="F37" i="15"/>
  <c r="C40" i="15"/>
  <c r="E41" i="15"/>
  <c r="F42" i="15"/>
  <c r="B44" i="15"/>
  <c r="E25" i="15"/>
  <c r="D28" i="15"/>
  <c r="E29" i="15"/>
  <c r="D35" i="15"/>
  <c r="F36" i="15"/>
  <c r="E40" i="15"/>
  <c r="F34" i="15"/>
  <c r="C27" i="15"/>
  <c r="E28" i="15"/>
  <c r="F29" i="15"/>
  <c r="D32" i="15"/>
  <c r="C34" i="15"/>
  <c r="E35" i="15"/>
  <c r="F40" i="15"/>
  <c r="E44" i="15"/>
  <c r="F28" i="15"/>
  <c r="C31" i="15"/>
  <c r="E32" i="15"/>
  <c r="D34" i="15"/>
  <c r="F35" i="15"/>
  <c r="B37" i="15"/>
  <c r="D38" i="15"/>
  <c r="E39" i="15"/>
  <c r="B42" i="15"/>
  <c r="F44" i="15"/>
  <c r="F32" i="15"/>
  <c r="E34" i="15"/>
  <c r="C37" i="15"/>
  <c r="E38" i="15"/>
  <c r="F39" i="15"/>
  <c r="E43" i="15"/>
  <c r="B25" i="15"/>
  <c r="D37" i="15"/>
  <c r="F38" i="15"/>
  <c r="C41" i="15"/>
  <c r="D42" i="15"/>
  <c r="F43" i="15"/>
  <c r="B31" i="15"/>
  <c r="B36" i="15"/>
  <c r="B32" i="15"/>
  <c r="B41" i="15"/>
  <c r="B30" i="15"/>
  <c r="B40" i="15"/>
  <c r="B34" i="15"/>
  <c r="B27" i="15"/>
  <c r="B38" i="15"/>
  <c r="B43" i="15"/>
  <c r="B28" i="15"/>
  <c r="B39" i="15"/>
  <c r="B33" i="15"/>
  <c r="G12" i="15"/>
  <c r="G35" i="15" s="1"/>
  <c r="G20" i="15"/>
  <c r="G43" i="15" s="1"/>
  <c r="C25" i="15"/>
  <c r="G19" i="15"/>
  <c r="G42" i="15" s="1"/>
  <c r="D25" i="15"/>
  <c r="C38" i="15"/>
  <c r="C39" i="15"/>
  <c r="C42" i="15"/>
  <c r="G17" i="15"/>
  <c r="G40" i="15" s="1"/>
  <c r="F25" i="15"/>
  <c r="F33" i="15"/>
  <c r="D36" i="15"/>
  <c r="D39" i="15"/>
  <c r="D40" i="15"/>
  <c r="D43" i="15"/>
  <c r="G16" i="15"/>
  <c r="G39" i="15" s="1"/>
  <c r="G26" i="15"/>
  <c r="G27" i="15"/>
  <c r="G34" i="15"/>
  <c r="F38" i="14"/>
  <c r="F74" i="14" s="1"/>
  <c r="F33" i="14"/>
  <c r="N33" i="14" s="1"/>
  <c r="F37" i="14"/>
  <c r="F39" i="14"/>
  <c r="N39" i="14" s="1"/>
  <c r="F41" i="14"/>
  <c r="F35" i="14"/>
  <c r="N35" i="14" s="1"/>
  <c r="E41" i="14"/>
  <c r="M41" i="14" s="1"/>
  <c r="E39" i="14"/>
  <c r="E37" i="14"/>
  <c r="E35" i="14"/>
  <c r="D41" i="14"/>
  <c r="D77" i="14" s="1"/>
  <c r="D38" i="14"/>
  <c r="D74" i="14" s="1"/>
  <c r="D37" i="14"/>
  <c r="D40" i="14"/>
  <c r="C32" i="14"/>
  <c r="K32" i="14" s="1"/>
  <c r="C41" i="14"/>
  <c r="K41" i="14" s="1"/>
  <c r="C39" i="14"/>
  <c r="C36" i="14"/>
  <c r="K36" i="14" s="1"/>
  <c r="C33" i="14"/>
  <c r="C69" i="14" s="1"/>
  <c r="C37" i="14"/>
  <c r="K37" i="14" s="1"/>
  <c r="C35" i="14"/>
  <c r="K35" i="14"/>
  <c r="C71" i="14"/>
  <c r="K39" i="14"/>
  <c r="C75" i="14"/>
  <c r="B70" i="14"/>
  <c r="J34" i="14"/>
  <c r="B74" i="14"/>
  <c r="J38" i="14"/>
  <c r="E74" i="14"/>
  <c r="M38" i="14"/>
  <c r="E73" i="14"/>
  <c r="M37" i="14"/>
  <c r="N37" i="14"/>
  <c r="F73" i="14"/>
  <c r="F77" i="14"/>
  <c r="N41" i="14"/>
  <c r="E71" i="14"/>
  <c r="M35" i="14"/>
  <c r="N31" i="14"/>
  <c r="F44" i="14"/>
  <c r="F56" i="14" s="1"/>
  <c r="F67" i="14" s="1"/>
  <c r="F71" i="14"/>
  <c r="F75" i="14"/>
  <c r="J31" i="14"/>
  <c r="B44" i="14"/>
  <c r="B56" i="14" s="1"/>
  <c r="B67" i="14" s="1"/>
  <c r="F69" i="14"/>
  <c r="L40" i="14"/>
  <c r="D76" i="14"/>
  <c r="E75" i="14"/>
  <c r="M39" i="14"/>
  <c r="K33" i="14"/>
  <c r="C73" i="14"/>
  <c r="B71" i="14"/>
  <c r="J35" i="14"/>
  <c r="J39" i="14"/>
  <c r="B75" i="14"/>
  <c r="C44" i="14"/>
  <c r="C56" i="14" s="1"/>
  <c r="C67" i="14" s="1"/>
  <c r="K31" i="14"/>
  <c r="E44" i="14"/>
  <c r="E56" i="14" s="1"/>
  <c r="E67" i="14" s="1"/>
  <c r="M31" i="14"/>
  <c r="J32" i="14"/>
  <c r="B68" i="14"/>
  <c r="D69" i="14"/>
  <c r="L33" i="14"/>
  <c r="N34" i="14"/>
  <c r="F70" i="14"/>
  <c r="J36" i="14"/>
  <c r="B72" i="14"/>
  <c r="D73" i="14"/>
  <c r="L37" i="14"/>
  <c r="N38" i="14"/>
  <c r="J40" i="14"/>
  <c r="B76" i="14"/>
  <c r="D32" i="14"/>
  <c r="B33" i="14"/>
  <c r="F40" i="14"/>
  <c r="B41" i="14"/>
  <c r="D34" i="14"/>
  <c r="E32" i="14"/>
  <c r="E36" i="14"/>
  <c r="D39" i="14"/>
  <c r="C68" i="14"/>
  <c r="C76" i="14"/>
  <c r="D36" i="14"/>
  <c r="F32" i="14"/>
  <c r="B37" i="14"/>
  <c r="E33" i="14"/>
  <c r="K34" i="14"/>
  <c r="K38" i="14"/>
  <c r="E34" i="14"/>
  <c r="E40" i="14"/>
  <c r="F36" i="14"/>
  <c r="D35" i="14"/>
  <c r="H18" i="13"/>
  <c r="I20" i="13"/>
  <c r="L69" i="10"/>
  <c r="L70" i="10"/>
  <c r="L71" i="10"/>
  <c r="L72" i="10"/>
  <c r="L73" i="10"/>
  <c r="L74" i="10"/>
  <c r="L75" i="10"/>
  <c r="L76" i="10"/>
  <c r="L77" i="10"/>
  <c r="L68" i="10"/>
  <c r="B68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B22" i="10"/>
  <c r="F21" i="10"/>
  <c r="E21" i="10"/>
  <c r="D21" i="10"/>
  <c r="C21" i="10"/>
  <c r="B21" i="10"/>
  <c r="F20" i="10"/>
  <c r="E20" i="10"/>
  <c r="D20" i="10"/>
  <c r="C20" i="10"/>
  <c r="B20" i="10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/>
  <c r="F26" i="7"/>
  <c r="E26" i="7"/>
  <c r="D26" i="7"/>
  <c r="C26" i="7"/>
  <c r="B26" i="7"/>
  <c r="F25" i="7"/>
  <c r="E25" i="7"/>
  <c r="D25" i="7"/>
  <c r="C25" i="7"/>
  <c r="B25" i="7"/>
  <c r="F24" i="7"/>
  <c r="E24" i="7"/>
  <c r="D24" i="7"/>
  <c r="C24" i="7"/>
  <c r="B24" i="7"/>
  <c r="F23" i="7"/>
  <c r="E23" i="7"/>
  <c r="D23" i="7"/>
  <c r="C23" i="7"/>
  <c r="B23" i="7"/>
  <c r="F22" i="7"/>
  <c r="E22" i="7"/>
  <c r="D22" i="7"/>
  <c r="C22" i="7"/>
  <c r="B22" i="7"/>
  <c r="F21" i="7"/>
  <c r="E21" i="7"/>
  <c r="D21" i="7"/>
  <c r="C21" i="7"/>
  <c r="B21" i="7"/>
  <c r="F20" i="7"/>
  <c r="E20" i="7"/>
  <c r="D20" i="7"/>
  <c r="C20" i="7"/>
  <c r="B20" i="7"/>
  <c r="F29" i="4"/>
  <c r="E29" i="4"/>
  <c r="D29" i="4"/>
  <c r="C29" i="4"/>
  <c r="B29" i="4"/>
  <c r="F28" i="4"/>
  <c r="E28" i="4"/>
  <c r="D28" i="4"/>
  <c r="C28" i="4"/>
  <c r="B28" i="4"/>
  <c r="F27" i="4"/>
  <c r="E27" i="4"/>
  <c r="D27" i="4"/>
  <c r="C27" i="4"/>
  <c r="B27" i="4"/>
  <c r="F26" i="4"/>
  <c r="E26" i="4"/>
  <c r="D26" i="4"/>
  <c r="C26" i="4"/>
  <c r="B26" i="4"/>
  <c r="F25" i="4"/>
  <c r="E25" i="4"/>
  <c r="D25" i="4"/>
  <c r="C25" i="4"/>
  <c r="B25" i="4"/>
  <c r="F24" i="4"/>
  <c r="E24" i="4"/>
  <c r="D24" i="4"/>
  <c r="C24" i="4"/>
  <c r="B24" i="4"/>
  <c r="F23" i="4"/>
  <c r="E23" i="4"/>
  <c r="D23" i="4"/>
  <c r="C23" i="4"/>
  <c r="B23" i="4"/>
  <c r="F22" i="4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8" i="7"/>
  <c r="E18" i="7"/>
  <c r="D18" i="7"/>
  <c r="C18" i="7"/>
  <c r="B18" i="7"/>
  <c r="A18" i="7"/>
  <c r="F17" i="7"/>
  <c r="E17" i="7"/>
  <c r="D17" i="7"/>
  <c r="C17" i="7"/>
  <c r="B17" i="7"/>
  <c r="A17" i="7"/>
  <c r="F14" i="7"/>
  <c r="E14" i="7"/>
  <c r="D14" i="7"/>
  <c r="C14" i="7"/>
  <c r="B14" i="7"/>
  <c r="F15" i="4"/>
  <c r="E15" i="4"/>
  <c r="D15" i="4"/>
  <c r="C15" i="4"/>
  <c r="B15" i="4"/>
  <c r="J40" i="19" l="1"/>
  <c r="B73" i="19"/>
  <c r="B70" i="19"/>
  <c r="H76" i="19"/>
  <c r="I76" i="19" s="1"/>
  <c r="H73" i="19"/>
  <c r="I73" i="19" s="1"/>
  <c r="F71" i="19"/>
  <c r="N35" i="19"/>
  <c r="E74" i="19"/>
  <c r="M38" i="19"/>
  <c r="F73" i="19"/>
  <c r="N37" i="19"/>
  <c r="F72" i="19"/>
  <c r="H72" i="19" s="1"/>
  <c r="I72" i="19" s="1"/>
  <c r="N40" i="19"/>
  <c r="F76" i="19"/>
  <c r="M40" i="19"/>
  <c r="E76" i="19"/>
  <c r="F69" i="19"/>
  <c r="J36" i="19"/>
  <c r="E71" i="19"/>
  <c r="M35" i="19"/>
  <c r="E68" i="19"/>
  <c r="H68" i="19" s="1"/>
  <c r="M32" i="19"/>
  <c r="N41" i="19"/>
  <c r="F77" i="19"/>
  <c r="E70" i="19"/>
  <c r="M34" i="19"/>
  <c r="E73" i="19"/>
  <c r="M37" i="19"/>
  <c r="E77" i="19"/>
  <c r="M41" i="19"/>
  <c r="E69" i="19"/>
  <c r="M33" i="19"/>
  <c r="J32" i="19"/>
  <c r="J41" i="19"/>
  <c r="B77" i="19"/>
  <c r="B75" i="19"/>
  <c r="H75" i="19" s="1"/>
  <c r="I75" i="19" s="1"/>
  <c r="J39" i="19"/>
  <c r="B71" i="19"/>
  <c r="J35" i="19"/>
  <c r="J33" i="19"/>
  <c r="B69" i="19"/>
  <c r="H69" i="19" s="1"/>
  <c r="I69" i="19" s="1"/>
  <c r="H74" i="19"/>
  <c r="I74" i="19" s="1"/>
  <c r="N37" i="16"/>
  <c r="F68" i="16"/>
  <c r="E77" i="16"/>
  <c r="M41" i="16"/>
  <c r="C69" i="16"/>
  <c r="H69" i="16" s="1"/>
  <c r="I69" i="16" s="1"/>
  <c r="J34" i="16"/>
  <c r="B68" i="16"/>
  <c r="B77" i="16"/>
  <c r="H77" i="16" s="1"/>
  <c r="I77" i="16" s="1"/>
  <c r="C74" i="16"/>
  <c r="H74" i="16" s="1"/>
  <c r="I74" i="16" s="1"/>
  <c r="K38" i="16"/>
  <c r="K36" i="16"/>
  <c r="C72" i="16"/>
  <c r="H72" i="16" s="1"/>
  <c r="I72" i="16" s="1"/>
  <c r="C70" i="16"/>
  <c r="H70" i="16" s="1"/>
  <c r="I70" i="16" s="1"/>
  <c r="K34" i="16"/>
  <c r="H71" i="16"/>
  <c r="I71" i="16" s="1"/>
  <c r="H76" i="16"/>
  <c r="I76" i="16" s="1"/>
  <c r="K32" i="16"/>
  <c r="C68" i="16"/>
  <c r="H73" i="16"/>
  <c r="I73" i="16" s="1"/>
  <c r="E77" i="14"/>
  <c r="L41" i="14"/>
  <c r="L38" i="14"/>
  <c r="C77" i="14"/>
  <c r="C72" i="14"/>
  <c r="M40" i="14"/>
  <c r="E76" i="14"/>
  <c r="N40" i="14"/>
  <c r="F76" i="14"/>
  <c r="H76" i="14" s="1"/>
  <c r="I76" i="14" s="1"/>
  <c r="M34" i="14"/>
  <c r="E70" i="14"/>
  <c r="J33" i="14"/>
  <c r="B69" i="14"/>
  <c r="H69" i="14" s="1"/>
  <c r="I69" i="14" s="1"/>
  <c r="L32" i="14"/>
  <c r="D68" i="14"/>
  <c r="L39" i="14"/>
  <c r="D75" i="14"/>
  <c r="H75" i="14" s="1"/>
  <c r="I75" i="14" s="1"/>
  <c r="F72" i="14"/>
  <c r="N36" i="14"/>
  <c r="E69" i="14"/>
  <c r="M33" i="14"/>
  <c r="E72" i="14"/>
  <c r="M36" i="14"/>
  <c r="J41" i="14"/>
  <c r="B77" i="14"/>
  <c r="J37" i="14"/>
  <c r="B73" i="14"/>
  <c r="H73" i="14" s="1"/>
  <c r="I73" i="14" s="1"/>
  <c r="M32" i="14"/>
  <c r="E68" i="14"/>
  <c r="H74" i="14"/>
  <c r="I74" i="14" s="1"/>
  <c r="L36" i="14"/>
  <c r="D72" i="14"/>
  <c r="L35" i="14"/>
  <c r="D71" i="14"/>
  <c r="H71" i="14" s="1"/>
  <c r="I71" i="14" s="1"/>
  <c r="N32" i="14"/>
  <c r="F68" i="14"/>
  <c r="D70" i="14"/>
  <c r="H70" i="14" s="1"/>
  <c r="I70" i="14" s="1"/>
  <c r="L34" i="14"/>
  <c r="E41" i="4"/>
  <c r="K41" i="4"/>
  <c r="K40" i="4"/>
  <c r="K39" i="4"/>
  <c r="K38" i="4"/>
  <c r="K37" i="4"/>
  <c r="K36" i="4"/>
  <c r="K35" i="4"/>
  <c r="K34" i="4"/>
  <c r="K33" i="4"/>
  <c r="K32" i="4"/>
  <c r="F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H70" i="19" l="1"/>
  <c r="I70" i="19" s="1"/>
  <c r="H77" i="19"/>
  <c r="I77" i="19" s="1"/>
  <c r="H71" i="19"/>
  <c r="I71" i="19" s="1"/>
  <c r="I68" i="19"/>
  <c r="H68" i="16"/>
  <c r="I68" i="16" s="1"/>
  <c r="I78" i="16" s="1"/>
  <c r="H68" i="14"/>
  <c r="I68" i="14" s="1"/>
  <c r="H77" i="14"/>
  <c r="I77" i="14" s="1"/>
  <c r="H72" i="14"/>
  <c r="I72" i="14" s="1"/>
  <c r="H80" i="14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20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G19" i="13"/>
  <c r="F19" i="13"/>
  <c r="E19" i="13"/>
  <c r="D19" i="13"/>
  <c r="C19" i="13"/>
  <c r="B19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I78" i="19" l="1"/>
  <c r="H80" i="19"/>
  <c r="H81" i="19"/>
  <c r="H82" i="19"/>
  <c r="H80" i="16"/>
  <c r="H83" i="16" s="1"/>
  <c r="H81" i="16"/>
  <c r="H82" i="16"/>
  <c r="I78" i="14"/>
  <c r="H81" i="14"/>
  <c r="H82" i="14"/>
  <c r="I11" i="9"/>
  <c r="H11" i="9"/>
  <c r="G11" i="9"/>
  <c r="F11" i="9"/>
  <c r="E11" i="9"/>
  <c r="D10" i="9"/>
  <c r="I4" i="9"/>
  <c r="H4" i="9"/>
  <c r="G4" i="9"/>
  <c r="F4" i="9"/>
  <c r="E4" i="9"/>
  <c r="I3" i="9"/>
  <c r="H3" i="9"/>
  <c r="G3" i="9"/>
  <c r="F3" i="9"/>
  <c r="E3" i="9"/>
  <c r="F2" i="11"/>
  <c r="E2" i="11"/>
  <c r="D2" i="11"/>
  <c r="C2" i="11"/>
  <c r="B2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G11" i="11"/>
  <c r="G34" i="11" s="1"/>
  <c r="G10" i="11"/>
  <c r="G20" i="11" s="1"/>
  <c r="G43" i="11" s="1"/>
  <c r="G9" i="11"/>
  <c r="G32" i="11" s="1"/>
  <c r="G8" i="11"/>
  <c r="G31" i="11" s="1"/>
  <c r="G7" i="11"/>
  <c r="G30" i="11" s="1"/>
  <c r="G6" i="11"/>
  <c r="G29" i="11" s="1"/>
  <c r="G5" i="11"/>
  <c r="G28" i="11" s="1"/>
  <c r="G4" i="11"/>
  <c r="G27" i="11" s="1"/>
  <c r="G3" i="11"/>
  <c r="G26" i="11" s="1"/>
  <c r="G2" i="11"/>
  <c r="G12" i="11" s="1"/>
  <c r="G35" i="11" s="1"/>
  <c r="G1" i="11"/>
  <c r="G24" i="11" s="1"/>
  <c r="A1" i="11"/>
  <c r="F65" i="10"/>
  <c r="E65" i="10"/>
  <c r="D65" i="10"/>
  <c r="C65" i="10"/>
  <c r="B65" i="10"/>
  <c r="F64" i="10"/>
  <c r="E64" i="10"/>
  <c r="D64" i="10"/>
  <c r="C64" i="10"/>
  <c r="B64" i="10"/>
  <c r="F63" i="10"/>
  <c r="E63" i="10"/>
  <c r="D63" i="10"/>
  <c r="C63" i="10"/>
  <c r="B63" i="10"/>
  <c r="F62" i="10"/>
  <c r="E62" i="10"/>
  <c r="D62" i="10"/>
  <c r="C62" i="10"/>
  <c r="B62" i="10"/>
  <c r="F61" i="10"/>
  <c r="E61" i="10"/>
  <c r="D61" i="10"/>
  <c r="C61" i="10"/>
  <c r="B61" i="10"/>
  <c r="F60" i="10"/>
  <c r="E60" i="10"/>
  <c r="D60" i="10"/>
  <c r="C60" i="10"/>
  <c r="B60" i="10"/>
  <c r="F59" i="10"/>
  <c r="E59" i="10"/>
  <c r="D59" i="10"/>
  <c r="C59" i="10"/>
  <c r="B59" i="10"/>
  <c r="F58" i="10"/>
  <c r="E58" i="10"/>
  <c r="D58" i="10"/>
  <c r="C58" i="10"/>
  <c r="B58" i="10"/>
  <c r="F57" i="10"/>
  <c r="E57" i="10"/>
  <c r="D57" i="10"/>
  <c r="C57" i="10"/>
  <c r="B57" i="10"/>
  <c r="G41" i="10"/>
  <c r="G77" i="10" s="1"/>
  <c r="G40" i="10"/>
  <c r="G76" i="10" s="1"/>
  <c r="G39" i="10"/>
  <c r="G75" i="10" s="1"/>
  <c r="G38" i="10"/>
  <c r="G74" i="10" s="1"/>
  <c r="G37" i="10"/>
  <c r="G73" i="10" s="1"/>
  <c r="G36" i="10"/>
  <c r="G72" i="10" s="1"/>
  <c r="G35" i="10"/>
  <c r="G71" i="10" s="1"/>
  <c r="G34" i="10"/>
  <c r="G70" i="10" s="1"/>
  <c r="G33" i="10"/>
  <c r="G69" i="10" s="1"/>
  <c r="G32" i="10"/>
  <c r="G68" i="10" s="1"/>
  <c r="G31" i="10"/>
  <c r="G67" i="10" s="1"/>
  <c r="A29" i="10"/>
  <c r="A41" i="10" s="1"/>
  <c r="A77" i="10" s="1"/>
  <c r="A28" i="10"/>
  <c r="A40" i="10" s="1"/>
  <c r="A76" i="10" s="1"/>
  <c r="A27" i="10"/>
  <c r="A39" i="10" s="1"/>
  <c r="A75" i="10" s="1"/>
  <c r="A26" i="10"/>
  <c r="A38" i="10" s="1"/>
  <c r="A74" i="10" s="1"/>
  <c r="A25" i="10"/>
  <c r="A37" i="10" s="1"/>
  <c r="A73" i="10" s="1"/>
  <c r="A24" i="10"/>
  <c r="A36" i="10" s="1"/>
  <c r="A72" i="10" s="1"/>
  <c r="A23" i="10"/>
  <c r="A35" i="10" s="1"/>
  <c r="A71" i="10" s="1"/>
  <c r="A22" i="10"/>
  <c r="A34" i="10" s="1"/>
  <c r="A70" i="10" s="1"/>
  <c r="A21" i="10"/>
  <c r="A33" i="10" s="1"/>
  <c r="A69" i="10" s="1"/>
  <c r="A20" i="10"/>
  <c r="A32" i="10" s="1"/>
  <c r="A68" i="10" s="1"/>
  <c r="F19" i="10"/>
  <c r="F31" i="10" s="1"/>
  <c r="E19" i="10"/>
  <c r="E31" i="10" s="1"/>
  <c r="D19" i="10"/>
  <c r="D31" i="10" s="1"/>
  <c r="C19" i="10"/>
  <c r="C31" i="10" s="1"/>
  <c r="B19" i="10"/>
  <c r="B31" i="10" s="1"/>
  <c r="J31" i="10" s="1"/>
  <c r="I26" i="8"/>
  <c r="I27" i="8"/>
  <c r="I28" i="8"/>
  <c r="I29" i="8"/>
  <c r="I30" i="8"/>
  <c r="I31" i="8"/>
  <c r="I32" i="8"/>
  <c r="I33" i="8"/>
  <c r="I34" i="8"/>
  <c r="I35" i="8"/>
  <c r="J35" i="8" s="1"/>
  <c r="I36" i="8"/>
  <c r="I37" i="8"/>
  <c r="I38" i="8"/>
  <c r="I39" i="8"/>
  <c r="I40" i="8"/>
  <c r="I41" i="8"/>
  <c r="I42" i="8"/>
  <c r="I43" i="8"/>
  <c r="I44" i="8"/>
  <c r="I25" i="8"/>
  <c r="G2" i="8"/>
  <c r="G12" i="8" s="1"/>
  <c r="G35" i="8" s="1"/>
  <c r="G3" i="8"/>
  <c r="G26" i="8" s="1"/>
  <c r="G4" i="8"/>
  <c r="G14" i="8" s="1"/>
  <c r="G37" i="8" s="1"/>
  <c r="G5" i="8"/>
  <c r="G28" i="8" s="1"/>
  <c r="G6" i="8"/>
  <c r="G29" i="8" s="1"/>
  <c r="G7" i="8"/>
  <c r="G30" i="8" s="1"/>
  <c r="G8" i="8"/>
  <c r="G31" i="8" s="1"/>
  <c r="G9" i="8"/>
  <c r="G19" i="8" s="1"/>
  <c r="G42" i="8" s="1"/>
  <c r="G10" i="8"/>
  <c r="G20" i="8" s="1"/>
  <c r="G43" i="8" s="1"/>
  <c r="G11" i="8"/>
  <c r="G34" i="8" s="1"/>
  <c r="F11" i="8"/>
  <c r="E11" i="8"/>
  <c r="D11" i="8"/>
  <c r="C11" i="8"/>
  <c r="B11" i="8"/>
  <c r="F10" i="8"/>
  <c r="E10" i="8"/>
  <c r="D10" i="8"/>
  <c r="C10" i="8"/>
  <c r="F9" i="8"/>
  <c r="E9" i="8"/>
  <c r="D9" i="8"/>
  <c r="C9" i="8"/>
  <c r="B9" i="8"/>
  <c r="F8" i="8"/>
  <c r="E8" i="8"/>
  <c r="D8" i="8"/>
  <c r="C8" i="8"/>
  <c r="F7" i="8"/>
  <c r="E7" i="8"/>
  <c r="D7" i="8"/>
  <c r="C7" i="8"/>
  <c r="B7" i="8"/>
  <c r="F6" i="8"/>
  <c r="E6" i="8"/>
  <c r="D6" i="8"/>
  <c r="C6" i="8"/>
  <c r="F5" i="8"/>
  <c r="E5" i="8"/>
  <c r="D5" i="8"/>
  <c r="C5" i="8"/>
  <c r="B5" i="8"/>
  <c r="F4" i="8"/>
  <c r="E4" i="8"/>
  <c r="D4" i="8"/>
  <c r="C4" i="8"/>
  <c r="F3" i="8"/>
  <c r="E3" i="8"/>
  <c r="D3" i="8"/>
  <c r="C3" i="8"/>
  <c r="B3" i="8"/>
  <c r="F2" i="8"/>
  <c r="E2" i="8"/>
  <c r="D2" i="8"/>
  <c r="C2" i="8"/>
  <c r="B2" i="8"/>
  <c r="A19" i="8"/>
  <c r="A42" i="8" s="1"/>
  <c r="A16" i="8"/>
  <c r="A39" i="8" s="1"/>
  <c r="G1" i="8"/>
  <c r="G24" i="8" s="1"/>
  <c r="A1" i="8"/>
  <c r="G73" i="7"/>
  <c r="F64" i="7"/>
  <c r="E64" i="7"/>
  <c r="D64" i="7"/>
  <c r="C64" i="7"/>
  <c r="B64" i="7"/>
  <c r="F63" i="7"/>
  <c r="E63" i="7"/>
  <c r="D63" i="7"/>
  <c r="C63" i="7"/>
  <c r="B63" i="7"/>
  <c r="F62" i="7"/>
  <c r="E62" i="7"/>
  <c r="D62" i="7"/>
  <c r="C62" i="7"/>
  <c r="B62" i="7"/>
  <c r="F61" i="7"/>
  <c r="E61" i="7"/>
  <c r="D61" i="7"/>
  <c r="C61" i="7"/>
  <c r="B61" i="7"/>
  <c r="F60" i="7"/>
  <c r="E60" i="7"/>
  <c r="D60" i="7"/>
  <c r="C60" i="7"/>
  <c r="B60" i="7"/>
  <c r="F59" i="7"/>
  <c r="E59" i="7"/>
  <c r="D59" i="7"/>
  <c r="C59" i="7"/>
  <c r="B59" i="7"/>
  <c r="F58" i="7"/>
  <c r="E58" i="7"/>
  <c r="D58" i="7"/>
  <c r="C58" i="7"/>
  <c r="B58" i="7"/>
  <c r="F57" i="7"/>
  <c r="E57" i="7"/>
  <c r="D57" i="7"/>
  <c r="C57" i="7"/>
  <c r="B57" i="7"/>
  <c r="F56" i="7"/>
  <c r="E56" i="7"/>
  <c r="D56" i="7"/>
  <c r="C56" i="7"/>
  <c r="B56" i="7"/>
  <c r="G40" i="7"/>
  <c r="G76" i="7" s="1"/>
  <c r="G39" i="7"/>
  <c r="G75" i="7" s="1"/>
  <c r="G38" i="7"/>
  <c r="G74" i="7" s="1"/>
  <c r="G37" i="7"/>
  <c r="G36" i="7"/>
  <c r="G72" i="7" s="1"/>
  <c r="G35" i="7"/>
  <c r="G71" i="7" s="1"/>
  <c r="G34" i="7"/>
  <c r="G70" i="7" s="1"/>
  <c r="G33" i="7"/>
  <c r="G69" i="7" s="1"/>
  <c r="G32" i="7"/>
  <c r="G68" i="7" s="1"/>
  <c r="G31" i="7"/>
  <c r="G67" i="7" s="1"/>
  <c r="G30" i="7"/>
  <c r="G66" i="7" s="1"/>
  <c r="A29" i="7"/>
  <c r="A28" i="7"/>
  <c r="A20" i="11" s="1"/>
  <c r="A43" i="11" s="1"/>
  <c r="A27" i="7"/>
  <c r="A38" i="7" s="1"/>
  <c r="A74" i="7" s="1"/>
  <c r="A26" i="7"/>
  <c r="A37" i="7" s="1"/>
  <c r="A73" i="7" s="1"/>
  <c r="A25" i="7"/>
  <c r="A36" i="7" s="1"/>
  <c r="A72" i="7" s="1"/>
  <c r="A24" i="7"/>
  <c r="A35" i="7" s="1"/>
  <c r="A71" i="7" s="1"/>
  <c r="A23" i="7"/>
  <c r="A34" i="7" s="1"/>
  <c r="A70" i="7" s="1"/>
  <c r="A22" i="7"/>
  <c r="A33" i="7" s="1"/>
  <c r="A69" i="7" s="1"/>
  <c r="A21" i="7"/>
  <c r="A20" i="7"/>
  <c r="A31" i="7" s="1"/>
  <c r="A67" i="7" s="1"/>
  <c r="F19" i="7"/>
  <c r="E19" i="7"/>
  <c r="E30" i="7" s="1"/>
  <c r="E43" i="7" s="1"/>
  <c r="E55" i="7" s="1"/>
  <c r="E66" i="7" s="1"/>
  <c r="D19" i="7"/>
  <c r="D30" i="7" s="1"/>
  <c r="D43" i="7" s="1"/>
  <c r="D55" i="7" s="1"/>
  <c r="D66" i="7" s="1"/>
  <c r="C19" i="7"/>
  <c r="B19" i="7"/>
  <c r="G71" i="4"/>
  <c r="F65" i="4"/>
  <c r="E65" i="4"/>
  <c r="D65" i="4"/>
  <c r="C65" i="4"/>
  <c r="B65" i="4"/>
  <c r="F64" i="4"/>
  <c r="E64" i="4"/>
  <c r="D64" i="4"/>
  <c r="C64" i="4"/>
  <c r="B64" i="4"/>
  <c r="F63" i="4"/>
  <c r="E63" i="4"/>
  <c r="D63" i="4"/>
  <c r="C63" i="4"/>
  <c r="B63" i="4"/>
  <c r="F62" i="4"/>
  <c r="E62" i="4"/>
  <c r="D62" i="4"/>
  <c r="C62" i="4"/>
  <c r="B62" i="4"/>
  <c r="F61" i="4"/>
  <c r="E61" i="4"/>
  <c r="D61" i="4"/>
  <c r="C61" i="4"/>
  <c r="B61" i="4"/>
  <c r="F60" i="4"/>
  <c r="E60" i="4"/>
  <c r="D60" i="4"/>
  <c r="C60" i="4"/>
  <c r="B60" i="4"/>
  <c r="F59" i="4"/>
  <c r="E59" i="4"/>
  <c r="D59" i="4"/>
  <c r="C59" i="4"/>
  <c r="B59" i="4"/>
  <c r="F58" i="4"/>
  <c r="E58" i="4"/>
  <c r="D58" i="4"/>
  <c r="C58" i="4"/>
  <c r="B58" i="4"/>
  <c r="F57" i="4"/>
  <c r="E57" i="4"/>
  <c r="D57" i="4"/>
  <c r="C57" i="4"/>
  <c r="B57" i="4"/>
  <c r="G41" i="4"/>
  <c r="G77" i="4" s="1"/>
  <c r="G40" i="4"/>
  <c r="G76" i="4" s="1"/>
  <c r="G39" i="4"/>
  <c r="G75" i="4" s="1"/>
  <c r="G38" i="4"/>
  <c r="G74" i="4" s="1"/>
  <c r="G37" i="4"/>
  <c r="G73" i="4" s="1"/>
  <c r="G36" i="4"/>
  <c r="G72" i="4" s="1"/>
  <c r="G35" i="4"/>
  <c r="G34" i="4"/>
  <c r="G70" i="4" s="1"/>
  <c r="A34" i="4"/>
  <c r="A70" i="4" s="1"/>
  <c r="G33" i="4"/>
  <c r="G69" i="4" s="1"/>
  <c r="G32" i="4"/>
  <c r="G68" i="4" s="1"/>
  <c r="G31" i="4"/>
  <c r="G67" i="4" s="1"/>
  <c r="A29" i="4"/>
  <c r="A41" i="4" s="1"/>
  <c r="A77" i="4" s="1"/>
  <c r="A28" i="4"/>
  <c r="A40" i="4" s="1"/>
  <c r="A76" i="4" s="1"/>
  <c r="A27" i="4"/>
  <c r="A39" i="4" s="1"/>
  <c r="A75" i="4" s="1"/>
  <c r="A26" i="4"/>
  <c r="A38" i="4" s="1"/>
  <c r="A74" i="4" s="1"/>
  <c r="A25" i="4"/>
  <c r="A37" i="4" s="1"/>
  <c r="A73" i="4" s="1"/>
  <c r="A24" i="4"/>
  <c r="A36" i="4" s="1"/>
  <c r="A72" i="4" s="1"/>
  <c r="A23" i="4"/>
  <c r="A35" i="4" s="1"/>
  <c r="A71" i="4" s="1"/>
  <c r="A22" i="4"/>
  <c r="A4" i="8" s="1"/>
  <c r="A27" i="8" s="1"/>
  <c r="A21" i="4"/>
  <c r="A33" i="4" s="1"/>
  <c r="A69" i="4" s="1"/>
  <c r="B4" i="8"/>
  <c r="A20" i="4"/>
  <c r="A32" i="4" s="1"/>
  <c r="A68" i="4" s="1"/>
  <c r="F19" i="4"/>
  <c r="F1" i="8" s="1"/>
  <c r="F24" i="8" s="1"/>
  <c r="E19" i="4"/>
  <c r="E31" i="4" s="1"/>
  <c r="E44" i="4" s="1"/>
  <c r="E56" i="4" s="1"/>
  <c r="E67" i="4" s="1"/>
  <c r="D19" i="4"/>
  <c r="C19" i="4"/>
  <c r="C31" i="4" s="1"/>
  <c r="C44" i="4" s="1"/>
  <c r="C56" i="4" s="1"/>
  <c r="C67" i="4" s="1"/>
  <c r="B19" i="4"/>
  <c r="H83" i="19" l="1"/>
  <c r="H83" i="14"/>
  <c r="J34" i="11"/>
  <c r="J35" i="11"/>
  <c r="A7" i="11"/>
  <c r="A30" i="11" s="1"/>
  <c r="A4" i="11"/>
  <c r="A27" i="11" s="1"/>
  <c r="A5" i="11"/>
  <c r="A28" i="11" s="1"/>
  <c r="A6" i="11"/>
  <c r="A29" i="11" s="1"/>
  <c r="A8" i="11"/>
  <c r="A31" i="11" s="1"/>
  <c r="A9" i="11"/>
  <c r="A32" i="11" s="1"/>
  <c r="B3" i="11"/>
  <c r="A2" i="11"/>
  <c r="A25" i="11" s="1"/>
  <c r="A10" i="11"/>
  <c r="A33" i="11" s="1"/>
  <c r="A3" i="11"/>
  <c r="A26" i="11" s="1"/>
  <c r="A11" i="11"/>
  <c r="A34" i="11" s="1"/>
  <c r="D3" i="11"/>
  <c r="J34" i="8"/>
  <c r="A20" i="8"/>
  <c r="A43" i="8" s="1"/>
  <c r="A12" i="11"/>
  <c r="A35" i="11" s="1"/>
  <c r="A32" i="7"/>
  <c r="A68" i="7" s="1"/>
  <c r="A39" i="7"/>
  <c r="A75" i="7" s="1"/>
  <c r="A14" i="11"/>
  <c r="A37" i="11" s="1"/>
  <c r="A15" i="11"/>
  <c r="A38" i="11" s="1"/>
  <c r="A18" i="11"/>
  <c r="A41" i="11" s="1"/>
  <c r="A12" i="8"/>
  <c r="A35" i="8" s="1"/>
  <c r="A15" i="8"/>
  <c r="A38" i="8" s="1"/>
  <c r="A40" i="7"/>
  <c r="A76" i="7" s="1"/>
  <c r="A13" i="8"/>
  <c r="A36" i="8" s="1"/>
  <c r="A21" i="8"/>
  <c r="A44" i="8" s="1"/>
  <c r="A14" i="8"/>
  <c r="A37" i="8" s="1"/>
  <c r="A13" i="11"/>
  <c r="A36" i="11" s="1"/>
  <c r="A21" i="11"/>
  <c r="A44" i="11" s="1"/>
  <c r="M30" i="7"/>
  <c r="A17" i="8"/>
  <c r="A40" i="8" s="1"/>
  <c r="A16" i="11"/>
  <c r="A39" i="11" s="1"/>
  <c r="L30" i="7"/>
  <c r="A18" i="8"/>
  <c r="A41" i="8" s="1"/>
  <c r="A17" i="11"/>
  <c r="A40" i="11" s="1"/>
  <c r="A19" i="11"/>
  <c r="A42" i="11" s="1"/>
  <c r="G19" i="11"/>
  <c r="G42" i="11" s="1"/>
  <c r="B1" i="8"/>
  <c r="B24" i="8" s="1"/>
  <c r="C1" i="8"/>
  <c r="C24" i="8" s="1"/>
  <c r="B1" i="11"/>
  <c r="B24" i="11" s="1"/>
  <c r="A9" i="8"/>
  <c r="A32" i="8" s="1"/>
  <c r="C1" i="11"/>
  <c r="C24" i="11" s="1"/>
  <c r="A2" i="8"/>
  <c r="A25" i="8" s="1"/>
  <c r="A10" i="8"/>
  <c r="A33" i="8" s="1"/>
  <c r="D1" i="11"/>
  <c r="D24" i="11" s="1"/>
  <c r="A3" i="8"/>
  <c r="A26" i="8" s="1"/>
  <c r="E1" i="11"/>
  <c r="E24" i="11" s="1"/>
  <c r="D31" i="4"/>
  <c r="D44" i="4" s="1"/>
  <c r="D56" i="4" s="1"/>
  <c r="D67" i="4" s="1"/>
  <c r="D1" i="8"/>
  <c r="D24" i="8" s="1"/>
  <c r="F1" i="11"/>
  <c r="F24" i="11" s="1"/>
  <c r="A11" i="8"/>
  <c r="A34" i="8" s="1"/>
  <c r="F31" i="4"/>
  <c r="F44" i="4" s="1"/>
  <c r="F56" i="4" s="1"/>
  <c r="F67" i="4" s="1"/>
  <c r="E1" i="8"/>
  <c r="E24" i="8" s="1"/>
  <c r="A5" i="8"/>
  <c r="A28" i="8" s="1"/>
  <c r="A6" i="8"/>
  <c r="A29" i="8" s="1"/>
  <c r="A8" i="8"/>
  <c r="A31" i="8" s="1"/>
  <c r="A7" i="8"/>
  <c r="A30" i="8" s="1"/>
  <c r="F12" i="8"/>
  <c r="F5" i="9"/>
  <c r="F10" i="9" s="1"/>
  <c r="C12" i="8"/>
  <c r="C13" i="8"/>
  <c r="G25" i="11"/>
  <c r="G33" i="11"/>
  <c r="F12" i="11"/>
  <c r="G5" i="9"/>
  <c r="G10" i="9" s="1"/>
  <c r="H5" i="9"/>
  <c r="H10" i="9" s="1"/>
  <c r="E13" i="8"/>
  <c r="I5" i="9"/>
  <c r="I10" i="9" s="1"/>
  <c r="G16" i="11"/>
  <c r="G39" i="11" s="1"/>
  <c r="D12" i="11"/>
  <c r="D12" i="8"/>
  <c r="G15" i="11"/>
  <c r="G38" i="11" s="1"/>
  <c r="E13" i="11"/>
  <c r="G14" i="11"/>
  <c r="G37" i="11" s="1"/>
  <c r="G13" i="11"/>
  <c r="G36" i="11" s="1"/>
  <c r="G21" i="11"/>
  <c r="G44" i="11" s="1"/>
  <c r="G18" i="11"/>
  <c r="G41" i="11" s="1"/>
  <c r="G17" i="11"/>
  <c r="G40" i="11" s="1"/>
  <c r="C44" i="10"/>
  <c r="C56" i="10" s="1"/>
  <c r="C67" i="10" s="1"/>
  <c r="K31" i="10"/>
  <c r="L31" i="10"/>
  <c r="D44" i="10"/>
  <c r="D56" i="10" s="1"/>
  <c r="D67" i="10" s="1"/>
  <c r="E44" i="10"/>
  <c r="E56" i="10" s="1"/>
  <c r="E67" i="10" s="1"/>
  <c r="M31" i="10"/>
  <c r="N31" i="10"/>
  <c r="F44" i="10"/>
  <c r="F56" i="10" s="1"/>
  <c r="F67" i="10" s="1"/>
  <c r="B44" i="10"/>
  <c r="B56" i="10" s="1"/>
  <c r="B67" i="10" s="1"/>
  <c r="G15" i="8"/>
  <c r="G38" i="8" s="1"/>
  <c r="G17" i="8"/>
  <c r="G40" i="8" s="1"/>
  <c r="G18" i="8"/>
  <c r="G41" i="8" s="1"/>
  <c r="G33" i="8"/>
  <c r="G25" i="8"/>
  <c r="G16" i="8"/>
  <c r="G39" i="8" s="1"/>
  <c r="G32" i="8"/>
  <c r="G13" i="8"/>
  <c r="G36" i="8" s="1"/>
  <c r="G21" i="8"/>
  <c r="G44" i="8" s="1"/>
  <c r="G27" i="8"/>
  <c r="B30" i="7"/>
  <c r="C30" i="7"/>
  <c r="F30" i="7"/>
  <c r="B31" i="4"/>
  <c r="B44" i="4" s="1"/>
  <c r="B56" i="4" s="1"/>
  <c r="B67" i="4" s="1"/>
  <c r="K17" i="2"/>
  <c r="J17" i="2"/>
  <c r="I17" i="2"/>
  <c r="H17" i="2"/>
  <c r="G17" i="2"/>
  <c r="F17" i="2"/>
  <c r="E17" i="2"/>
  <c r="D17" i="2"/>
  <c r="C17" i="2"/>
  <c r="B17" i="2"/>
  <c r="B5" i="11" l="1"/>
  <c r="E3" i="11"/>
  <c r="C3" i="11"/>
  <c r="D5" i="11"/>
  <c r="C4" i="11"/>
  <c r="F4" i="11"/>
  <c r="E4" i="11"/>
  <c r="D7" i="11"/>
  <c r="B4" i="11"/>
  <c r="F3" i="11"/>
  <c r="D4" i="11"/>
  <c r="B43" i="7"/>
  <c r="B55" i="7" s="1"/>
  <c r="B66" i="7" s="1"/>
  <c r="J30" i="7"/>
  <c r="C43" i="7"/>
  <c r="C55" i="7" s="1"/>
  <c r="C66" i="7" s="1"/>
  <c r="K30" i="7"/>
  <c r="F43" i="7"/>
  <c r="F55" i="7" s="1"/>
  <c r="F66" i="7" s="1"/>
  <c r="N30" i="7"/>
  <c r="E15" i="8"/>
  <c r="E15" i="11"/>
  <c r="C12" i="11"/>
  <c r="D14" i="8"/>
  <c r="D14" i="11"/>
  <c r="F14" i="11"/>
  <c r="C13" i="11"/>
  <c r="D16" i="11"/>
  <c r="F14" i="8"/>
  <c r="B6" i="8"/>
  <c r="F15" i="8"/>
  <c r="F15" i="11"/>
  <c r="D13" i="11"/>
  <c r="D13" i="8"/>
  <c r="F13" i="11"/>
  <c r="F13" i="8"/>
  <c r="E12" i="11"/>
  <c r="E12" i="8"/>
  <c r="E17" i="8"/>
  <c r="E17" i="11"/>
  <c r="C6" i="11" l="1"/>
  <c r="E6" i="11"/>
  <c r="F5" i="11"/>
  <c r="E5" i="11"/>
  <c r="D9" i="11"/>
  <c r="D6" i="11"/>
  <c r="B6" i="11"/>
  <c r="B7" i="11"/>
  <c r="F6" i="11"/>
  <c r="C5" i="11"/>
  <c r="C17" i="8"/>
  <c r="C15" i="11"/>
  <c r="F18" i="11"/>
  <c r="C15" i="8"/>
  <c r="F16" i="8"/>
  <c r="F16" i="11"/>
  <c r="D16" i="8"/>
  <c r="C14" i="8"/>
  <c r="C14" i="11"/>
  <c r="B8" i="8"/>
  <c r="B41" i="4"/>
  <c r="B33" i="4"/>
  <c r="B34" i="4"/>
  <c r="B36" i="4"/>
  <c r="B39" i="4"/>
  <c r="E19" i="11"/>
  <c r="E19" i="8"/>
  <c r="F17" i="8"/>
  <c r="F17" i="11"/>
  <c r="D15" i="8"/>
  <c r="D15" i="11"/>
  <c r="E14" i="8"/>
  <c r="E14" i="11"/>
  <c r="D77" i="4"/>
  <c r="B37" i="4"/>
  <c r="F74" i="4"/>
  <c r="F71" i="4"/>
  <c r="D68" i="4"/>
  <c r="D74" i="4"/>
  <c r="C75" i="4"/>
  <c r="F7" i="11" l="1"/>
  <c r="E7" i="11"/>
  <c r="E8" i="11"/>
  <c r="D8" i="11"/>
  <c r="D34" i="10"/>
  <c r="D37" i="10"/>
  <c r="F8" i="11"/>
  <c r="D11" i="11"/>
  <c r="B39" i="10"/>
  <c r="B9" i="11"/>
  <c r="C8" i="11"/>
  <c r="C7" i="11"/>
  <c r="B8" i="11"/>
  <c r="D39" i="10"/>
  <c r="C19" i="8"/>
  <c r="D18" i="8"/>
  <c r="C17" i="11"/>
  <c r="F20" i="8"/>
  <c r="F18" i="8"/>
  <c r="D18" i="11"/>
  <c r="C16" i="11"/>
  <c r="C16" i="8"/>
  <c r="E5" i="9"/>
  <c r="E10" i="9" s="1"/>
  <c r="B40" i="4"/>
  <c r="B10" i="8"/>
  <c r="B32" i="4"/>
  <c r="B68" i="4" s="1"/>
  <c r="B35" i="4"/>
  <c r="B71" i="4" s="1"/>
  <c r="B38" i="4"/>
  <c r="E16" i="11"/>
  <c r="E16" i="8"/>
  <c r="E21" i="11"/>
  <c r="E21" i="8"/>
  <c r="D17" i="11"/>
  <c r="D17" i="8"/>
  <c r="F19" i="11"/>
  <c r="F19" i="8"/>
  <c r="D38" i="10"/>
  <c r="F31" i="7"/>
  <c r="C69" i="4"/>
  <c r="C71" i="4"/>
  <c r="F73" i="4"/>
  <c r="D76" i="4"/>
  <c r="D71" i="4"/>
  <c r="D72" i="4"/>
  <c r="B75" i="4"/>
  <c r="B69" i="4"/>
  <c r="F77" i="4"/>
  <c r="F75" i="4"/>
  <c r="C77" i="4"/>
  <c r="C74" i="4"/>
  <c r="D70" i="4"/>
  <c r="D73" i="4"/>
  <c r="C76" i="4"/>
  <c r="C68" i="4"/>
  <c r="C70" i="4"/>
  <c r="C72" i="4"/>
  <c r="C73" i="4"/>
  <c r="F76" i="4"/>
  <c r="F68" i="4"/>
  <c r="F72" i="4"/>
  <c r="F70" i="4"/>
  <c r="F69" i="4"/>
  <c r="D69" i="4"/>
  <c r="D75" i="4"/>
  <c r="C9" i="11" l="1"/>
  <c r="C36" i="10"/>
  <c r="C34" i="10"/>
  <c r="B41" i="10"/>
  <c r="B11" i="11"/>
  <c r="C37" i="10"/>
  <c r="D35" i="10"/>
  <c r="E10" i="11"/>
  <c r="F40" i="10"/>
  <c r="F10" i="11"/>
  <c r="D41" i="10"/>
  <c r="F9" i="11"/>
  <c r="C38" i="10"/>
  <c r="D36" i="10"/>
  <c r="E9" i="11"/>
  <c r="B40" i="10"/>
  <c r="B10" i="11"/>
  <c r="B33" i="10"/>
  <c r="B69" i="10" s="1"/>
  <c r="B35" i="10"/>
  <c r="B32" i="10"/>
  <c r="B37" i="10"/>
  <c r="B38" i="10"/>
  <c r="B36" i="10"/>
  <c r="C10" i="11"/>
  <c r="D40" i="10"/>
  <c r="D76" i="10" s="1"/>
  <c r="D10" i="11"/>
  <c r="D32" i="10"/>
  <c r="D33" i="10"/>
  <c r="B34" i="10"/>
  <c r="C19" i="11"/>
  <c r="D20" i="11"/>
  <c r="D20" i="8"/>
  <c r="F32" i="7"/>
  <c r="F20" i="11"/>
  <c r="F35" i="7"/>
  <c r="F38" i="7"/>
  <c r="C40" i="7"/>
  <c r="C18" i="11"/>
  <c r="C18" i="8"/>
  <c r="F40" i="7"/>
  <c r="F39" i="7"/>
  <c r="F34" i="7"/>
  <c r="F37" i="7"/>
  <c r="F33" i="7"/>
  <c r="F36" i="7"/>
  <c r="B13" i="8"/>
  <c r="B13" i="11"/>
  <c r="B12" i="8"/>
  <c r="B12" i="11"/>
  <c r="D19" i="8"/>
  <c r="D19" i="11"/>
  <c r="D35" i="7"/>
  <c r="C21" i="11"/>
  <c r="C21" i="8"/>
  <c r="F21" i="11"/>
  <c r="F21" i="8"/>
  <c r="F29" i="8" s="1"/>
  <c r="E18" i="11"/>
  <c r="E18" i="8"/>
  <c r="E38" i="7"/>
  <c r="D75" i="10"/>
  <c r="C39" i="10"/>
  <c r="B75" i="10"/>
  <c r="E34" i="10"/>
  <c r="B76" i="4"/>
  <c r="E75" i="4"/>
  <c r="H75" i="4" s="1"/>
  <c r="J39" i="4" s="1"/>
  <c r="E71" i="4"/>
  <c r="H71" i="4" s="1"/>
  <c r="J35" i="4" s="1"/>
  <c r="B72" i="4"/>
  <c r="B77" i="4"/>
  <c r="B74" i="4"/>
  <c r="B70" i="4"/>
  <c r="B73" i="4"/>
  <c r="F41" i="10" l="1"/>
  <c r="N41" i="10" s="1"/>
  <c r="F11" i="11"/>
  <c r="F39" i="11" s="1"/>
  <c r="F33" i="10"/>
  <c r="F32" i="10"/>
  <c r="N32" i="10" s="1"/>
  <c r="F36" i="10"/>
  <c r="N36" i="10" s="1"/>
  <c r="F38" i="10"/>
  <c r="N38" i="10" s="1"/>
  <c r="E37" i="10"/>
  <c r="F35" i="10"/>
  <c r="F34" i="10"/>
  <c r="N34" i="10" s="1"/>
  <c r="C33" i="10"/>
  <c r="C40" i="10"/>
  <c r="E35" i="10"/>
  <c r="C41" i="10"/>
  <c r="K41" i="10" s="1"/>
  <c r="C11" i="11"/>
  <c r="E36" i="10"/>
  <c r="E72" i="10" s="1"/>
  <c r="F39" i="10"/>
  <c r="F75" i="10" s="1"/>
  <c r="E40" i="10"/>
  <c r="C32" i="10"/>
  <c r="E41" i="10"/>
  <c r="E11" i="11"/>
  <c r="E32" i="10"/>
  <c r="E39" i="10"/>
  <c r="E33" i="10"/>
  <c r="E38" i="10"/>
  <c r="C35" i="10"/>
  <c r="F37" i="10"/>
  <c r="F73" i="10" s="1"/>
  <c r="D34" i="7"/>
  <c r="F28" i="8"/>
  <c r="E35" i="7"/>
  <c r="E33" i="7"/>
  <c r="D32" i="7"/>
  <c r="C37" i="7"/>
  <c r="K37" i="7" s="1"/>
  <c r="D33" i="7"/>
  <c r="C39" i="7"/>
  <c r="K40" i="10" s="1"/>
  <c r="C20" i="8"/>
  <c r="C44" i="8" s="1"/>
  <c r="C38" i="7"/>
  <c r="K39" i="10" s="1"/>
  <c r="C36" i="7"/>
  <c r="C72" i="7" s="1"/>
  <c r="C20" i="11"/>
  <c r="E39" i="7"/>
  <c r="E32" i="7"/>
  <c r="D36" i="7"/>
  <c r="E40" i="7"/>
  <c r="C31" i="7"/>
  <c r="C67" i="7" s="1"/>
  <c r="D31" i="7"/>
  <c r="C35" i="7"/>
  <c r="K35" i="7" s="1"/>
  <c r="C32" i="7"/>
  <c r="K32" i="7" s="1"/>
  <c r="D40" i="7"/>
  <c r="D39" i="7"/>
  <c r="F43" i="8"/>
  <c r="E31" i="7"/>
  <c r="C33" i="7"/>
  <c r="C69" i="7" s="1"/>
  <c r="D37" i="7"/>
  <c r="E36" i="7"/>
  <c r="C34" i="7"/>
  <c r="K35" i="10" s="1"/>
  <c r="E37" i="7"/>
  <c r="D38" i="7"/>
  <c r="E34" i="7"/>
  <c r="B15" i="11"/>
  <c r="B15" i="8"/>
  <c r="B14" i="8"/>
  <c r="B14" i="11"/>
  <c r="F41" i="8"/>
  <c r="F31" i="8"/>
  <c r="F36" i="8"/>
  <c r="F35" i="8"/>
  <c r="F25" i="8"/>
  <c r="F27" i="8"/>
  <c r="F32" i="8"/>
  <c r="F42" i="8"/>
  <c r="F39" i="8"/>
  <c r="F38" i="8"/>
  <c r="F44" i="8"/>
  <c r="F26" i="8"/>
  <c r="F37" i="8"/>
  <c r="F33" i="8"/>
  <c r="F40" i="8"/>
  <c r="F34" i="8"/>
  <c r="F30" i="8"/>
  <c r="F70" i="7"/>
  <c r="N34" i="7"/>
  <c r="N35" i="10"/>
  <c r="F72" i="7"/>
  <c r="N36" i="7"/>
  <c r="E20" i="8"/>
  <c r="E38" i="8" s="1"/>
  <c r="E20" i="11"/>
  <c r="F76" i="7"/>
  <c r="N40" i="7"/>
  <c r="F75" i="7"/>
  <c r="N40" i="10"/>
  <c r="N39" i="7"/>
  <c r="F74" i="7"/>
  <c r="N39" i="10"/>
  <c r="N38" i="7"/>
  <c r="C76" i="7"/>
  <c r="K40" i="7"/>
  <c r="D21" i="11"/>
  <c r="D42" i="11" s="1"/>
  <c r="D21" i="8"/>
  <c r="D39" i="8" s="1"/>
  <c r="F69" i="7"/>
  <c r="N33" i="7"/>
  <c r="F67" i="7"/>
  <c r="N31" i="7"/>
  <c r="F71" i="7"/>
  <c r="N35" i="7"/>
  <c r="F68" i="7"/>
  <c r="N33" i="10"/>
  <c r="N32" i="7"/>
  <c r="F73" i="7"/>
  <c r="N37" i="7"/>
  <c r="B71" i="10"/>
  <c r="E71" i="10"/>
  <c r="C68" i="10"/>
  <c r="C76" i="10"/>
  <c r="B73" i="10"/>
  <c r="D70" i="10"/>
  <c r="D77" i="10"/>
  <c r="C74" i="10"/>
  <c r="B72" i="10"/>
  <c r="B76" i="10"/>
  <c r="B77" i="10"/>
  <c r="D73" i="10"/>
  <c r="D69" i="10"/>
  <c r="B74" i="10"/>
  <c r="D72" i="10"/>
  <c r="D74" i="10"/>
  <c r="D71" i="10"/>
  <c r="C71" i="10"/>
  <c r="D68" i="10"/>
  <c r="B70" i="10"/>
  <c r="E77" i="4"/>
  <c r="H77" i="4" s="1"/>
  <c r="J41" i="4" s="1"/>
  <c r="E70" i="4"/>
  <c r="H70" i="4" s="1"/>
  <c r="J34" i="4" s="1"/>
  <c r="E76" i="4"/>
  <c r="H76" i="4" s="1"/>
  <c r="J40" i="4" s="1"/>
  <c r="E73" i="4"/>
  <c r="H73" i="4" s="1"/>
  <c r="J37" i="4" s="1"/>
  <c r="E68" i="4"/>
  <c r="H68" i="4" s="1"/>
  <c r="J32" i="4" s="1"/>
  <c r="E72" i="4"/>
  <c r="H72" i="4" s="1"/>
  <c r="J36" i="4" s="1"/>
  <c r="E74" i="4"/>
  <c r="H74" i="4" s="1"/>
  <c r="J38" i="4" s="1"/>
  <c r="E69" i="4"/>
  <c r="H69" i="4" s="1"/>
  <c r="J33" i="4" s="1"/>
  <c r="F35" i="11" l="1"/>
  <c r="F25" i="11"/>
  <c r="N37" i="10"/>
  <c r="F40" i="11"/>
  <c r="F42" i="11"/>
  <c r="F30" i="11"/>
  <c r="F33" i="11"/>
  <c r="F34" i="11"/>
  <c r="F44" i="11"/>
  <c r="F27" i="11"/>
  <c r="F41" i="11"/>
  <c r="F31" i="11"/>
  <c r="F72" i="10"/>
  <c r="F29" i="11"/>
  <c r="F43" i="11"/>
  <c r="F38" i="11"/>
  <c r="F26" i="11"/>
  <c r="F28" i="11"/>
  <c r="F32" i="11"/>
  <c r="F37" i="11"/>
  <c r="F36" i="11"/>
  <c r="M32" i="10"/>
  <c r="C29" i="11"/>
  <c r="F68" i="10"/>
  <c r="C31" i="11"/>
  <c r="C36" i="11"/>
  <c r="K36" i="10"/>
  <c r="C71" i="7"/>
  <c r="C27" i="11"/>
  <c r="C32" i="11"/>
  <c r="C28" i="11"/>
  <c r="C34" i="8"/>
  <c r="C31" i="8"/>
  <c r="C40" i="8"/>
  <c r="C37" i="8"/>
  <c r="C27" i="8"/>
  <c r="C28" i="8"/>
  <c r="C43" i="8"/>
  <c r="C32" i="8"/>
  <c r="C39" i="8"/>
  <c r="K38" i="10"/>
  <c r="C44" i="11"/>
  <c r="C73" i="7"/>
  <c r="C68" i="7"/>
  <c r="C30" i="11"/>
  <c r="C26" i="11"/>
  <c r="C38" i="11"/>
  <c r="C33" i="11"/>
  <c r="D40" i="11"/>
  <c r="C41" i="11"/>
  <c r="C25" i="11"/>
  <c r="C34" i="11"/>
  <c r="M31" i="7"/>
  <c r="E67" i="7"/>
  <c r="K33" i="10"/>
  <c r="K37" i="10"/>
  <c r="K34" i="10"/>
  <c r="K36" i="7"/>
  <c r="C75" i="7"/>
  <c r="D43" i="8"/>
  <c r="K39" i="7"/>
  <c r="E41" i="8"/>
  <c r="K34" i="7"/>
  <c r="K33" i="7"/>
  <c r="C70" i="7"/>
  <c r="C29" i="8"/>
  <c r="C36" i="8"/>
  <c r="C26" i="8"/>
  <c r="C33" i="8"/>
  <c r="C25" i="8"/>
  <c r="C38" i="8"/>
  <c r="C41" i="8"/>
  <c r="C30" i="8"/>
  <c r="C35" i="8"/>
  <c r="C42" i="8"/>
  <c r="K32" i="10"/>
  <c r="D37" i="11"/>
  <c r="K38" i="7"/>
  <c r="K31" i="7"/>
  <c r="D43" i="11"/>
  <c r="C74" i="7"/>
  <c r="C40" i="11"/>
  <c r="C39" i="11"/>
  <c r="C43" i="11"/>
  <c r="C35" i="11"/>
  <c r="C37" i="11"/>
  <c r="C42" i="11"/>
  <c r="D39" i="11"/>
  <c r="B17" i="11"/>
  <c r="B17" i="8"/>
  <c r="B16" i="8"/>
  <c r="B16" i="11"/>
  <c r="E43" i="11"/>
  <c r="E33" i="11"/>
  <c r="E26" i="11"/>
  <c r="E40" i="11"/>
  <c r="E44" i="11"/>
  <c r="E27" i="11"/>
  <c r="E30" i="11"/>
  <c r="E37" i="11"/>
  <c r="E38" i="11"/>
  <c r="E25" i="11"/>
  <c r="E32" i="11"/>
  <c r="E39" i="11"/>
  <c r="E29" i="11"/>
  <c r="E31" i="11"/>
  <c r="D35" i="11"/>
  <c r="D36" i="11"/>
  <c r="E35" i="11"/>
  <c r="D41" i="11"/>
  <c r="D29" i="11"/>
  <c r="E34" i="11"/>
  <c r="D44" i="11"/>
  <c r="D25" i="11"/>
  <c r="D32" i="11"/>
  <c r="D33" i="11"/>
  <c r="D27" i="11"/>
  <c r="D28" i="11"/>
  <c r="D26" i="11"/>
  <c r="D34" i="11"/>
  <c r="D31" i="11"/>
  <c r="E36" i="11"/>
  <c r="E41" i="11"/>
  <c r="E28" i="11"/>
  <c r="D38" i="11"/>
  <c r="D30" i="11"/>
  <c r="E42" i="11"/>
  <c r="E26" i="8"/>
  <c r="E34" i="8"/>
  <c r="D44" i="8"/>
  <c r="D27" i="8"/>
  <c r="D32" i="8"/>
  <c r="D28" i="8"/>
  <c r="D29" i="8"/>
  <c r="D33" i="8"/>
  <c r="D37" i="8"/>
  <c r="D34" i="8"/>
  <c r="D35" i="8"/>
  <c r="D31" i="8"/>
  <c r="E43" i="8"/>
  <c r="E33" i="8"/>
  <c r="E44" i="8"/>
  <c r="E30" i="8"/>
  <c r="E25" i="8"/>
  <c r="E42" i="8"/>
  <c r="E27" i="8"/>
  <c r="E32" i="8"/>
  <c r="E39" i="8"/>
  <c r="E31" i="8"/>
  <c r="E28" i="8"/>
  <c r="D36" i="8"/>
  <c r="D40" i="8"/>
  <c r="D26" i="8"/>
  <c r="E29" i="8"/>
  <c r="E37" i="8"/>
  <c r="D25" i="8"/>
  <c r="D30" i="8"/>
  <c r="E36" i="8"/>
  <c r="D42" i="8"/>
  <c r="D38" i="8"/>
  <c r="E35" i="8"/>
  <c r="E40" i="8"/>
  <c r="D41" i="8"/>
  <c r="D73" i="7"/>
  <c r="L37" i="7"/>
  <c r="L38" i="10"/>
  <c r="E70" i="7"/>
  <c r="M34" i="7"/>
  <c r="M35" i="10"/>
  <c r="D75" i="7"/>
  <c r="L39" i="7"/>
  <c r="L40" i="10"/>
  <c r="E68" i="7"/>
  <c r="M32" i="7"/>
  <c r="M33" i="10"/>
  <c r="D69" i="7"/>
  <c r="L34" i="10"/>
  <c r="L33" i="7"/>
  <c r="D72" i="7"/>
  <c r="L36" i="7"/>
  <c r="L37" i="10"/>
  <c r="D76" i="7"/>
  <c r="L40" i="7"/>
  <c r="L41" i="10"/>
  <c r="E76" i="7"/>
  <c r="M40" i="7"/>
  <c r="M41" i="10"/>
  <c r="E74" i="7"/>
  <c r="M39" i="10"/>
  <c r="M38" i="7"/>
  <c r="D74" i="7"/>
  <c r="L39" i="10"/>
  <c r="L38" i="7"/>
  <c r="E71" i="7"/>
  <c r="M36" i="10"/>
  <c r="M35" i="7"/>
  <c r="D71" i="7"/>
  <c r="L36" i="10"/>
  <c r="L35" i="7"/>
  <c r="E72" i="7"/>
  <c r="M37" i="10"/>
  <c r="M36" i="7"/>
  <c r="D68" i="7"/>
  <c r="L33" i="10"/>
  <c r="L32" i="7"/>
  <c r="E69" i="7"/>
  <c r="M34" i="10"/>
  <c r="M33" i="7"/>
  <c r="E75" i="7"/>
  <c r="M40" i="10"/>
  <c r="M39" i="7"/>
  <c r="D70" i="7"/>
  <c r="L34" i="7"/>
  <c r="L35" i="10"/>
  <c r="D67" i="7"/>
  <c r="L31" i="7"/>
  <c r="L32" i="10"/>
  <c r="E73" i="7"/>
  <c r="M37" i="7"/>
  <c r="M38" i="10"/>
  <c r="C69" i="10"/>
  <c r="C77" i="10"/>
  <c r="E76" i="10"/>
  <c r="F70" i="10"/>
  <c r="F74" i="10"/>
  <c r="E69" i="10"/>
  <c r="F71" i="10"/>
  <c r="H71" i="10" s="1"/>
  <c r="C70" i="10"/>
  <c r="E73" i="10"/>
  <c r="F77" i="10"/>
  <c r="E70" i="10"/>
  <c r="E77" i="10"/>
  <c r="C75" i="10"/>
  <c r="C73" i="10"/>
  <c r="E75" i="10"/>
  <c r="E74" i="10"/>
  <c r="F69" i="10"/>
  <c r="C72" i="10"/>
  <c r="E68" i="10"/>
  <c r="F76" i="10"/>
  <c r="I70" i="4"/>
  <c r="I75" i="4"/>
  <c r="I77" i="4"/>
  <c r="I74" i="4"/>
  <c r="I71" i="4"/>
  <c r="I72" i="4"/>
  <c r="I68" i="4"/>
  <c r="H68" i="10" l="1"/>
  <c r="I68" i="10" s="1"/>
  <c r="H72" i="10"/>
  <c r="I72" i="10" s="1"/>
  <c r="B19" i="8"/>
  <c r="B19" i="11"/>
  <c r="B18" i="11"/>
  <c r="B18" i="8"/>
  <c r="B32" i="7"/>
  <c r="H73" i="10"/>
  <c r="I73" i="10" s="1"/>
  <c r="H76" i="10"/>
  <c r="I76" i="10" s="1"/>
  <c r="H77" i="10"/>
  <c r="I77" i="10" s="1"/>
  <c r="H70" i="10"/>
  <c r="I70" i="10" s="1"/>
  <c r="H74" i="10"/>
  <c r="I74" i="10" s="1"/>
  <c r="H69" i="10"/>
  <c r="I69" i="10" s="1"/>
  <c r="I71" i="10"/>
  <c r="H75" i="10"/>
  <c r="I75" i="10" s="1"/>
  <c r="H82" i="4"/>
  <c r="I73" i="4"/>
  <c r="I76" i="4"/>
  <c r="H81" i="4"/>
  <c r="H80" i="4"/>
  <c r="I69" i="4"/>
  <c r="B33" i="7" l="1"/>
  <c r="J34" i="10" s="1"/>
  <c r="B39" i="7"/>
  <c r="B20" i="8"/>
  <c r="B20" i="11"/>
  <c r="B35" i="7"/>
  <c r="B40" i="7"/>
  <c r="B21" i="11"/>
  <c r="B21" i="8"/>
  <c r="B44" i="8" s="1"/>
  <c r="B68" i="7"/>
  <c r="H68" i="7" s="1"/>
  <c r="I68" i="7" s="1"/>
  <c r="J32" i="7"/>
  <c r="J33" i="10"/>
  <c r="B38" i="7"/>
  <c r="B37" i="7"/>
  <c r="B34" i="7"/>
  <c r="B31" i="7"/>
  <c r="B36" i="7"/>
  <c r="H82" i="10"/>
  <c r="H81" i="10"/>
  <c r="I78" i="10"/>
  <c r="H80" i="10"/>
  <c r="H83" i="4"/>
  <c r="I78" i="4"/>
  <c r="B37" i="8" l="1"/>
  <c r="B44" i="11"/>
  <c r="B69" i="7"/>
  <c r="H69" i="7" s="1"/>
  <c r="I69" i="7" s="1"/>
  <c r="J33" i="7"/>
  <c r="B40" i="8"/>
  <c r="B25" i="11"/>
  <c r="B42" i="11"/>
  <c r="B42" i="8"/>
  <c r="B36" i="11"/>
  <c r="B36" i="8"/>
  <c r="B25" i="8"/>
  <c r="B35" i="8"/>
  <c r="B41" i="8"/>
  <c r="B28" i="8"/>
  <c r="B39" i="11"/>
  <c r="B41" i="11"/>
  <c r="B31" i="11"/>
  <c r="B38" i="11"/>
  <c r="B26" i="11"/>
  <c r="B33" i="11"/>
  <c r="B29" i="11"/>
  <c r="B40" i="11"/>
  <c r="J34" i="7"/>
  <c r="B70" i="7"/>
  <c r="H70" i="7" s="1"/>
  <c r="I70" i="7" s="1"/>
  <c r="J35" i="10"/>
  <c r="B71" i="7"/>
  <c r="H71" i="7" s="1"/>
  <c r="I71" i="7" s="1"/>
  <c r="J36" i="10"/>
  <c r="J35" i="7"/>
  <c r="B67" i="7"/>
  <c r="H67" i="7" s="1"/>
  <c r="J32" i="10"/>
  <c r="J31" i="7"/>
  <c r="B73" i="7"/>
  <c r="H73" i="7" s="1"/>
  <c r="I73" i="7" s="1"/>
  <c r="J38" i="10"/>
  <c r="J37" i="7"/>
  <c r="B43" i="11"/>
  <c r="B32" i="11"/>
  <c r="B30" i="11"/>
  <c r="B27" i="11"/>
  <c r="B37" i="11"/>
  <c r="B43" i="8"/>
  <c r="B31" i="8"/>
  <c r="B38" i="8"/>
  <c r="B26" i="8"/>
  <c r="B29" i="8"/>
  <c r="B39" i="8"/>
  <c r="B30" i="8"/>
  <c r="B27" i="8"/>
  <c r="B33" i="8"/>
  <c r="B34" i="8"/>
  <c r="B32" i="8"/>
  <c r="B74" i="7"/>
  <c r="H74" i="7" s="1"/>
  <c r="I74" i="7" s="1"/>
  <c r="J38" i="7"/>
  <c r="J39" i="10"/>
  <c r="B75" i="7"/>
  <c r="H75" i="7" s="1"/>
  <c r="I75" i="7" s="1"/>
  <c r="J40" i="10"/>
  <c r="J39" i="7"/>
  <c r="J40" i="7"/>
  <c r="J41" i="10"/>
  <c r="B76" i="7"/>
  <c r="H76" i="7" s="1"/>
  <c r="I76" i="7" s="1"/>
  <c r="B35" i="11"/>
  <c r="B72" i="7"/>
  <c r="H72" i="7" s="1"/>
  <c r="I72" i="7" s="1"/>
  <c r="J36" i="7"/>
  <c r="J37" i="10"/>
  <c r="B34" i="11"/>
  <c r="B28" i="11"/>
  <c r="H83" i="10"/>
  <c r="I67" i="7" l="1"/>
  <c r="I77" i="7" s="1"/>
  <c r="H79" i="7"/>
  <c r="H81" i="7"/>
  <c r="H80" i="7"/>
  <c r="H82" i="7" l="1"/>
</calcChain>
</file>

<file path=xl/sharedStrings.xml><?xml version="1.0" encoding="utf-8"?>
<sst xmlns="http://schemas.openxmlformats.org/spreadsheetml/2006/main" count="2882" uniqueCount="920">
  <si>
    <t>Needs</t>
  </si>
  <si>
    <t>how many events starts on schedule (100%=all events)</t>
  </si>
  <si>
    <t>how many events expect attendance (100%=all events)</t>
  </si>
  <si>
    <t>definition=??? (100%=???)</t>
  </si>
  <si>
    <t>efficiency</t>
  </si>
  <si>
    <t>punctuallity</t>
  </si>
  <si>
    <t>attendace</t>
  </si>
  <si>
    <t>syllabus</t>
  </si>
  <si>
    <t>Nr.1</t>
  </si>
  <si>
    <t>&lt;1000 hours</t>
  </si>
  <si>
    <t>Nr.2</t>
  </si>
  <si>
    <t xml:space="preserve">&lt;2000 </t>
  </si>
  <si>
    <t>Nr.3</t>
  </si>
  <si>
    <t>&lt;9999</t>
  </si>
  <si>
    <t>Nr.4</t>
  </si>
  <si>
    <t>&lt;100</t>
  </si>
  <si>
    <t>Nr.5</t>
  </si>
  <si>
    <t>Nr.6</t>
  </si>
  <si>
    <t>Nr.7</t>
  </si>
  <si>
    <t>Nr.8</t>
  </si>
  <si>
    <t>Nr.9</t>
  </si>
  <si>
    <t>Nr.10</t>
  </si>
  <si>
    <t>Nr.11</t>
  </si>
  <si>
    <t>Nr.12</t>
  </si>
  <si>
    <t>university Nr.3</t>
  </si>
  <si>
    <t>university Nr.1</t>
  </si>
  <si>
    <t>university Nr.2</t>
  </si>
  <si>
    <t>university Nr.4</t>
  </si>
  <si>
    <t>university Nr.5</t>
  </si>
  <si>
    <t>university Nr.6</t>
  </si>
  <si>
    <t>university Nr.7</t>
  </si>
  <si>
    <t>university Nr.8</t>
  </si>
  <si>
    <t>university Nr.9</t>
  </si>
  <si>
    <t>university Nr.10</t>
  </si>
  <si>
    <t>university Nr.11</t>
  </si>
  <si>
    <t>university Nr.12</t>
  </si>
  <si>
    <t>university Nr.13</t>
  </si>
  <si>
    <t>university Nr.14</t>
  </si>
  <si>
    <t>university Nr.15</t>
  </si>
  <si>
    <t>university Nr.16</t>
  </si>
  <si>
    <t>???</t>
  </si>
  <si>
    <t>Nr….</t>
  </si>
  <si>
    <t>university Nr….</t>
  </si>
  <si>
    <t>Students (with the same professional interests)</t>
  </si>
  <si>
    <t>Insitution with the same professional offer for students</t>
  </si>
  <si>
    <t>inverse:how many pages are translated to English by robots (100%=all pages)</t>
  </si>
  <si>
    <t>ratio of pages written in qualitative English</t>
  </si>
  <si>
    <t>Harmony-index about service sciences</t>
  </si>
  <si>
    <t>Parallel way (preparing the topic "service science" - a new offer got created for a particular Student in this course in order to have the initial steps concerning the task about the harmony-index (see: https://miau.my-x.hu/mediawiki/index.php/QuILT-IK045-Diary#Synchronicity_Test_Nr.2)</t>
  </si>
  <si>
    <t>Offer:</t>
  </si>
  <si>
    <t>starting page: https://miau.my-x.hu/mediawiki/index.php/QuILT-IK045-Diary</t>
  </si>
  <si>
    <t>CTRL+F for harmony</t>
  </si>
  <si>
    <t>basic quote = "For products and services to be successful, they need to harmonize seamlessly with the customers’ needs and perceptions. Service design is an instrument for achieving this harmony."</t>
  </si>
  <si>
    <t>task = collecting data about customer's needs concerning a service where:</t>
  </si>
  <si>
    <t>service = education (exactly this course)</t>
  </si>
  <si>
    <t>customers = Students</t>
  </si>
  <si>
    <t>needs = based on interviews/questionnaires (= variables and their values for each classmate)</t>
  </si>
  <si>
    <t>result: a report where row-header = id-s for classmates, columns = variables, cell = estimated amount of needs</t>
  </si>
  <si>
    <t>Example:</t>
  </si>
  <si>
    <t>somebody (nr1) will say: I NEED scripts where the pages of the already prepared scripts = 100%, customized/estimated value for Student Nr.1 = 90% it means he/she would like to have 10 % MORE prepared scripts</t>
  </si>
  <si>
    <t>the other Students (nr2-nr12) should also be asked whether they would need more or less scripts (where 120% would mean - the volume of the scripts is more then needed)</t>
  </si>
  <si>
    <t>each Student should suggest at least one new variable (like scripts) about needs</t>
  </si>
  <si>
    <t>each Student should formulate statements (estimations) for each variable!!!</t>
  </si>
  <si>
    <t>matrix: rows = Students, columns = variables (needs), cells= estimated values (a far as possible in %)</t>
  </si>
  <si>
    <t>description about data collection possibilities: https://miau.my-x.hu/mediawiki/index.php/QuILT_introduction_game (this game got prepared in order to cover quasi exactly this kind of data-collection)</t>
  </si>
  <si>
    <t>https://miau.my-x.hu/mediawiki/index.php/Vita:QuILT-IK059-Diary#4._Day_.282019.III.06.29</t>
  </si>
  <si>
    <t>expected/tolerated workload to have a degree</t>
  </si>
  <si>
    <t>Students/Needs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</si>
  <si>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</si>
  <si>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</si>
  <si>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</si>
  <si>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</si>
  <si>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</si>
  <si>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</si>
  <si>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</si>
  <si>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</si>
  <si>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</si>
  <si>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</si>
  <si>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Nd1</t>
  </si>
  <si>
    <t>Nd2</t>
  </si>
  <si>
    <t>Nd3</t>
  </si>
  <si>
    <t>Nd4</t>
  </si>
  <si>
    <t>Nd5</t>
  </si>
  <si>
    <t>RND-values (50-120%)</t>
  </si>
  <si>
    <t>examples</t>
  </si>
  <si>
    <t>time-consume</t>
  </si>
  <si>
    <t>accuracy of scheduling</t>
  </si>
  <si>
    <t>quality of scripts</t>
  </si>
  <si>
    <t>enforced attendace</t>
  </si>
  <si>
    <t>IT-quality</t>
  </si>
  <si>
    <t>%</t>
  </si>
  <si>
    <t>university-facts (offers/expectations)</t>
  </si>
  <si>
    <t>directions</t>
  </si>
  <si>
    <t>interpretations</t>
  </si>
  <si>
    <t>the less the better</t>
  </si>
  <si>
    <t>the more the better</t>
  </si>
  <si>
    <t>Differences (needs vs expectations) in %</t>
  </si>
  <si>
    <t>Differences (needs vs expectations) - ranks</t>
  </si>
  <si>
    <t>Y0</t>
  </si>
  <si>
    <t>&lt;--Who is the most satistfied Student?</t>
  </si>
  <si>
    <t>&lt;--If everybody had the same satisfaction level, then the service (education) should not be re-designed?!</t>
  </si>
  <si>
    <t>ranking levels (stairs)</t>
  </si>
  <si>
    <t>differnces of stairs</t>
  </si>
  <si>
    <t>S1-S2</t>
  </si>
  <si>
    <t>…</t>
  </si>
  <si>
    <t>S9-S10</t>
  </si>
  <si>
    <t>objective function</t>
  </si>
  <si>
    <t>return-value</t>
  </si>
  <si>
    <t>Satisfaction-index</t>
  </si>
  <si>
    <t>&lt;--error</t>
  </si>
  <si>
    <t>differences</t>
  </si>
  <si>
    <t>below</t>
  </si>
  <si>
    <t>above</t>
  </si>
  <si>
    <t>norm</t>
  </si>
  <si>
    <t>total</t>
  </si>
  <si>
    <t>&lt;--Students</t>
  </si>
  <si>
    <t>below&gt;above</t>
  </si>
  <si>
    <t>conclusion--&gt;</t>
  </si>
  <si>
    <t>Azonos�t�:</t>
  </si>
  <si>
    <t>Objektumok:</t>
  </si>
  <si>
    <t>Attrib�tumok:</t>
  </si>
  <si>
    <t>Lepcs�k:</t>
  </si>
  <si>
    <t>Eltol�s:</t>
  </si>
  <si>
    <t>Le�r�s: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</si>
  <si>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</si>
  <si>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</si>
  <si>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</si>
  <si>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</si>
  <si>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</si>
  <si>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</si>
  <si>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</si>
  <si>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</si>
  <si>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</si>
  <si>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</si>
  <si>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</si>
  <si>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</si>
  <si>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</si>
  <si>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</si>
  <si>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</si>
  <si>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</si>
  <si>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</si>
  <si>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L�pcs�k(1)</t>
  </si>
  <si>
    <t>S1</t>
  </si>
  <si>
    <t>S2</t>
  </si>
  <si>
    <t>(8+8)/(2)=8</t>
  </si>
  <si>
    <t>S3</t>
  </si>
  <si>
    <t>(7+7)/(2)=7</t>
  </si>
  <si>
    <t>S4</t>
  </si>
  <si>
    <t>(6+6)/(2)=6</t>
  </si>
  <si>
    <t>S5</t>
  </si>
  <si>
    <t>(5+5)/(2)=5</t>
  </si>
  <si>
    <t>S6</t>
  </si>
  <si>
    <t>(4+4)/(2)=4</t>
  </si>
  <si>
    <t>S7</t>
  </si>
  <si>
    <t>(3+3)/(2)=3</t>
  </si>
  <si>
    <t>S8</t>
  </si>
  <si>
    <t>(2+2)/(2)=2</t>
  </si>
  <si>
    <t>S9</t>
  </si>
  <si>
    <t>(1+1)/(2)=1</t>
  </si>
  <si>
    <t>S10</t>
  </si>
  <si>
    <t>(0+0)/(2)=0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</si>
  <si>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</si>
  <si>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</si>
  <si>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</si>
  <si>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</si>
  <si>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</si>
  <si>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</si>
  <si>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</si>
  <si>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S10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</si>
  <si>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</si>
  <si>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</si>
  <si>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</si>
  <si>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</si>
  <si>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</si>
  <si>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</si>
  <si>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</si>
  <si>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1.32 Mb</t>
    </r>
  </si>
  <si>
    <t>online</t>
  </si>
  <si>
    <t>offline</t>
  </si>
  <si>
    <t>&lt;--differences of ranking values</t>
  </si>
  <si>
    <t>v2</t>
  </si>
  <si>
    <t>ranking values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</si>
  <si>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</si>
  <si>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</si>
  <si>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</si>
  <si>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</si>
  <si>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</si>
  <si>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</si>
  <si>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</si>
  <si>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</si>
  <si>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</si>
  <si>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</si>
  <si>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</si>
  <si>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</si>
  <si>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</si>
  <si>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</si>
  <si>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</si>
  <si>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</si>
  <si>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</si>
  <si>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</si>
  <si>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</si>
  <si>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</si>
  <si>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S20 �sszeg: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</si>
  <si>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1.34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</si>
  <si>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0.05 mp (0 p)</t>
    </r>
  </si>
  <si>
    <t>v(i)</t>
  </si>
  <si>
    <t>V1</t>
  </si>
  <si>
    <t>V2</t>
  </si>
  <si>
    <t>estimation</t>
  </si>
  <si>
    <t>Végösszeg</t>
  </si>
  <si>
    <t>Sorcímkék</t>
  </si>
  <si>
    <t>V3</t>
  </si>
  <si>
    <t>v1</t>
  </si>
  <si>
    <t>v3</t>
  </si>
  <si>
    <t>average</t>
  </si>
  <si>
    <t>(10+10)/(2)=9.95</t>
  </si>
  <si>
    <t>(9+9)/(2)=8.95</t>
  </si>
  <si>
    <t>(8+8)/(2)=7.95</t>
  </si>
  <si>
    <t>increasing quality of learning materials v1</t>
  </si>
  <si>
    <t>increasing quality of learning materials v2</t>
  </si>
  <si>
    <t>increasing quality of learning materials v3</t>
  </si>
  <si>
    <t>increasing quality of learning materials v4</t>
  </si>
  <si>
    <t>increasing quality of learning materials v5</t>
  </si>
  <si>
    <t>increasing quality of learning materials v6</t>
  </si>
  <si>
    <t>increasing quality of learning materials v7</t>
  </si>
  <si>
    <t>increasing quality of learning materials v8</t>
  </si>
  <si>
    <t>increasing quality of learning materials v9</t>
  </si>
  <si>
    <t>increasing quality of learning materials v10</t>
  </si>
  <si>
    <t>increasing quality of learning materials v11</t>
  </si>
  <si>
    <t>increasing quality of learning materials v12</t>
  </si>
  <si>
    <t>increasing quality of learning materials v13</t>
  </si>
  <si>
    <t>increasing quality of learning materials v14</t>
  </si>
  <si>
    <t>actions/attributes</t>
  </si>
  <si>
    <t>salary of teachers</t>
  </si>
  <si>
    <t>salary of lectors</t>
  </si>
  <si>
    <t>salary of Students</t>
  </si>
  <si>
    <t>Contract for writing better scripts without lectors</t>
  </si>
  <si>
    <t>Contract for involving Students in order to testing/commenting scripts</t>
  </si>
  <si>
    <t>salary of dramaturgists</t>
  </si>
  <si>
    <t>Contract for involving dramaturgists in order to restructuring scripts</t>
  </si>
  <si>
    <t>Contract for involving lectors in order to create grammatically better texts without involving teachers/dramaturgists</t>
  </si>
  <si>
    <t>licence expenditures</t>
  </si>
  <si>
    <t>Cost of robots (e.g. lectors)</t>
  </si>
  <si>
    <t>ranking</t>
  </si>
  <si>
    <t>COCO Y0: 2105228</t>
  </si>
  <si>
    <t>(970.6+505.8)/(2)=738.2</t>
  </si>
  <si>
    <t>(27+497.8)/(2)=262.4</t>
  </si>
  <si>
    <t>(13+18)/(2)=15.5</t>
  </si>
  <si>
    <t>(17+476.8)/(2)=246.9</t>
  </si>
  <si>
    <t>(22+481.8)/(2)=251.9</t>
  </si>
  <si>
    <t>(969.6+504.8)/(2)=737.2</t>
  </si>
  <si>
    <t>(26+496.8)/(2)=261.4</t>
  </si>
  <si>
    <t>(12+17)/(2)=14.5</t>
  </si>
  <si>
    <t>(16+475.8)/(2)=245.9</t>
  </si>
  <si>
    <t>(12+12)/(2)=12</t>
  </si>
  <si>
    <t>(968.6+503.8)/(2)=736.2</t>
  </si>
  <si>
    <t>(25+495.8)/(2)=260.4</t>
  </si>
  <si>
    <t>(11+16)/(2)=13.5</t>
  </si>
  <si>
    <t>(11+11)/(2)=11</t>
  </si>
  <si>
    <t>(967.6+502.8)/(2)=735.2</t>
  </si>
  <si>
    <t>(24+494.8)/(2)=259.4</t>
  </si>
  <si>
    <t>(10+15)/(2)=12.5</t>
  </si>
  <si>
    <t>(10+10)/(2)=10</t>
  </si>
  <si>
    <t>(966.6+501.8)/(2)=734.2</t>
  </si>
  <si>
    <t>(23+493.8)/(2)=258.4</t>
  </si>
  <si>
    <t>(9+14)/(2)=11.5</t>
  </si>
  <si>
    <t>(9+9)/(2)=9</t>
  </si>
  <si>
    <t>(962.6+500.8)/(2)=731.7</t>
  </si>
  <si>
    <t>(22+492.8)/(2)=257.4</t>
  </si>
  <si>
    <t>(8+13)/(2)=10.5</t>
  </si>
  <si>
    <t>(955.6+499.8)/(2)=727.7</t>
  </si>
  <si>
    <t>(21+488.8)/(2)=254.9</t>
  </si>
  <si>
    <t>(7+12)/(2)=9.5</t>
  </si>
  <si>
    <t>(950.6+498.8)/(2)=724.7</t>
  </si>
  <si>
    <t>(20+487.8)/(2)=253.9</t>
  </si>
  <si>
    <t>(6+11)/(2)=8.5</t>
  </si>
  <si>
    <t>(949.6+497.8)/(2)=723.7</t>
  </si>
  <si>
    <t>(19+486.8)/(2)=252.9</t>
  </si>
  <si>
    <t>(942.6+496.8)/(2)=719.7</t>
  </si>
  <si>
    <t>(18+485.8)/(2)=251.9</t>
  </si>
  <si>
    <t>(941.6+495.8)/(2)=718.7</t>
  </si>
  <si>
    <t>(3+483.8)/(2)=243.4</t>
  </si>
  <si>
    <t>(940.6+494.8)/(2)=717.7</t>
  </si>
  <si>
    <t>(2+482.8)/(2)=242.4</t>
  </si>
  <si>
    <t>(939.6+493.8)/(2)=716.7</t>
  </si>
  <si>
    <t>(935.6+0)/(2)=467.8</t>
  </si>
  <si>
    <t>S14 �sszeg: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</si>
  <si>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1.33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</si>
  <si>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0.04 mp (0 p)</t>
    </r>
  </si>
  <si>
    <t>Average</t>
  </si>
  <si>
    <t>(16+16)/(2)=16</t>
  </si>
  <si>
    <t>(15+15)/(2)=15</t>
  </si>
  <si>
    <t>(14+14)/(2)=14</t>
  </si>
  <si>
    <t>(13+13)/(2)=13</t>
  </si>
  <si>
    <t>online_v1</t>
  </si>
  <si>
    <t>(8+17)/(2)=12.5</t>
  </si>
  <si>
    <t>Átlag / estimation</t>
  </si>
  <si>
    <t>(8+16)/(2)=12</t>
  </si>
  <si>
    <t>(7+15)/(2)=11</t>
  </si>
  <si>
    <t>(6+14)/(2)=10</t>
  </si>
  <si>
    <t>(5+13)/(2)=9</t>
  </si>
  <si>
    <t>(4+12)/(2)=8</t>
  </si>
  <si>
    <t>(3+11)/(2)=7</t>
  </si>
  <si>
    <t>(2+10)/(2)=6</t>
  </si>
  <si>
    <t>&lt;--ABS(diff) should be minimized</t>
  </si>
  <si>
    <t>(9+11)/(2)=10</t>
  </si>
  <si>
    <t>(7+9)/(2)=8</t>
  </si>
  <si>
    <t>(6+8)/(2)=7</t>
  </si>
  <si>
    <t>(5+7)/(2)=6</t>
  </si>
  <si>
    <t>(4+6)/(2)=5</t>
  </si>
  <si>
    <t>general directions</t>
  </si>
  <si>
    <t>general interpretations for ABS(diff)</t>
  </si>
  <si>
    <t>COCO Y0: 9037492</t>
  </si>
  <si>
    <t>(18+969.2)/(2)=493.6</t>
  </si>
  <si>
    <t>(9+24)/(2)=16.5</t>
  </si>
  <si>
    <t>(14+962.2)/(2)=488.1</t>
  </si>
  <si>
    <t>(972.2+944.2)/(2)=958.2</t>
  </si>
  <si>
    <t>(20+19)/(2)=19.5</t>
  </si>
  <si>
    <t>(16+29)/(2)=22.5</t>
  </si>
  <si>
    <t>(8+23)/(2)=15.5</t>
  </si>
  <si>
    <t>(13+961.2)/(2)=487.1</t>
  </si>
  <si>
    <t>(971.2+943.2)/(2)=957.2</t>
  </si>
  <si>
    <t>(10+8)/(2)=9</t>
  </si>
  <si>
    <t>(15+28)/(2)=21.5</t>
  </si>
  <si>
    <t>(7+22)/(2)=14.5</t>
  </si>
  <si>
    <t>(12+960.2)/(2)=486.1</t>
  </si>
  <si>
    <t>(969.2+8)/(2)=488.6</t>
  </si>
  <si>
    <t>(9+7)/(2)=8</t>
  </si>
  <si>
    <t>(14+27)/(2)=20.5</t>
  </si>
  <si>
    <t>(6+21)/(2)=13.5</t>
  </si>
  <si>
    <t>(9+959.2)/(2)=484.1</t>
  </si>
  <si>
    <t>(968.2+7)/(2)=487.6</t>
  </si>
  <si>
    <t>(8+6)/(2)=7</t>
  </si>
  <si>
    <t>(13+26)/(2)=19.5</t>
  </si>
  <si>
    <t>(5+20)/(2)=12.5</t>
  </si>
  <si>
    <t>(8+958.2)/(2)=483.1</t>
  </si>
  <si>
    <t>(967.2+6)/(2)=486.6</t>
  </si>
  <si>
    <t>(7+5)/(2)=6</t>
  </si>
  <si>
    <t>(12+25)/(2)=18.5</t>
  </si>
  <si>
    <t>(4+19)/(2)=11.5</t>
  </si>
  <si>
    <t>(7+957.2)/(2)=482.1</t>
  </si>
  <si>
    <t>(966.2+5)/(2)=485.6</t>
  </si>
  <si>
    <t>(11+24)/(2)=17.5</t>
  </si>
  <si>
    <t>(3+18)/(2)=10.5</t>
  </si>
  <si>
    <t>(6+956.2)/(2)=481.1</t>
  </si>
  <si>
    <t>(965.2+4)/(2)=484.6</t>
  </si>
  <si>
    <t>(10+23)/(2)=16.5</t>
  </si>
  <si>
    <t>(2+17)/(2)=9.5</t>
  </si>
  <si>
    <t>(964.2+2)/(2)=483.1</t>
  </si>
  <si>
    <t>(1+16)/(2)=8.5</t>
  </si>
  <si>
    <t>(4+1)/(2)=2.5</t>
  </si>
  <si>
    <t>(963.2+1)/(2)=482.1</t>
  </si>
  <si>
    <t>(962.2+0)/(2)=481.1</t>
  </si>
  <si>
    <t>COCO Y0: 5203396</t>
  </si>
  <si>
    <t>(24+992.9)/(2)=508.45</t>
  </si>
  <si>
    <t>(28+977.9)/(2)=502.95</t>
  </si>
  <si>
    <t>(968.9+9)/(2)=488.95</t>
  </si>
  <si>
    <t>(9+10)/(2)=9.5</t>
  </si>
  <si>
    <t>(23+991.9)/(2)=507.45</t>
  </si>
  <si>
    <t>(27+976.9)/(2)=501.95</t>
  </si>
  <si>
    <t>(958.9+8)/(2)=483.45</t>
  </si>
  <si>
    <t>(8+9)/(2)=8.5</t>
  </si>
  <si>
    <t>(22+990.9)/(2)=506.45</t>
  </si>
  <si>
    <t>(26+975.9)/(2)=500.95</t>
  </si>
  <si>
    <t>(957.9+7)/(2)=482.45</t>
  </si>
  <si>
    <t>(7+8)/(2)=7.5</t>
  </si>
  <si>
    <t>(21+989.9)/(2)=505.45</t>
  </si>
  <si>
    <t>(956.9+6)/(2)=481.45</t>
  </si>
  <si>
    <t>(6+7)/(2)=6.5</t>
  </si>
  <si>
    <t>(20+988.9)/(2)=504.45</t>
  </si>
  <si>
    <t>(5+10)/(2)=7.5</t>
  </si>
  <si>
    <t>(955.9+5)/(2)=480.45</t>
  </si>
  <si>
    <t>(5+6)/(2)=5.5</t>
  </si>
  <si>
    <t>(19+987.9)/(2)=503.45</t>
  </si>
  <si>
    <t>(4+9)/(2)=6.5</t>
  </si>
  <si>
    <t>(954.9+4)/(2)=479.45</t>
  </si>
  <si>
    <t>(4+5)/(2)=4.5</t>
  </si>
  <si>
    <t>(18+986.9)/(2)=502.45</t>
  </si>
  <si>
    <t>(953.9+3)/(2)=478.45</t>
  </si>
  <si>
    <t>(3+4)/(2)=3.5</t>
  </si>
  <si>
    <t>(17+17)/(2)=17</t>
  </si>
  <si>
    <t>(952.9+2)/(2)=477.45</t>
  </si>
  <si>
    <t>(2+3)/(2)=2.5</t>
  </si>
  <si>
    <t>(951.9+1)/(2)=476.45</t>
  </si>
  <si>
    <t>(950.9+0)/(2)=475.45</t>
  </si>
  <si>
    <r>
      <t>A futtat�s id�tartama: </t>
    </r>
    <r>
      <rPr>
        <b/>
        <sz val="6"/>
        <color rgb="FF333333"/>
        <rFont val="Verdana"/>
        <family val="2"/>
        <charset val="238"/>
      </rPr>
      <t>0.03 mp (0 p)</t>
    </r>
  </si>
  <si>
    <t>COCO Y0: 4110264</t>
  </si>
  <si>
    <t>(956.3+52.1)/(2)=504.2</t>
  </si>
  <si>
    <t>(47.1+46.1)/(2)=46.55</t>
  </si>
  <si>
    <t>(35+947.3)/(2)=491.2</t>
  </si>
  <si>
    <t>(19+19)/(2)=19.05</t>
  </si>
  <si>
    <t>(19+20)/(2)=19.55</t>
  </si>
  <si>
    <t>(936.3+42.1)/(2)=489.2</t>
  </si>
  <si>
    <t>(43.1+45.1)/(2)=44.05</t>
  </si>
  <si>
    <t>(34+946.3)/(2)=490.2</t>
  </si>
  <si>
    <t>(18+18)/(2)=18.05</t>
  </si>
  <si>
    <t>(18+19)/(2)=18.55</t>
  </si>
  <si>
    <t>(935.3+41.1)/(2)=488.2</t>
  </si>
  <si>
    <t>(42.1+44.1)/(2)=43.05</t>
  </si>
  <si>
    <t>(33+945.3)/(2)=489.2</t>
  </si>
  <si>
    <t>(17+18)/(2)=17.5</t>
  </si>
  <si>
    <t>(934.3+40.1)/(2)=487.2</t>
  </si>
  <si>
    <t>(31+43.1)/(2)=37.05</t>
  </si>
  <si>
    <t>(32+944.3)/(2)=488.2</t>
  </si>
  <si>
    <t>(16+17)/(2)=16.5</t>
  </si>
  <si>
    <t>(933.3+39.1)/(2)=486.2</t>
  </si>
  <si>
    <t>(30+42.1)/(2)=36.05</t>
  </si>
  <si>
    <t>(31+943.3)/(2)=487.2</t>
  </si>
  <si>
    <t>(15+16)/(2)=15.5</t>
  </si>
  <si>
    <t>(932.3+38.1)/(2)=485.2</t>
  </si>
  <si>
    <t>(29+41.1)/(2)=35.05</t>
  </si>
  <si>
    <t>(30+942.3)/(2)=486.2</t>
  </si>
  <si>
    <t>(14+15)/(2)=14.5</t>
  </si>
  <si>
    <t>(931.3+37.1)/(2)=484.2</t>
  </si>
  <si>
    <t>(28+40.1)/(2)=34.05</t>
  </si>
  <si>
    <t>(29+941.3)/(2)=485.2</t>
  </si>
  <si>
    <t>(13+14)/(2)=13.5</t>
  </si>
  <si>
    <t>(930.3+36.1)/(2)=483.2</t>
  </si>
  <si>
    <t>(27+39.1)/(2)=33.05</t>
  </si>
  <si>
    <t>(12+940.3)/(2)=476.15</t>
  </si>
  <si>
    <t>(929.3+35)/(2)=482.2</t>
  </si>
  <si>
    <t>(26+38.1)/(2)=32.05</t>
  </si>
  <si>
    <t>(11+939.3)/(2)=475.15</t>
  </si>
  <si>
    <t>(928.3+34)/(2)=481.15</t>
  </si>
  <si>
    <t>(25+37.1)/(2)=31.05</t>
  </si>
  <si>
    <t>(10+938.3)/(2)=474.15</t>
  </si>
  <si>
    <t>(927.3+33)/(2)=480.15</t>
  </si>
  <si>
    <t>(24+36.1)/(2)=30.05</t>
  </si>
  <si>
    <t>(9+937.3)/(2)=473.15</t>
  </si>
  <si>
    <t>(925.3+32)/(2)=478.65</t>
  </si>
  <si>
    <t>(23+35)/(2)=29.05</t>
  </si>
  <si>
    <t>(8+936.3)/(2)=472.15</t>
  </si>
  <si>
    <t>(924.3+31)/(2)=477.65</t>
  </si>
  <si>
    <t>(22+34)/(2)=28.05</t>
  </si>
  <si>
    <t>(7+935.3)/(2)=471.15</t>
  </si>
  <si>
    <t>(923.3+30)/(2)=476.65</t>
  </si>
  <si>
    <t>(21+33)/(2)=27.05</t>
  </si>
  <si>
    <t>(6+916.3)/(2)=461.15</t>
  </si>
  <si>
    <t>(922.3+29)/(2)=475.65</t>
  </si>
  <si>
    <t>(20+32)/(2)=26.05</t>
  </si>
  <si>
    <t>(5+915.3)/(2)=460.15</t>
  </si>
  <si>
    <t>(921.3+28)/(2)=474.65</t>
  </si>
  <si>
    <t>(19+31)/(2)=25.05</t>
  </si>
  <si>
    <t>(4+914.3)/(2)=459.15</t>
  </si>
  <si>
    <t>(920.3+22)/(2)=471.15</t>
  </si>
  <si>
    <t>(18+29)/(2)=23.55</t>
  </si>
  <si>
    <t>(3+913.3)/(2)=458.15</t>
  </si>
  <si>
    <t>(908.3+11)/(2)=459.65</t>
  </si>
  <si>
    <t>(2+28)/(2)=15</t>
  </si>
  <si>
    <t>(2+902.3)/(2)=452.15</t>
  </si>
  <si>
    <t>(907.3+10)/(2)=458.65</t>
  </si>
  <si>
    <t>(1+27)/(2)=14</t>
  </si>
  <si>
    <t>(1+893.3)/(2)=447.15</t>
  </si>
  <si>
    <t>(906.3+0)/(2)=453.15</t>
  </si>
  <si>
    <t>(0+892.2)/(2)=446.1</t>
  </si>
  <si>
    <t>COCO Y0: 8739362</t>
  </si>
  <si>
    <t>(979.1+984.1)/(2)=981.65</t>
  </si>
  <si>
    <t>(15+10)/(2)=12.5</t>
  </si>
  <si>
    <t>(9+18)/(2)=13.5</t>
  </si>
  <si>
    <t>(21+991.1)/(2)=506.1</t>
  </si>
  <si>
    <t>(9+17)/(2)=13</t>
  </si>
  <si>
    <t>(978.1+983.1)/(2)=980.65</t>
  </si>
  <si>
    <t>(11+8)/(2)=9.5</t>
  </si>
  <si>
    <t>(9+8)/(2)=8.5</t>
  </si>
  <si>
    <t>(977.1+982.1)/(2)=979.65</t>
  </si>
  <si>
    <t>(10+7)/(2)=8.5</t>
  </si>
  <si>
    <t>(976.1+981.1)/(2)=978.65</t>
  </si>
  <si>
    <t>(9+6)/(2)=7.5</t>
  </si>
  <si>
    <t>(975.1+970.1)/(2)=972.65</t>
  </si>
  <si>
    <t>(8+5)/(2)=6.5</t>
  </si>
  <si>
    <t>(974.1+969.1)/(2)=971.65</t>
  </si>
  <si>
    <t>(7+4)/(2)=5.5</t>
  </si>
  <si>
    <t>(973.1+968.1)/(2)=970.65</t>
  </si>
  <si>
    <t>(6+3)/(2)=4.5</t>
  </si>
  <si>
    <t>(3+5)/(2)=4</t>
  </si>
  <si>
    <t>(969.1+967.1)/(2)=968.15</t>
  </si>
  <si>
    <t>(2+4)/(2)=3</t>
  </si>
  <si>
    <t>(968.1+966.1)/(2)=967.15</t>
  </si>
  <si>
    <t>(967.1+0)/(2)=483.55</t>
  </si>
  <si>
    <t>COCO Y0: 3761240</t>
  </si>
  <si>
    <t>(927.4+910.5)/(2)=918.95</t>
  </si>
  <si>
    <t>(30.8+43.8)/(2)=37.3</t>
  </si>
  <si>
    <t>(36.8+67.7)/(2)=52.25</t>
  </si>
  <si>
    <t>(30.8+18.9)/(2)=24.9</t>
  </si>
  <si>
    <t>(18.9+42.8)/(2)=30.85</t>
  </si>
  <si>
    <t>(926.4+909.5)/(2)=917.95</t>
  </si>
  <si>
    <t>(29.9+42.8)/(2)=36.3</t>
  </si>
  <si>
    <t>(35.8+66.7)/(2)=51.25</t>
  </si>
  <si>
    <t>(29.9+17.9)/(2)=23.9</t>
  </si>
  <si>
    <t>(17.9+41.8)/(2)=29.85</t>
  </si>
  <si>
    <t>(925.4+908.5)/(2)=916.95</t>
  </si>
  <si>
    <t>(28.9+41.8)/(2)=35.35</t>
  </si>
  <si>
    <t>(34.8+65.7)/(2)=50.25</t>
  </si>
  <si>
    <t>(16.9+16.9)/(2)=16.9</t>
  </si>
  <si>
    <t>(16.9+40.8)/(2)=28.85</t>
  </si>
  <si>
    <t>(924.4+907.5)/(2)=915.95</t>
  </si>
  <si>
    <t>(27.9+40.8)/(2)=34.35</t>
  </si>
  <si>
    <t>(33.8+64.7)/(2)=49.25</t>
  </si>
  <si>
    <t>(15.9+15.9)/(2)=15.9</t>
  </si>
  <si>
    <t>(15.9+39.8)/(2)=27.85</t>
  </si>
  <si>
    <t>(923.4+906.5)/(2)=914.95</t>
  </si>
  <si>
    <t>(26.9+39.8)/(2)=33.35</t>
  </si>
  <si>
    <t>(16.9+63.7)/(2)=40.3</t>
  </si>
  <si>
    <t>(14.9+14.9)/(2)=14.95</t>
  </si>
  <si>
    <t>(14.9+38.8)/(2)=26.85</t>
  </si>
  <si>
    <t>(922.4+905.5)/(2)=914</t>
  </si>
  <si>
    <t>(25.9+38.8)/(2)=32.35</t>
  </si>
  <si>
    <t>(15.9+62.7)/(2)=39.3</t>
  </si>
  <si>
    <t>(13.9+13.9)/(2)=13.95</t>
  </si>
  <si>
    <t>(13.9+37.8)/(2)=25.85</t>
  </si>
  <si>
    <t>(921.4+904.5)/(2)=913</t>
  </si>
  <si>
    <t>(24.9+37.8)/(2)=31.35</t>
  </si>
  <si>
    <t>(12.9+61.7)/(2)=37.3</t>
  </si>
  <si>
    <t>(12.9+12.9)/(2)=12.95</t>
  </si>
  <si>
    <t>(12.9+36.8)/(2)=24.9</t>
  </si>
  <si>
    <t>(920.4+903.5)/(2)=912</t>
  </si>
  <si>
    <t>(23.9+36.8)/(2)=30.35</t>
  </si>
  <si>
    <t>(11.9+60.7)/(2)=36.3</t>
  </si>
  <si>
    <t>(11.9+11.9)/(2)=11.95</t>
  </si>
  <si>
    <t>(11.9+35.8)/(2)=23.9</t>
  </si>
  <si>
    <t>(919.4+902.5)/(2)=911</t>
  </si>
  <si>
    <t>(22.9+35.8)/(2)=29.35</t>
  </si>
  <si>
    <t>(10.9+59.7)/(2)=35.35</t>
  </si>
  <si>
    <t>(10.9+10.9)/(2)=10.95</t>
  </si>
  <si>
    <t>(10.9+34.8)/(2)=22.9</t>
  </si>
  <si>
    <t>(918.5+901.5)/(2)=910</t>
  </si>
  <si>
    <t>(21.9+34.8)/(2)=28.35</t>
  </si>
  <si>
    <t>(10+58.7)/(2)=34.35</t>
  </si>
  <si>
    <t>(10+33.8)/(2)=21.9</t>
  </si>
  <si>
    <t>(917.5+900.5)/(2)=909</t>
  </si>
  <si>
    <t>(20.9+33.8)/(2)=27.35</t>
  </si>
  <si>
    <t>(9+57.7)/(2)=33.35</t>
  </si>
  <si>
    <t>(9+32.8)/(2)=20.9</t>
  </si>
  <si>
    <t>(916.5+899.5)/(2)=908</t>
  </si>
  <si>
    <t>(19.9+32.8)/(2)=26.35</t>
  </si>
  <si>
    <t>(8+56.7)/(2)=32.35</t>
  </si>
  <si>
    <t>(8+31.8)/(2)=19.9</t>
  </si>
  <si>
    <t>(915.5+898.6)/(2)=907</t>
  </si>
  <si>
    <t>(18.9+31.8)/(2)=25.35</t>
  </si>
  <si>
    <t>(7+55.7)/(2)=31.35</t>
  </si>
  <si>
    <t>(7+7)/(2)=6.95</t>
  </si>
  <si>
    <t>(7+30.8)/(2)=18.9</t>
  </si>
  <si>
    <t>(914.5+897.6)/(2)=906</t>
  </si>
  <si>
    <t>(17.9+30.8)/(2)=24.4</t>
  </si>
  <si>
    <t>(6+54.7)/(2)=30.35</t>
  </si>
  <si>
    <t>(6+6)/(2)=5.95</t>
  </si>
  <si>
    <t>(6+29.9)/(2)=17.9</t>
  </si>
  <si>
    <t>(913.5+896.6)/(2)=905</t>
  </si>
  <si>
    <t>(16.9+29.9)/(2)=23.4</t>
  </si>
  <si>
    <t>(5+53.7)/(2)=29.35</t>
  </si>
  <si>
    <t>(5+28.9)/(2)=16.9</t>
  </si>
  <si>
    <t>(912.5+895.6)/(2)=904</t>
  </si>
  <si>
    <t>(15.9+28.9)/(2)=22.4</t>
  </si>
  <si>
    <t>(4+52.7)/(2)=28.35</t>
  </si>
  <si>
    <t>(4+27.9)/(2)=15.9</t>
  </si>
  <si>
    <t>(911.5+894.6)/(2)=903.05</t>
  </si>
  <si>
    <t>(14.9+3)/(2)=8.95</t>
  </si>
  <si>
    <t>(3+51.7)/(2)=27.35</t>
  </si>
  <si>
    <t>(3+26.9)/(2)=14.95</t>
  </si>
  <si>
    <t>(910.5+893.6)/(2)=902.05</t>
  </si>
  <si>
    <t>(13.9+2)/(2)=7.95</t>
  </si>
  <si>
    <t>(2+50.7)/(2)=26.35</t>
  </si>
  <si>
    <t>(2+25.9)/(2)=13.95</t>
  </si>
  <si>
    <t>(909.5+892.6)/(2)=901.05</t>
  </si>
  <si>
    <t>(1+49.8)/(2)=25.35</t>
  </si>
  <si>
    <t>(1+24.9)/(2)=12.95</t>
  </si>
  <si>
    <t>(908.5+891.6)/(2)=900.05</t>
  </si>
  <si>
    <t>Estimation</t>
  </si>
  <si>
    <t>correlation</t>
  </si>
  <si>
    <t>COCO Y0: 5628441</t>
  </si>
  <si>
    <t>(28+14)/(2)=20.95</t>
  </si>
  <si>
    <t>(9+22)/(2)=15.45</t>
  </si>
  <si>
    <t>(975.3+979.3)/(2)=977.3</t>
  </si>
  <si>
    <t>(14+13)/(2)=13.5</t>
  </si>
  <si>
    <t>(33.9+20)/(2)=26.95</t>
  </si>
  <si>
    <t>(27+13)/(2)=19.95</t>
  </si>
  <si>
    <t>(8+21)/(2)=14.45</t>
  </si>
  <si>
    <t>(959.3+978.3)/(2)=968.8</t>
  </si>
  <si>
    <t>(13+12)/(2)=12.5</t>
  </si>
  <si>
    <t>(32.9+14)/(2)=23.45</t>
  </si>
  <si>
    <t>(26+12)/(2)=18.95</t>
  </si>
  <si>
    <t>(7+20)/(2)=13.5</t>
  </si>
  <si>
    <t>(958.3+977.3)/(2)=967.8</t>
  </si>
  <si>
    <t>(12+7)/(2)=9.5</t>
  </si>
  <si>
    <t>(31.9+13)/(2)=22.45</t>
  </si>
  <si>
    <t>(25+11)/(2)=17.95</t>
  </si>
  <si>
    <t>(6+19)/(2)=12.5</t>
  </si>
  <si>
    <t>(957.3+976.3)/(2)=966.8</t>
  </si>
  <si>
    <t>(956.3+975.3)/(2)=965.8</t>
  </si>
  <si>
    <t>(955.3+974.3)/(2)=964.8</t>
  </si>
  <si>
    <t>(954.3+973.3)/(2)=963.8</t>
  </si>
  <si>
    <t>(953.3+972.3)/(2)=962.8</t>
  </si>
  <si>
    <t>(6+1)/(2)=3.5</t>
  </si>
  <si>
    <t>(952.3+971.3)/(2)=961.8</t>
  </si>
  <si>
    <t>(951.3+970.3)/(2)=960.8</t>
  </si>
  <si>
    <r>
      <t>A futtat�s id�tartama: </t>
    </r>
    <r>
      <rPr>
        <b/>
        <sz val="6"/>
        <color rgb="FF333333"/>
        <rFont val="Verdana"/>
        <family val="2"/>
        <charset val="238"/>
      </rPr>
      <t>0.06 mp (0 p)</t>
    </r>
  </si>
  <si>
    <t>v4</t>
  </si>
  <si>
    <t>COCO Y0: 1125842</t>
  </si>
  <si>
    <t>(20.1+895.3)/(2)=457.7</t>
  </si>
  <si>
    <t>(51.2+99.4)/(2)=75.3</t>
  </si>
  <si>
    <t>(953.5+58.2)/(2)=505.85</t>
  </si>
  <si>
    <t>(19.1+31.1)/(2)=25.1</t>
  </si>
  <si>
    <t>(19.1+27.1)/(2)=23.1</t>
  </si>
  <si>
    <t>(19.1+894.3)/(2)=456.7</t>
  </si>
  <si>
    <t>(50.2+98.4)/(2)=74.25</t>
  </si>
  <si>
    <t>(952.5+57.2)/(2)=504.85</t>
  </si>
  <si>
    <t>(18.1+30.1)/(2)=24.1</t>
  </si>
  <si>
    <t>(18.1+26.1)/(2)=22.1</t>
  </si>
  <si>
    <t>(18.1+893.3)/(2)=455.65</t>
  </si>
  <si>
    <t>(37.1+97.4)/(2)=67.25</t>
  </si>
  <si>
    <t>(951.5+56.2)/(2)=503.85</t>
  </si>
  <si>
    <t>(17.1+29.1)/(2)=23.1</t>
  </si>
  <si>
    <t>(17.1+25.1)/(2)=21.1</t>
  </si>
  <si>
    <t>(17.1+892.3)/(2)=454.65</t>
  </si>
  <si>
    <t>(36.1+96.4)/(2)=66.25</t>
  </si>
  <si>
    <t>(945.5+26.1)/(2)=485.8</t>
  </si>
  <si>
    <t>(16.1+28.1)/(2)=22.1</t>
  </si>
  <si>
    <t>(16.1+24.1)/(2)=20.05</t>
  </si>
  <si>
    <t>(16.1+891.3)/(2)=453.65</t>
  </si>
  <si>
    <t>(35.1+95.4)/(2)=65.25</t>
  </si>
  <si>
    <t>(932.4+25.1)/(2)=478.75</t>
  </si>
  <si>
    <t>(15.1+27.1)/(2)=21.1</t>
  </si>
  <si>
    <t>(15.1+23.1)/(2)=19.05</t>
  </si>
  <si>
    <t>(15.1+890.3)/(2)=452.65</t>
  </si>
  <si>
    <t>(34.1+94.3)/(2)=64.25</t>
  </si>
  <si>
    <t>(931.4+24.1)/(2)=477.75</t>
  </si>
  <si>
    <t>(14.1+14.1)/(2)=14.05</t>
  </si>
  <si>
    <t>(14.1+22.1)/(2)=18.05</t>
  </si>
  <si>
    <t>(14.1+889.3)/(2)=451.65</t>
  </si>
  <si>
    <t>(33.1+93.3)/(2)=63.25</t>
  </si>
  <si>
    <t>(930.4+21.1)/(2)=475.75</t>
  </si>
  <si>
    <t>(13+13)/(2)=13.05</t>
  </si>
  <si>
    <t>(13+21.1)/(2)=17.05</t>
  </si>
  <si>
    <t>(13+888.3)/(2)=450.65</t>
  </si>
  <si>
    <t>(32.1+92.3)/(2)=62.25</t>
  </si>
  <si>
    <t>(923.4+20.1)/(2)=471.75</t>
  </si>
  <si>
    <t>(12+12)/(2)=12.05</t>
  </si>
  <si>
    <t>(12+20.1)/(2)=16.05</t>
  </si>
  <si>
    <t>(12+887.3)/(2)=449.65</t>
  </si>
  <si>
    <t>(31.1+91.3)/(2)=61.25</t>
  </si>
  <si>
    <t>(922.4+19.1)/(2)=470.75</t>
  </si>
  <si>
    <t>(11+11)/(2)=11.05</t>
  </si>
  <si>
    <t>(11+19.1)/(2)=15.05</t>
  </si>
  <si>
    <t>(10+886.3)/(2)=448.15</t>
  </si>
  <si>
    <t>(30.1+90.3)/(2)=60.2</t>
  </si>
  <si>
    <t>(921.4+18.1)/(2)=469.75</t>
  </si>
  <si>
    <t>(10+10)/(2)=10.05</t>
  </si>
  <si>
    <t>(10+18.1)/(2)=14.05</t>
  </si>
  <si>
    <t>(9+885.3)/(2)=447.15</t>
  </si>
  <si>
    <t>(29.1+89.3)/(2)=59.2</t>
  </si>
  <si>
    <t>(920.4+17.1)/(2)=468.7</t>
  </si>
  <si>
    <t>(9+9)/(2)=9.05</t>
  </si>
  <si>
    <t>(9+17.1)/(2)=13.05</t>
  </si>
  <si>
    <t>(8+884.2)/(2)=446.15</t>
  </si>
  <si>
    <t>(28.1+88.3)/(2)=58.2</t>
  </si>
  <si>
    <t>(919.4+16.1)/(2)=467.7</t>
  </si>
  <si>
    <t>(8+8)/(2)=8.05</t>
  </si>
  <si>
    <t>(8+16.1)/(2)=12.05</t>
  </si>
  <si>
    <t>(7+883.2)/(2)=445.15</t>
  </si>
  <si>
    <t>(27.1+87.3)/(2)=57.2</t>
  </si>
  <si>
    <t>(918.4+15.1)/(2)=466.7</t>
  </si>
  <si>
    <t>(7+7)/(2)=7.05</t>
  </si>
  <si>
    <t>(7+15.1)/(2)=11.05</t>
  </si>
  <si>
    <t>(6+882.2)/(2)=444.15</t>
  </si>
  <si>
    <t>(26.1+86.3)/(2)=56.2</t>
  </si>
  <si>
    <t>(917.4+6)/(2)=461.7</t>
  </si>
  <si>
    <t>(6+14.1)/(2)=10.05</t>
  </si>
  <si>
    <t>(5+881.2)/(2)=443.15</t>
  </si>
  <si>
    <t>(25.1+85.3)/(2)=55.2</t>
  </si>
  <si>
    <t>(916.4+5)/(2)=460.7</t>
  </si>
  <si>
    <t>(5+13)/(2)=9.05</t>
  </si>
  <si>
    <t>(4+880.2)/(2)=442.1</t>
  </si>
  <si>
    <t>(24.1+84.3)/(2)=54.2</t>
  </si>
  <si>
    <t>(915.4+4)/(2)=459.7</t>
  </si>
  <si>
    <t>(4+12)/(2)=8.05</t>
  </si>
  <si>
    <t>(3+879.2)/(2)=441.1</t>
  </si>
  <si>
    <t>(23.1+47.2)/(2)=35.15</t>
  </si>
  <si>
    <t>(914.4+3)/(2)=458.7</t>
  </si>
  <si>
    <t>(3+11)/(2)=7.05</t>
  </si>
  <si>
    <t>(2+870.2)/(2)=436.1</t>
  </si>
  <si>
    <t>(22.1+46.2)/(2)=34.15</t>
  </si>
  <si>
    <t>(913.4+2)/(2)=457.7</t>
  </si>
  <si>
    <t>(2+8)/(2)=5</t>
  </si>
  <si>
    <t>(1+869.2)/(2)=435.1</t>
  </si>
  <si>
    <t>(21.1+45.2)/(2)=33.1</t>
  </si>
  <si>
    <t>(912.4+1)/(2)=456.7</t>
  </si>
  <si>
    <t>(0+866.2)/(2)=433.1</t>
  </si>
  <si>
    <t>(911.3+0)/(2)=455.65</t>
  </si>
  <si>
    <r>
      <t>A futtat�s id�tartama: </t>
    </r>
    <r>
      <rPr>
        <b/>
        <sz val="6"/>
        <color rgb="FF333333"/>
        <rFont val="Verdana"/>
        <family val="2"/>
        <charset val="238"/>
      </rPr>
      <t>0.11 mp (0 p)</t>
    </r>
  </si>
  <si>
    <t>COCO Y0: 3250607</t>
  </si>
  <si>
    <t>(24+664)/(2)=344</t>
  </si>
  <si>
    <t>(977+337)/(2)=656.95</t>
  </si>
  <si>
    <t>(9+339)/(2)=174</t>
  </si>
  <si>
    <t>(20+331)/(2)=175.5</t>
  </si>
  <si>
    <t>(16+335)/(2)=175.5</t>
  </si>
  <si>
    <t>(23+663)/(2)=343</t>
  </si>
  <si>
    <t>(976+336)/(2)=655.95</t>
  </si>
  <si>
    <t>(8+338)/(2)=173</t>
  </si>
  <si>
    <t>(19+330)/(2)=174.5</t>
  </si>
  <si>
    <t>(8+333)/(2)=170.5</t>
  </si>
  <si>
    <t>(975+335)/(2)=654.95</t>
  </si>
  <si>
    <t>(7+337)/(2)=172</t>
  </si>
  <si>
    <t>(18+328)/(2)=173</t>
  </si>
  <si>
    <t>(7+332)/(2)=169.5</t>
  </si>
  <si>
    <t>(974+334)/(2)=653.95</t>
  </si>
  <si>
    <t>(6+327)/(2)=166.5</t>
  </si>
  <si>
    <t>(17+327)/(2)=172</t>
  </si>
  <si>
    <t>(6+331)/(2)=168.5</t>
  </si>
  <si>
    <t>(973+333)/(2)=652.95</t>
  </si>
  <si>
    <t>(5+326)/(2)=165.5</t>
  </si>
  <si>
    <t>(11+326)/(2)=168.5</t>
  </si>
  <si>
    <t>(5+330)/(2)=167.5</t>
  </si>
  <si>
    <t>(972+332)/(2)=651.95</t>
  </si>
  <si>
    <t>(10+4)/(2)=7</t>
  </si>
  <si>
    <t>(4+329)/(2)=166.5</t>
  </si>
  <si>
    <t>(971+331)/(2)=650.95</t>
  </si>
  <si>
    <t>(970+2)/(2)=486</t>
  </si>
  <si>
    <t>(966+1)/(2)=483.5</t>
  </si>
  <si>
    <t>(951+0)/(2)=475.5</t>
  </si>
  <si>
    <t>v5</t>
  </si>
  <si>
    <t>COCO Y0: 5217072</t>
  </si>
  <si>
    <t>(44.1+470.4)/(2)=257.3</t>
  </si>
  <si>
    <t>(57.2+507.5)/(2)=282.35</t>
  </si>
  <si>
    <t>(72.2+503.5)/(2)=287.85</t>
  </si>
  <si>
    <t>(911.8+71.2)/(2)=491.5</t>
  </si>
  <si>
    <t>(19.1+19.1)/(2)=19.05</t>
  </si>
  <si>
    <t>(27.1+469.4)/(2)=248.25</t>
  </si>
  <si>
    <t>(56.2+506.5)/(2)=281.35</t>
  </si>
  <si>
    <t>(50.2+481.5)/(2)=265.8</t>
  </si>
  <si>
    <t>(910.8+70.2)/(2)=490.5</t>
  </si>
  <si>
    <t>(18.1+18.1)/(2)=18.05</t>
  </si>
  <si>
    <t>(26.1+468.4)/(2)=247.25</t>
  </si>
  <si>
    <t>(55.2+505.5)/(2)=280.35</t>
  </si>
  <si>
    <t>(49.1+480.5)/(2)=264.8</t>
  </si>
  <si>
    <t>(909.8+36.1)/(2)=472.95</t>
  </si>
  <si>
    <t>(17.1+17.1)/(2)=17.05</t>
  </si>
  <si>
    <t>(25.1+467.4)/(2)=246.25</t>
  </si>
  <si>
    <t>(46.1+504.5)/(2)=275.35</t>
  </si>
  <si>
    <t>(48.1+463.4)/(2)=255.75</t>
  </si>
  <si>
    <t>(908.7+35.1)/(2)=471.95</t>
  </si>
  <si>
    <t>(16+16)/(2)=16.05</t>
  </si>
  <si>
    <t>(24.1+466.4)/(2)=245.25</t>
  </si>
  <si>
    <t>(45.1+503.5)/(2)=274.35</t>
  </si>
  <si>
    <t>(47.1+462.4)/(2)=254.75</t>
  </si>
  <si>
    <t>(907.7+34.1)/(2)=470.9</t>
  </si>
  <si>
    <t>(15+15)/(2)=15.05</t>
  </si>
  <si>
    <t>(23.1+465.4)/(2)=244.25</t>
  </si>
  <si>
    <t>(44.1+502.5)/(2)=273.35</t>
  </si>
  <si>
    <t>(46.1+461.4)/(2)=253.75</t>
  </si>
  <si>
    <t>(906.7+33.1)/(2)=469.9</t>
  </si>
  <si>
    <t>(14+14)/(2)=14.05</t>
  </si>
  <si>
    <t>(22.1+464.4)/(2)=243.25</t>
  </si>
  <si>
    <t>(43.1+497.5)/(2)=270.3</t>
  </si>
  <si>
    <t>(45.1+460.4)/(2)=252.75</t>
  </si>
  <si>
    <t>(905.7+32.1)/(2)=468.9</t>
  </si>
  <si>
    <t>(21.1+463.4)/(2)=242.25</t>
  </si>
  <si>
    <t>(42.1+496.5)/(2)=269.3</t>
  </si>
  <si>
    <t>(12+28.1)/(2)=20.05</t>
  </si>
  <si>
    <t>(904.7+31.1)/(2)=467.9</t>
  </si>
  <si>
    <t>(20.1+462.4)/(2)=241.25</t>
  </si>
  <si>
    <t>(41.1+495.5)/(2)=268.3</t>
  </si>
  <si>
    <t>(11+27.1)/(2)=19.05</t>
  </si>
  <si>
    <t>(903.7+30.1)/(2)=466.9</t>
  </si>
  <si>
    <t>(19.1+461.4)/(2)=240.25</t>
  </si>
  <si>
    <t>(40.1+494.5)/(2)=267.3</t>
  </si>
  <si>
    <t>(10+26.1)/(2)=18.05</t>
  </si>
  <si>
    <t>(902.7+29.1)/(2)=465.9</t>
  </si>
  <si>
    <t>(18.1+460.4)/(2)=239.2</t>
  </si>
  <si>
    <t>(39.1+493.5)/(2)=266.3</t>
  </si>
  <si>
    <t>(9+25.1)/(2)=17.05</t>
  </si>
  <si>
    <t>(901.7+28.1)/(2)=464.9</t>
  </si>
  <si>
    <t>(17.1+459.4)/(2)=238.2</t>
  </si>
  <si>
    <t>(38.1+489.5)/(2)=263.8</t>
  </si>
  <si>
    <t>(8+24.1)/(2)=16.05</t>
  </si>
  <si>
    <t>(900.7+27.1)/(2)=463.9</t>
  </si>
  <si>
    <t>(16+458.4)/(2)=237.2</t>
  </si>
  <si>
    <t>(37.1+485.5)/(2)=261.3</t>
  </si>
  <si>
    <t>(7+23.1)/(2)=15.05</t>
  </si>
  <si>
    <t>(899.7+26.1)/(2)=462.9</t>
  </si>
  <si>
    <t>(15+457.4)/(2)=236.2</t>
  </si>
  <si>
    <t>(36.1+484.5)/(2)=260.3</t>
  </si>
  <si>
    <t>(6+22.1)/(2)=14.05</t>
  </si>
  <si>
    <t>(898.7+25.1)/(2)=461.9</t>
  </si>
  <si>
    <t>(14+456.4)/(2)=235.2</t>
  </si>
  <si>
    <t>(35.1+51.2)/(2)=43.15</t>
  </si>
  <si>
    <t>(5+21.1)/(2)=13.05</t>
  </si>
  <si>
    <t>(897.7+24.1)/(2)=460.9</t>
  </si>
  <si>
    <t>(13+455.4)/(2)=234.2</t>
  </si>
  <si>
    <t>(34.1+50.2)/(2)=42.15</t>
  </si>
  <si>
    <t>(4+20.1)/(2)=12.05</t>
  </si>
  <si>
    <t>(896.7+23.1)/(2)=459.9</t>
  </si>
  <si>
    <t>(12+454.4)/(2)=233.2</t>
  </si>
  <si>
    <t>(15+31.1)/(2)=23.05</t>
  </si>
  <si>
    <t>(3+19.1)/(2)=11.05</t>
  </si>
  <si>
    <t>(895.7+22.1)/(2)=458.9</t>
  </si>
  <si>
    <t>(11+453.4)/(2)=232.2</t>
  </si>
  <si>
    <t>(2+14)/(2)=8</t>
  </si>
  <si>
    <t>(894.7+21.1)/(2)=457.9</t>
  </si>
  <si>
    <t>(1+13)/(2)=7</t>
  </si>
  <si>
    <t>(893.7+20.1)/(2)=456.9</t>
  </si>
  <si>
    <t>(892.7+0)/(2)=446.35</t>
  </si>
  <si>
    <t>harmony-index</t>
  </si>
  <si>
    <t>OAM</t>
  </si>
  <si>
    <t>direction</t>
  </si>
  <si>
    <t>COCO STD: 8305436</t>
  </si>
  <si>
    <t>(0+3)/(1)=3</t>
  </si>
  <si>
    <t>(0+994)/(1)=994</t>
  </si>
  <si>
    <t>(0+986)/(1)=986</t>
  </si>
  <si>
    <t>(0+0)/(1)=0</t>
  </si>
  <si>
    <t>(0+2)/(1)=2</t>
  </si>
  <si>
    <t>(0+4)/(1)=4</t>
  </si>
  <si>
    <t>S5 �sszeg: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</si>
  <si>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1.31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</si>
  <si>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0.38 mp (0.01 p)</t>
    </r>
  </si>
  <si>
    <t>return</t>
  </si>
  <si>
    <t>Fact</t>
  </si>
  <si>
    <t>max</t>
  </si>
  <si>
    <t>stairs</t>
  </si>
  <si>
    <t>COCO Y0: 7739614</t>
  </si>
  <si>
    <t>(29.9+40.9)/(2)=35.45</t>
  </si>
  <si>
    <t>(947.2+945.2)/(2)=946.15</t>
  </si>
  <si>
    <t>(36.9+46.9)/(2)=41.9</t>
  </si>
  <si>
    <t>(28.9+31.9)/(2)=30.45</t>
  </si>
  <si>
    <t>(28.9+39.9)/(2)=34.45</t>
  </si>
  <si>
    <t>(946.2+944.2)/(2)=945.15</t>
  </si>
  <si>
    <t>(25.9+17)/(2)=21.45</t>
  </si>
  <si>
    <t>(20+30.9)/(2)=25.45</t>
  </si>
  <si>
    <t>(27.9+38.9)/(2)=33.45</t>
  </si>
  <si>
    <t>(945.2+943.2)/(2)=944.15</t>
  </si>
  <si>
    <t>(25+16)/(2)=20.45</t>
  </si>
  <si>
    <t>(19+29.9)/(2)=24.45</t>
  </si>
  <si>
    <t>(19+37.9)/(2)=28.45</t>
  </si>
  <si>
    <t>(944.2+942.2)/(2)=943.15</t>
  </si>
  <si>
    <t>(24+15)/(2)=19.45</t>
  </si>
  <si>
    <t>(18+28.9)/(2)=23.45</t>
  </si>
  <si>
    <t>(18+36.9)/(2)=27.45</t>
  </si>
  <si>
    <t>(943.2+941.2)/(2)=942.15</t>
  </si>
  <si>
    <t>(23+5)/(2)=13.95</t>
  </si>
  <si>
    <t>(17+27.9)/(2)=22.45</t>
  </si>
  <si>
    <t>(17+35.9)/(2)=26.45</t>
  </si>
  <si>
    <t>(942.2+940.2)/(2)=941.15</t>
  </si>
  <si>
    <t>(16+26.9)/(2)=21.45</t>
  </si>
  <si>
    <t>(16+34.9)/(2)=25.45</t>
  </si>
  <si>
    <t>(941.2+939.2)/(2)=940.15</t>
  </si>
  <si>
    <t>(15+7)/(2)=11</t>
  </si>
  <si>
    <t>(15+33.9)/(2)=24.45</t>
  </si>
  <si>
    <t>(940.2+938.2)/(2)=939.15</t>
  </si>
  <si>
    <t>(14+6)/(2)=10</t>
  </si>
  <si>
    <t>(939.2+937.2)/(2)=938.15</t>
  </si>
  <si>
    <t>(13+5)/(2)=9</t>
  </si>
  <si>
    <t>(936.2+924.2)/(2)=930.2</t>
  </si>
  <si>
    <t>v6</t>
  </si>
  <si>
    <t>COCO Y0: 2412777</t>
  </si>
  <si>
    <t>(920.9+19.1)/(2)=470</t>
  </si>
  <si>
    <t>(64.2+61.2)/(2)=62.7</t>
  </si>
  <si>
    <t>(60.2+952)/(2)=506.1</t>
  </si>
  <si>
    <t>(19.1+27.1)/(2)=23.05</t>
  </si>
  <si>
    <t>(919.9+18.1)/(2)=469</t>
  </si>
  <si>
    <t>(45.1+60.2)/(2)=52.65</t>
  </si>
  <si>
    <t>(54.2+948)/(2)=501.1</t>
  </si>
  <si>
    <t>(18.1+26.1)/(2)=22.05</t>
  </si>
  <si>
    <t>(918.9+17.1)/(2)=468</t>
  </si>
  <si>
    <t>(44.1+59.2)/(2)=51.65</t>
  </si>
  <si>
    <t>(53.2+947)/(2)=500.1</t>
  </si>
  <si>
    <t>(17.1+25.1)/(2)=21.05</t>
  </si>
  <si>
    <t>(917.9+16.1)/(2)=467</t>
  </si>
  <si>
    <t>(43.1+58.2)/(2)=50.65</t>
  </si>
  <si>
    <t>(41.1+946)/(2)=493.6</t>
  </si>
  <si>
    <t>(16.1+16.1)/(2)=16.05</t>
  </si>
  <si>
    <t>(916.9+15)/(2)=466</t>
  </si>
  <si>
    <t>(42.1+57.2)/(2)=49.65</t>
  </si>
  <si>
    <t>(15+945)/(2)=480.05</t>
  </si>
  <si>
    <t>(15+23.1)/(2)=19.05</t>
  </si>
  <si>
    <t>(915.9+14)/(2)=465</t>
  </si>
  <si>
    <t>(41.1+56.2)/(2)=48.65</t>
  </si>
  <si>
    <t>(14+944)/(2)=479.05</t>
  </si>
  <si>
    <t>(14+22.1)/(2)=18.05</t>
  </si>
  <si>
    <t>(914.9+13)/(2)=464</t>
  </si>
  <si>
    <t>(40.1+55.2)/(2)=47.65</t>
  </si>
  <si>
    <t>(13+941)/(2)=477.05</t>
  </si>
  <si>
    <t>(911.9+12)/(2)=462</t>
  </si>
  <si>
    <t>(39.1+54.2)/(2)=46.65</t>
  </si>
  <si>
    <t>(12+940)/(2)=476</t>
  </si>
  <si>
    <t>(910.9+11)/(2)=461</t>
  </si>
  <si>
    <t>(38.1+53.2)/(2)=45.65</t>
  </si>
  <si>
    <t>(11+939)/(2)=475</t>
  </si>
  <si>
    <t>(909.9+10)/(2)=459.95</t>
  </si>
  <si>
    <t>(37.1+52.2)/(2)=44.65</t>
  </si>
  <si>
    <t>(10+938)/(2)=474</t>
  </si>
  <si>
    <t>(908.9+9)/(2)=458.95</t>
  </si>
  <si>
    <t>(36.1+51.2)/(2)=43.65</t>
  </si>
  <si>
    <t>(9+937)/(2)=473</t>
  </si>
  <si>
    <t>(907.9+8)/(2)=457.95</t>
  </si>
  <si>
    <t>(35.1+50.2)/(2)=42.65</t>
  </si>
  <si>
    <t>(8+935)/(2)=471.5</t>
  </si>
  <si>
    <t>(906.9+7)/(2)=456.95</t>
  </si>
  <si>
    <t>(34.1+49.2)/(2)=41.65</t>
  </si>
  <si>
    <t>(7+928)/(2)=467.5</t>
  </si>
  <si>
    <t>(7+15)/(2)=11.05</t>
  </si>
  <si>
    <t>(905.9+6)/(2)=455.95</t>
  </si>
  <si>
    <t>(33.1+36.1)/(2)=34.6</t>
  </si>
  <si>
    <t>(6+927)/(2)=466.5</t>
  </si>
  <si>
    <t>(6+14)/(2)=10.05</t>
  </si>
  <si>
    <t>(904.9+5)/(2)=454.95</t>
  </si>
  <si>
    <t>(32.1+35.1)/(2)=33.6</t>
  </si>
  <si>
    <t>(5+926)/(2)=465.5</t>
  </si>
  <si>
    <t>(903.9+4)/(2)=453.95</t>
  </si>
  <si>
    <t>(31.1+18.1)/(2)=24.6</t>
  </si>
  <si>
    <t>(4+925)/(2)=464.5</t>
  </si>
  <si>
    <t>(902.9+3)/(2)=452.95</t>
  </si>
  <si>
    <t>(30.1+17.1)/(2)=23.6</t>
  </si>
  <si>
    <t>(3+924)/(2)=463.5</t>
  </si>
  <si>
    <t>(3+8)/(2)=5.5</t>
  </si>
  <si>
    <t>(901.9+2)/(2)=451.95</t>
  </si>
  <si>
    <t>(2+923)/(2)=462.5</t>
  </si>
  <si>
    <t>(900.9+1)/(2)=450.95</t>
  </si>
  <si>
    <t>(1+922)/(2)=461.5</t>
  </si>
  <si>
    <t>(899.9+0)/(2)=449.95</t>
  </si>
  <si>
    <t>(0+920.9)/(2)=460.45</t>
  </si>
  <si>
    <r>
      <t>A futtat�s id�tartama: </t>
    </r>
    <r>
      <rPr>
        <b/>
        <sz val="6"/>
        <color rgb="FF333333"/>
        <rFont val="Verdana"/>
        <family val="2"/>
        <charset val="238"/>
      </rPr>
      <t>0.09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</si>
</sst>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Liberation Sans"/>
      <charset val="238"/>
    </font>
    <font>
      <sz val="6"/>
      <color rgb="FF000000"/>
      <name val="Courier New"/>
      <family val="3"/>
      <charset val="238"/>
    </font>
    <font>
      <sz val="6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5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0" fontId="1" fillId="0" borderId="0" xfId="1"/>
    <xf numFmtId="0" fontId="1" fillId="2" borderId="0" xfId="1" applyFill="1"/>
    <xf numFmtId="0" fontId="1" fillId="2" borderId="1" xfId="1" applyFill="1" applyBorder="1"/>
    <xf numFmtId="0" fontId="1" fillId="0" borderId="1" xfId="1" applyBorder="1"/>
    <xf numFmtId="9" fontId="1" fillId="0" borderId="1" xfId="1" applyNumberFormat="1" applyBorder="1"/>
    <xf numFmtId="9" fontId="1" fillId="2" borderId="1" xfId="1" applyNumberFormat="1" applyFill="1" applyBorder="1"/>
    <xf numFmtId="0" fontId="2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2"/>
    </xf>
    <xf numFmtId="0" fontId="4" fillId="0" borderId="0" xfId="2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3"/>
    </xf>
    <xf numFmtId="0" fontId="4" fillId="0" borderId="0" xfId="2" applyAlignment="1">
      <alignment horizontal="left" vertical="center" wrapText="1" indent="3"/>
    </xf>
    <xf numFmtId="0" fontId="4" fillId="2" borderId="0" xfId="2" applyFill="1" applyAlignment="1">
      <alignment horizontal="left" vertical="center" wrapText="1" indent="1"/>
    </xf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5" fillId="4" borderId="0" xfId="0" applyFont="1" applyFill="1"/>
    <xf numFmtId="0" fontId="6" fillId="0" borderId="0" xfId="0" applyFont="1" applyAlignment="1">
      <alignment wrapText="1"/>
    </xf>
    <xf numFmtId="0" fontId="7" fillId="0" borderId="0" xfId="0" applyFont="1"/>
    <xf numFmtId="2" fontId="0" fillId="0" borderId="0" xfId="0" applyNumberFormat="1"/>
    <xf numFmtId="1" fontId="0" fillId="0" borderId="0" xfId="0" applyNumberFormat="1"/>
    <xf numFmtId="1" fontId="7" fillId="0" borderId="0" xfId="0" applyNumberFormat="1" applyFont="1"/>
    <xf numFmtId="1" fontId="0" fillId="0" borderId="1" xfId="0" applyNumberFormat="1" applyBorder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1" fillId="5" borderId="5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17728597-DD3A-4C9A-9CE5-EA6E49472541}"/>
  </cellStyles>
  <dxfs count="6">
    <dxf>
      <numFmt numFmtId="1" formatCode="0"/>
    </dxf>
    <dxf>
      <numFmt numFmtId="1" formatCode="0"/>
    </dxf>
    <dxf>
      <numFmt numFmtId="164" formatCode="0.0"/>
    </dxf>
    <dxf>
      <numFmt numFmtId="1" formatCode="0"/>
    </dxf>
    <dxf>
      <numFmt numFmtId="164" formatCode="0.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0E64AA4-58B1-409D-8983-CB1A46EE1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3A1253E-E93B-445F-9221-E5ADD8B3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98A9D1A-5887-437A-B6A2-35A97AAE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6C5E21A-B6AF-431E-AF65-B8D97A5A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12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0C23F07-EE53-48E1-AE5C-0C0A4CC58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59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9E8047-8791-425F-9D03-D856784E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D440EF8-04B7-419D-8FC7-35A38EF05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BFEEE82-1DF8-417F-AEE7-CE38BBCA4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202FC82-496D-4412-AA40-CADBF733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6E09BF97-3572-46C8-8CB1-14FBD0897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DA5317D3-348F-467B-8D82-F7E83CE5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732D1EC-B6AD-4F42-B06E-402DE242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874C9F1-5278-48AD-8BEF-BC5D796D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466D696-8424-4711-BD37-4BD1A8E8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E4A2585-187C-4B20-A5E2-16778B3F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6575CD03-E973-477B-BCDE-F4E2C9591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2B0052E4-7DDC-41AB-A40A-501647DCD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64A03279-967A-445F-9689-9DC15727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1905000</xdr:colOff>
      <xdr:row>39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B3A7B9E-A396-405A-AD07-69E031BD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6600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EF0233C-0A67-4171-8761-ECA96FD7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4884175-0F5D-458E-AB49-DEFD860B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0D4F15B-7C3F-46B5-809E-578852CDA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750F0D8-EF35-4525-A253-4A201DD59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24D20625-8822-432A-A1BA-380DF7CC9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48B9D59-B0E5-4135-AA7E-60DF243C8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9E59CB5-F3FE-45B0-AAFC-E8AB5DE1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CBF4FA7-AF28-435C-89DD-0A3E867C5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B114671-6AEC-4701-A847-147F6FFE9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9F10F3A-25B1-4423-9908-EB50F395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01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CB98404-C785-4A52-A444-F1F5D160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3A39278-3048-447D-8FCE-D0D65CB0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D079ECB-B4C9-4F61-B64A-9BC831DC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2502B88-4C1E-48AC-BBF3-FBB0D930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77D452F-8B1A-4CF2-A80B-27B5382B3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BB37578-837C-4B19-8FCD-0A53FFFD2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283D169-8FD7-4C48-B962-02C21E59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462085E0-BFFF-4B40-9658-24F51779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1A95F97C-07FE-4D65-8D66-EA5C7BCB3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C48DD91-A4FF-470D-9444-F7CE59AD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F4B83AB-64F2-4D15-839E-F79950549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7124B0F-A61A-4B83-A23E-E3228730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2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D3D8C131-F288-41A3-8991-A06F43C8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02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C7796FF-302E-4074-BEF8-78027930D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579C2D9-E6C5-41DC-A62C-9D7D00B6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28894E6-0CB3-44F8-B924-DC35C265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5DD962D-6964-4CB0-8772-638AD6FF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DCB44B3D-5A5E-40C0-8658-2A467CC49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14</xdr:col>
      <xdr:colOff>76200</xdr:colOff>
      <xdr:row>3</xdr:row>
      <xdr:rowOff>25400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DC789B81-F2C5-4ABA-A4BA-D71CCE41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50.808075115739" createdVersion="6" refreshedVersion="6" minRefreshableVersion="3" recordCount="20" xr:uid="{CE36E3D4-5FB5-47D9-A24B-937F73F831DF}">
  <cacheSource type="worksheet">
    <worksheetSource ref="H24:I44" sheet="v1_v2"/>
  </cacheSource>
  <cacheFields count="2">
    <cacheField name="v(i)" numFmtId="0">
      <sharedItems count="2">
        <s v="V1"/>
        <s v="V2"/>
      </sharedItems>
    </cacheField>
    <cacheField name="estimation" numFmtId="1">
      <sharedItems containsSemiMixedTypes="0" containsString="0" containsNumber="1" minValue="970.9" maxValue="1025.4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50.811373842589" createdVersion="6" refreshedVersion="6" minRefreshableVersion="3" recordCount="20" xr:uid="{39B13F96-16C6-4094-B919-32691CF7A1BB}">
  <cacheSource type="worksheet">
    <worksheetSource ref="H24:I44" sheet="v2_v3"/>
  </cacheSource>
  <cacheFields count="2">
    <cacheField name="v(i)" numFmtId="0">
      <sharedItems count="2">
        <s v="V3"/>
        <s v="V2"/>
      </sharedItems>
    </cacheField>
    <cacheField name="estimation" numFmtId="0">
      <sharedItems containsSemiMixedTypes="0" containsString="0" containsNumber="1" minValue="960.7" maxValue="1029.4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1001.4"/>
  </r>
  <r>
    <x v="0"/>
    <n v="970.9"/>
  </r>
  <r>
    <x v="0"/>
    <n v="992.4"/>
  </r>
  <r>
    <x v="0"/>
    <n v="992.4"/>
  </r>
  <r>
    <x v="0"/>
    <n v="1019.4"/>
  </r>
  <r>
    <x v="0"/>
    <n v="1005.9"/>
  </r>
  <r>
    <x v="0"/>
    <n v="977.9"/>
  </r>
  <r>
    <x v="0"/>
    <n v="1015.4"/>
  </r>
  <r>
    <x v="0"/>
    <n v="991.9"/>
  </r>
  <r>
    <x v="0"/>
    <n v="1001.4"/>
  </r>
  <r>
    <x v="1"/>
    <n v="1009.4"/>
  </r>
  <r>
    <x v="1"/>
    <n v="1015.9"/>
  </r>
  <r>
    <x v="1"/>
    <n v="989.4"/>
  </r>
  <r>
    <x v="1"/>
    <n v="1023.9"/>
  </r>
  <r>
    <x v="1"/>
    <n v="980.4"/>
  </r>
  <r>
    <x v="1"/>
    <n v="1024.9000000000001"/>
  </r>
  <r>
    <x v="1"/>
    <n v="987.4"/>
  </r>
  <r>
    <x v="1"/>
    <n v="1025.4000000000001"/>
  </r>
  <r>
    <x v="1"/>
    <n v="987.4"/>
  </r>
  <r>
    <x v="1"/>
    <n v="986.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n v="995.6"/>
  </r>
  <r>
    <x v="0"/>
    <n v="1028.4000000000001"/>
  </r>
  <r>
    <x v="0"/>
    <n v="981.6"/>
  </r>
  <r>
    <x v="0"/>
    <n v="995.6"/>
  </r>
  <r>
    <x v="0"/>
    <n v="960.7"/>
  </r>
  <r>
    <x v="0"/>
    <n v="1013.5"/>
  </r>
  <r>
    <x v="0"/>
    <n v="985.1"/>
  </r>
  <r>
    <x v="0"/>
    <n v="997.6"/>
  </r>
  <r>
    <x v="0"/>
    <n v="967.2"/>
  </r>
  <r>
    <x v="0"/>
    <n v="973.2"/>
  </r>
  <r>
    <x v="1"/>
    <n v="1023.4"/>
  </r>
  <r>
    <x v="1"/>
    <n v="1008"/>
  </r>
  <r>
    <x v="1"/>
    <n v="1005.5"/>
  </r>
  <r>
    <x v="1"/>
    <n v="1014"/>
  </r>
  <r>
    <x v="1"/>
    <n v="989.6"/>
  </r>
  <r>
    <x v="1"/>
    <n v="1029.4000000000001"/>
  </r>
  <r>
    <x v="1"/>
    <n v="999.6"/>
  </r>
  <r>
    <x v="1"/>
    <n v="1029.4000000000001"/>
  </r>
  <r>
    <x v="1"/>
    <n v="1004.5"/>
  </r>
  <r>
    <x v="1"/>
    <n v="998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EFB79E-8935-4F85-9895-A8E323B85093}" name="Kimutatás1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B6" firstHeaderRow="1" firstDataRow="1" firstDataCol="1"/>
  <pivotFields count="2">
    <pivotField axis="axisRow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Átlag / estimation" fld="1" subtotal="average" baseField="0" baseItem="0" numFmtId="164"/>
  </dataFields>
  <formats count="3">
    <format dxfId="2">
      <pivotArea outline="0" collapsedLevelsAreSubtotals="1" fieldPosition="0"/>
    </format>
    <format dxfId="1">
      <pivotArea grandRow="1" outline="0" collapsedLevelsAreSubtotals="1" fieldPosition="0"/>
    </format>
    <format dxfId="0">
      <pivotArea collapsedLevelsAreSubtotals="1" fieldPosition="0">
        <references count="1">
          <reference field="0" count="0"/>
        </references>
      </pivotArea>
    </format>
  </formats>
  <conditionalFormats count="1"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2">
              <x v="0"/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4F4996-DB46-4303-A007-EC73EE5AA8DF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9:B12" firstHeaderRow="1" firstDataRow="1" firstDataCol="1"/>
  <pivotFields count="2">
    <pivotField axis="axisRow" showAll="0">
      <items count="3">
        <item x="1"/>
        <item x="0"/>
        <item t="default"/>
      </items>
    </pivotField>
    <pivotField dataFiel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Átlag / estimation" fld="1" subtotal="average" baseField="0" baseItem="0"/>
  </dataFields>
  <formats count="3">
    <format dxfId="5">
      <pivotArea grandRow="1" outline="0" collapsedLevelsAreSubtotals="1" fieldPosition="0"/>
    </format>
    <format dxfId="4">
      <pivotArea dataOnly="0" labelOnly="1" outline="0" axis="axisValues" fieldPosition="0"/>
    </format>
    <format dxfId="3">
      <pivotArea collapsedLevelsAreSubtotals="1" fieldPosition="0">
        <references count="1">
          <reference field="0" count="0"/>
        </references>
      </pivotArea>
    </format>
  </formats>
  <conditionalFormats count="1">
    <conditionalFormat priority="3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2">
              <x v="0"/>
              <x v="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ediawiki/index.php/QuILT_introduction_game" TargetMode="External"/><Relationship Id="rId2" Type="http://schemas.openxmlformats.org/officeDocument/2006/relationships/hyperlink" Target="https://miau.my-x.hu/mediawiki/index.php/QuILT-IK045-Diary" TargetMode="External"/><Relationship Id="rId1" Type="http://schemas.openxmlformats.org/officeDocument/2006/relationships/hyperlink" Target="https://miau.my-x.hu/mediawiki/index.php/QuILT-IK045-Diary" TargetMode="External"/><Relationship Id="rId4" Type="http://schemas.openxmlformats.org/officeDocument/2006/relationships/hyperlink" Target="https://miau.my-x.hu/mediawiki/index.php/Vita:QuILT-IK059-Diar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112584220190331184344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325060720190331184459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miau.my-x.hu/myx-free/coco/test/521707220190331184620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miau.my-x.hu/myx-free/coco/test/830543620190331185218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miau.my-x.hu/myx-free/coco/test/773961420190331190023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miau.my-x.hu/myx-free/coco/test/241277720190331190102.html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miau.my-x.hu/myx-free/coco/test/21052282019031812143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0374922019032619134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520339620190326192039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411026420190326192307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873936220190326192519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76124020190326192753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5628441201903311842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B001-A186-4A08-9134-67AEDE0086D1}">
  <dimension ref="A1:A19"/>
  <sheetViews>
    <sheetView tabSelected="1" workbookViewId="0"/>
  </sheetViews>
  <sheetFormatPr defaultColWidth="108.6328125" defaultRowHeight="14.5"/>
  <sheetData>
    <row r="1" spans="1:1" ht="15" thickBot="1">
      <c r="A1" s="9" t="s">
        <v>47</v>
      </c>
    </row>
    <row r="2" spans="1:1">
      <c r="A2" s="16" t="s">
        <v>65</v>
      </c>
    </row>
    <row r="3" spans="1:1" ht="43.5">
      <c r="A3" s="11" t="s">
        <v>48</v>
      </c>
    </row>
    <row r="4" spans="1:1">
      <c r="A4" s="10" t="s">
        <v>49</v>
      </c>
    </row>
    <row r="5" spans="1:1">
      <c r="A5" s="13" t="s">
        <v>50</v>
      </c>
    </row>
    <row r="6" spans="1:1">
      <c r="A6" s="12" t="s">
        <v>51</v>
      </c>
    </row>
    <row r="7" spans="1:1">
      <c r="A7" s="12" t="s">
        <v>52</v>
      </c>
    </row>
    <row r="8" spans="1:1">
      <c r="A8" s="12" t="s">
        <v>53</v>
      </c>
    </row>
    <row r="9" spans="1:1">
      <c r="A9" s="14" t="s">
        <v>54</v>
      </c>
    </row>
    <row r="10" spans="1:1">
      <c r="A10" s="14" t="s">
        <v>55</v>
      </c>
    </row>
    <row r="11" spans="1:1">
      <c r="A11" s="14" t="s">
        <v>56</v>
      </c>
    </row>
    <row r="12" spans="1:1">
      <c r="A12" s="12" t="s">
        <v>57</v>
      </c>
    </row>
    <row r="13" spans="1:1">
      <c r="A13" s="12" t="s">
        <v>58</v>
      </c>
    </row>
    <row r="14" spans="1:1" ht="16">
      <c r="A14" s="14" t="s">
        <v>59</v>
      </c>
    </row>
    <row r="15" spans="1:1">
      <c r="A15" s="14" t="s">
        <v>60</v>
      </c>
    </row>
    <row r="16" spans="1:1">
      <c r="A16" s="14" t="s">
        <v>61</v>
      </c>
    </row>
    <row r="17" spans="1:1">
      <c r="A17" s="14" t="s">
        <v>62</v>
      </c>
    </row>
    <row r="18" spans="1:1">
      <c r="A18" s="14" t="s">
        <v>63</v>
      </c>
    </row>
    <row r="19" spans="1:1" ht="29">
      <c r="A19" s="15" t="s">
        <v>64</v>
      </c>
    </row>
  </sheetData>
  <hyperlinks>
    <hyperlink ref="A3" r:id="rId1" location="Synchronicity_Test_Nr.2" display="https://miau.my-x.hu/mediawiki/index.php/QuILT-IK045-Diary - Synchronicity_Test_Nr.2" xr:uid="{7C46B4D6-EDE4-4917-861D-CF81DCDF37FA}"/>
    <hyperlink ref="A5" r:id="rId2" display="https://miau.my-x.hu/mediawiki/index.php/QuILT-IK045-Diary" xr:uid="{FB1D48CE-0BB6-4049-9F85-6D2B43BB430E}"/>
    <hyperlink ref="A19" r:id="rId3" display="https://miau.my-x.hu/mediawiki/index.php/QuILT_introduction_game" xr:uid="{24FC4942-882E-4F19-B935-78144F30761E}"/>
    <hyperlink ref="A2" r:id="rId4" location="4._Day_.282019.III.06.29" xr:uid="{99EEF164-822D-430C-B824-44E9EB9ECEE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36CE-73F2-4CFA-8C57-E06511DC5F80}">
  <dimension ref="A1:W107"/>
  <sheetViews>
    <sheetView zoomScale="70" zoomScaleNormal="70" workbookViewId="0"/>
  </sheetViews>
  <sheetFormatPr defaultRowHeight="14.5"/>
  <cols>
    <col min="1" max="1" width="34.6328125" bestFit="1" customWidth="1"/>
    <col min="2" max="6" width="5.453125" bestFit="1" customWidth="1"/>
    <col min="7" max="7" width="4.81640625" bestFit="1" customWidth="1"/>
    <col min="8" max="8" width="4.81640625" customWidth="1"/>
    <col min="9" max="9" width="9.6328125" bestFit="1" customWidth="1"/>
  </cols>
  <sheetData>
    <row r="1" spans="1:23" ht="18">
      <c r="A1" t="str">
        <f>satisfaction_v1!A19</f>
        <v>Differences (needs vs expectations) in %</v>
      </c>
      <c r="B1" t="str">
        <f>satisfaction_v1!B19</f>
        <v>Nd1</v>
      </c>
      <c r="C1" t="str">
        <f>satisfaction_v1!C19</f>
        <v>Nd2</v>
      </c>
      <c r="D1" t="str">
        <f>satisfaction_v1!D19</f>
        <v>Nd3</v>
      </c>
      <c r="E1" t="str">
        <f>satisfaction_v1!E19</f>
        <v>Nd4</v>
      </c>
      <c r="F1" t="str">
        <f>satisfaction_v1!F19</f>
        <v>Nd5</v>
      </c>
      <c r="G1" t="str">
        <f>satisfaction_v1!G19</f>
        <v>Y0</v>
      </c>
      <c r="L1" s="28"/>
    </row>
    <row r="2" spans="1:23">
      <c r="A2" t="str">
        <f>"v4"&amp;satisfaction_v3!A20</f>
        <v>v4St1</v>
      </c>
      <c r="B2">
        <f>satisfaction_v4!B20</f>
        <v>30</v>
      </c>
      <c r="C2">
        <f>satisfaction_v4!C20</f>
        <v>6</v>
      </c>
      <c r="D2">
        <f>satisfaction_v4!D20</f>
        <v>30</v>
      </c>
      <c r="E2">
        <f>satisfaction_v4!E20</f>
        <v>15</v>
      </c>
      <c r="F2">
        <f>satisfaction_v4!F20</f>
        <v>2</v>
      </c>
      <c r="G2">
        <f>satisfaction_v1!G20</f>
        <v>1000</v>
      </c>
      <c r="L2" s="29"/>
    </row>
    <row r="3" spans="1:23">
      <c r="A3" t="str">
        <f>"v4"&amp;satisfaction_v3!A21</f>
        <v>v4St2</v>
      </c>
      <c r="B3">
        <f>satisfaction_v4!B21</f>
        <v>5</v>
      </c>
      <c r="C3">
        <f>satisfaction_v4!C21</f>
        <v>25</v>
      </c>
      <c r="D3">
        <f>satisfaction_v4!D21</f>
        <v>10</v>
      </c>
      <c r="E3">
        <f>satisfaction_v4!E21</f>
        <v>18</v>
      </c>
      <c r="F3">
        <f>satisfaction_v4!F21</f>
        <v>37</v>
      </c>
      <c r="G3">
        <f>satisfaction_v1!G21</f>
        <v>1000</v>
      </c>
    </row>
    <row r="4" spans="1:23">
      <c r="A4" t="str">
        <f>"v4"&amp;satisfaction_v3!A22</f>
        <v>v4St3</v>
      </c>
      <c r="B4">
        <f>satisfaction_v4!B22</f>
        <v>21</v>
      </c>
      <c r="C4">
        <f>satisfaction_v4!C22</f>
        <v>15</v>
      </c>
      <c r="D4">
        <f>satisfaction_v4!D22</f>
        <v>29</v>
      </c>
      <c r="E4">
        <f>satisfaction_v4!E22</f>
        <v>7</v>
      </c>
      <c r="F4">
        <f>satisfaction_v4!F22</f>
        <v>7</v>
      </c>
      <c r="G4">
        <f>satisfaction_v1!G22</f>
        <v>1000</v>
      </c>
    </row>
    <row r="5" spans="1:23" ht="15">
      <c r="A5" t="str">
        <f>"v4"&amp;satisfaction_v3!A23</f>
        <v>v4St4</v>
      </c>
      <c r="B5">
        <f>satisfaction_v4!B23</f>
        <v>19</v>
      </c>
      <c r="C5">
        <f>satisfaction_v4!C23</f>
        <v>30</v>
      </c>
      <c r="D5">
        <f>satisfaction_v4!D23</f>
        <v>1</v>
      </c>
      <c r="E5">
        <f>satisfaction_v4!E23</f>
        <v>10</v>
      </c>
      <c r="F5">
        <f>satisfaction_v4!F23</f>
        <v>21</v>
      </c>
      <c r="G5">
        <f>satisfaction_v1!G23</f>
        <v>1000</v>
      </c>
      <c r="L5" s="30" t="s">
        <v>118</v>
      </c>
      <c r="M5" s="31">
        <v>1125842</v>
      </c>
      <c r="N5" s="30" t="s">
        <v>119</v>
      </c>
      <c r="O5" s="31">
        <v>20</v>
      </c>
      <c r="P5" s="30" t="s">
        <v>120</v>
      </c>
      <c r="Q5" s="31">
        <v>5</v>
      </c>
      <c r="R5" s="30" t="s">
        <v>121</v>
      </c>
      <c r="S5" s="31">
        <v>20</v>
      </c>
      <c r="T5" s="30" t="s">
        <v>122</v>
      </c>
      <c r="U5" s="31">
        <v>0</v>
      </c>
      <c r="V5" s="30" t="s">
        <v>123</v>
      </c>
      <c r="W5" s="31" t="s">
        <v>597</v>
      </c>
    </row>
    <row r="6" spans="1:23" ht="18.5" thickBot="1">
      <c r="A6" t="str">
        <f>"v4"&amp;satisfaction_v3!A24</f>
        <v>v4St5</v>
      </c>
      <c r="B6">
        <f>satisfaction_v4!B24</f>
        <v>40</v>
      </c>
      <c r="C6">
        <f>satisfaction_v4!C24</f>
        <v>18</v>
      </c>
      <c r="D6">
        <f>satisfaction_v4!D24</f>
        <v>21</v>
      </c>
      <c r="E6">
        <f>satisfaction_v4!E24</f>
        <v>17</v>
      </c>
      <c r="F6">
        <f>satisfaction_v4!F24</f>
        <v>6</v>
      </c>
      <c r="G6">
        <f>satisfaction_v1!G24</f>
        <v>1000</v>
      </c>
      <c r="L6" s="28"/>
    </row>
    <row r="7" spans="1:23" ht="15" thickBot="1">
      <c r="A7" t="str">
        <f>"v4"&amp;satisfaction_v3!A25</f>
        <v>v4St6</v>
      </c>
      <c r="B7">
        <f>satisfaction_v4!B25</f>
        <v>14</v>
      </c>
      <c r="C7">
        <f>satisfaction_v4!C25</f>
        <v>2</v>
      </c>
      <c r="D7">
        <f>satisfaction_v4!D25</f>
        <v>18</v>
      </c>
      <c r="E7">
        <f>satisfaction_v4!E25</f>
        <v>32</v>
      </c>
      <c r="F7">
        <f>satisfaction_v4!F25</f>
        <v>21</v>
      </c>
      <c r="G7">
        <f>satisfaction_v1!G25</f>
        <v>1000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23" ht="15" thickBot="1">
      <c r="A8" t="str">
        <f>"v4"&amp;satisfaction_v3!A26</f>
        <v>v4St7</v>
      </c>
      <c r="B8">
        <f>satisfaction_v4!B26</f>
        <v>8</v>
      </c>
      <c r="C8">
        <f>satisfaction_v4!C26</f>
        <v>2</v>
      </c>
      <c r="D8">
        <f>satisfaction_v4!D26</f>
        <v>27</v>
      </c>
      <c r="E8">
        <f>satisfaction_v4!E26</f>
        <v>41</v>
      </c>
      <c r="F8">
        <f>satisfaction_v4!F26</f>
        <v>47</v>
      </c>
      <c r="G8">
        <f>satisfaction_v1!G26</f>
        <v>1000</v>
      </c>
      <c r="L8" s="32" t="s">
        <v>131</v>
      </c>
      <c r="M8" s="33">
        <v>18</v>
      </c>
      <c r="N8" s="33">
        <v>6</v>
      </c>
      <c r="O8" s="33">
        <v>18</v>
      </c>
      <c r="P8" s="33">
        <v>9</v>
      </c>
      <c r="Q8" s="33">
        <v>2</v>
      </c>
      <c r="R8" s="33">
        <v>1000</v>
      </c>
    </row>
    <row r="9" spans="1:23" ht="15" thickBot="1">
      <c r="A9" t="str">
        <f>"v4"&amp;satisfaction_v3!A27</f>
        <v>v4St8</v>
      </c>
      <c r="B9">
        <f>satisfaction_v4!B27</f>
        <v>1</v>
      </c>
      <c r="C9">
        <f>satisfaction_v4!C27</f>
        <v>15</v>
      </c>
      <c r="D9">
        <f>satisfaction_v4!D27</f>
        <v>9</v>
      </c>
      <c r="E9">
        <f>satisfaction_v4!E27</f>
        <v>12</v>
      </c>
      <c r="F9">
        <f>satisfaction_v4!F27</f>
        <v>15</v>
      </c>
      <c r="G9">
        <f>satisfaction_v1!G27</f>
        <v>1000</v>
      </c>
      <c r="L9" s="32" t="s">
        <v>132</v>
      </c>
      <c r="M9" s="33">
        <v>4</v>
      </c>
      <c r="N9" s="33">
        <v>15</v>
      </c>
      <c r="O9" s="33">
        <v>7</v>
      </c>
      <c r="P9" s="33">
        <v>12</v>
      </c>
      <c r="Q9" s="33">
        <v>19</v>
      </c>
      <c r="R9" s="33">
        <v>1000</v>
      </c>
    </row>
    <row r="10" spans="1:23" ht="15" thickBot="1">
      <c r="A10" t="str">
        <f>"v4"&amp;satisfaction_v3!A28</f>
        <v>v4St9</v>
      </c>
      <c r="B10">
        <f>satisfaction_v4!B28</f>
        <v>16</v>
      </c>
      <c r="C10">
        <f>satisfaction_v4!C28</f>
        <v>33</v>
      </c>
      <c r="D10">
        <f>satisfaction_v4!D28</f>
        <v>8</v>
      </c>
      <c r="E10">
        <f>satisfaction_v4!E28</f>
        <v>42</v>
      </c>
      <c r="F10">
        <f>satisfaction_v4!F28</f>
        <v>9</v>
      </c>
      <c r="G10">
        <f>satisfaction_v1!G28</f>
        <v>1000</v>
      </c>
      <c r="L10" s="32" t="s">
        <v>133</v>
      </c>
      <c r="M10" s="33">
        <v>15</v>
      </c>
      <c r="N10" s="33">
        <v>10</v>
      </c>
      <c r="O10" s="33">
        <v>17</v>
      </c>
      <c r="P10" s="33">
        <v>6</v>
      </c>
      <c r="Q10" s="33">
        <v>7</v>
      </c>
      <c r="R10" s="33">
        <v>1000</v>
      </c>
    </row>
    <row r="11" spans="1:23" ht="15" thickBot="1">
      <c r="A11" t="str">
        <f>"v4"&amp;satisfaction_v3!A29</f>
        <v>v4St10</v>
      </c>
      <c r="B11">
        <f>satisfaction_v4!B29</f>
        <v>26</v>
      </c>
      <c r="C11">
        <f>satisfaction_v4!C29</f>
        <v>23</v>
      </c>
      <c r="D11">
        <f>satisfaction_v4!D29</f>
        <v>32</v>
      </c>
      <c r="E11">
        <f>satisfaction_v4!E29</f>
        <v>5</v>
      </c>
      <c r="F11">
        <f>satisfaction_v4!F29</f>
        <v>23</v>
      </c>
      <c r="G11">
        <f>satisfaction_v1!G29</f>
        <v>1000</v>
      </c>
      <c r="L11" s="32" t="s">
        <v>134</v>
      </c>
      <c r="M11" s="33">
        <v>14</v>
      </c>
      <c r="N11" s="33">
        <v>17</v>
      </c>
      <c r="O11" s="33">
        <v>1</v>
      </c>
      <c r="P11" s="33">
        <v>7</v>
      </c>
      <c r="Q11" s="33">
        <v>12</v>
      </c>
      <c r="R11" s="33">
        <v>1000</v>
      </c>
    </row>
    <row r="12" spans="1:23" ht="15" thickBot="1">
      <c r="A12" t="str">
        <f>"v2"&amp;satisfaction_v2!A20</f>
        <v>v2St1</v>
      </c>
      <c r="B12">
        <f>satisfaction_v2!B20</f>
        <v>15.200000000000003</v>
      </c>
      <c r="C12">
        <f>satisfaction_v2!C20</f>
        <v>9.9999999999994316E-2</v>
      </c>
      <c r="D12">
        <f>satisfaction_v2!D20</f>
        <v>28.299999999999997</v>
      </c>
      <c r="E12">
        <f>satisfaction_v2!E20</f>
        <v>0.90000000000000568</v>
      </c>
      <c r="F12">
        <f>satisfaction_v2!F20</f>
        <v>17.799999999999997</v>
      </c>
      <c r="G12">
        <f>G2</f>
        <v>1000</v>
      </c>
      <c r="L12" s="32" t="s">
        <v>135</v>
      </c>
      <c r="M12" s="33">
        <v>20</v>
      </c>
      <c r="N12" s="33">
        <v>13</v>
      </c>
      <c r="O12" s="33">
        <v>11</v>
      </c>
      <c r="P12" s="33">
        <v>10</v>
      </c>
      <c r="Q12" s="33">
        <v>5</v>
      </c>
      <c r="R12" s="33">
        <v>1000</v>
      </c>
    </row>
    <row r="13" spans="1:23" ht="15" thickBot="1">
      <c r="A13" t="str">
        <f>"v2"&amp;satisfaction_v2!A21</f>
        <v>v2St2</v>
      </c>
      <c r="B13">
        <f>satisfaction_v2!B21</f>
        <v>9.7999999999999972</v>
      </c>
      <c r="C13">
        <f>satisfaction_v2!C21</f>
        <v>30.900000000000006</v>
      </c>
      <c r="D13">
        <f>satisfaction_v2!D21</f>
        <v>8.2999999999999972</v>
      </c>
      <c r="E13">
        <f>satisfaction_v2!E21</f>
        <v>3.9000000000000057</v>
      </c>
      <c r="F13">
        <f>satisfaction_v2!F21</f>
        <v>21.200000000000003</v>
      </c>
      <c r="G13">
        <f t="shared" ref="G13:G21" si="0">G3</f>
        <v>1000</v>
      </c>
      <c r="L13" s="32" t="s">
        <v>136</v>
      </c>
      <c r="M13" s="33">
        <v>11</v>
      </c>
      <c r="N13" s="33">
        <v>2</v>
      </c>
      <c r="O13" s="33">
        <v>9</v>
      </c>
      <c r="P13" s="33">
        <v>18</v>
      </c>
      <c r="Q13" s="33">
        <v>12</v>
      </c>
      <c r="R13" s="33">
        <v>1000</v>
      </c>
    </row>
    <row r="14" spans="1:23" ht="15" thickBot="1">
      <c r="A14" t="str">
        <f>"v2"&amp;satisfaction_v2!A22</f>
        <v>v2St3</v>
      </c>
      <c r="B14">
        <f>satisfaction_v2!B22</f>
        <v>6.2000000000000028</v>
      </c>
      <c r="C14">
        <f>satisfaction_v2!C22</f>
        <v>9.0999999999999943</v>
      </c>
      <c r="D14">
        <f>satisfaction_v2!D22</f>
        <v>27.299999999999997</v>
      </c>
      <c r="E14">
        <f>satisfaction_v2!E22</f>
        <v>21.099999999999994</v>
      </c>
      <c r="F14">
        <f>satisfaction_v2!F22</f>
        <v>22.799999999999997</v>
      </c>
      <c r="G14">
        <f t="shared" si="0"/>
        <v>1000</v>
      </c>
      <c r="L14" s="32" t="s">
        <v>137</v>
      </c>
      <c r="M14" s="33">
        <v>7</v>
      </c>
      <c r="N14" s="33">
        <v>2</v>
      </c>
      <c r="O14" s="33">
        <v>13</v>
      </c>
      <c r="P14" s="33">
        <v>19</v>
      </c>
      <c r="Q14" s="33">
        <v>20</v>
      </c>
      <c r="R14" s="33">
        <v>1000</v>
      </c>
    </row>
    <row r="15" spans="1:23" ht="15" thickBot="1">
      <c r="A15" t="str">
        <f>"v2"&amp;satisfaction_v2!A23</f>
        <v>v2St4</v>
      </c>
      <c r="B15">
        <f>satisfaction_v2!B23</f>
        <v>4.2000000000000028</v>
      </c>
      <c r="C15">
        <f>satisfaction_v2!C23</f>
        <v>35.900000000000006</v>
      </c>
      <c r="D15">
        <f>satisfaction_v2!D23</f>
        <v>2.7000000000000028</v>
      </c>
      <c r="E15">
        <f>satisfaction_v2!E23</f>
        <v>4.0999999999999943</v>
      </c>
      <c r="F15">
        <f>satisfaction_v2!F23</f>
        <v>5.2000000000000028</v>
      </c>
      <c r="G15">
        <f t="shared" si="0"/>
        <v>1000</v>
      </c>
      <c r="L15" s="32" t="s">
        <v>138</v>
      </c>
      <c r="M15" s="33">
        <v>2</v>
      </c>
      <c r="N15" s="33">
        <v>10</v>
      </c>
      <c r="O15" s="33">
        <v>5</v>
      </c>
      <c r="P15" s="33">
        <v>8</v>
      </c>
      <c r="Q15" s="33">
        <v>10</v>
      </c>
      <c r="R15" s="33">
        <v>1000</v>
      </c>
    </row>
    <row r="16" spans="1:23" ht="15" thickBot="1">
      <c r="A16" t="str">
        <f>"v2"&amp;satisfaction_v2!A24</f>
        <v>v2St5</v>
      </c>
      <c r="B16">
        <f>satisfaction_v2!B24</f>
        <v>25.200000000000003</v>
      </c>
      <c r="C16">
        <f>satisfaction_v2!C24</f>
        <v>12.099999999999994</v>
      </c>
      <c r="D16">
        <f>satisfaction_v2!D24</f>
        <v>22.700000000000003</v>
      </c>
      <c r="E16">
        <f>satisfaction_v2!E24</f>
        <v>31.099999999999994</v>
      </c>
      <c r="F16">
        <f>satisfaction_v2!F24</f>
        <v>21.799999999999997</v>
      </c>
      <c r="G16">
        <f t="shared" si="0"/>
        <v>1000</v>
      </c>
      <c r="L16" s="32" t="s">
        <v>139</v>
      </c>
      <c r="M16" s="33">
        <v>13</v>
      </c>
      <c r="N16" s="33">
        <v>19</v>
      </c>
      <c r="O16" s="33">
        <v>3</v>
      </c>
      <c r="P16" s="33">
        <v>20</v>
      </c>
      <c r="Q16" s="33">
        <v>9</v>
      </c>
      <c r="R16" s="33">
        <v>1000</v>
      </c>
    </row>
    <row r="17" spans="1:18" ht="15" thickBot="1">
      <c r="A17" t="str">
        <f>"v2"&amp;satisfaction_v2!A25</f>
        <v>v2St6</v>
      </c>
      <c r="B17">
        <f>satisfaction_v2!B25</f>
        <v>0.79999999999999716</v>
      </c>
      <c r="C17">
        <f>satisfaction_v2!C25</f>
        <v>3.9000000000000057</v>
      </c>
      <c r="D17">
        <f>satisfaction_v2!D25</f>
        <v>19.700000000000003</v>
      </c>
      <c r="E17">
        <f>satisfaction_v2!E25</f>
        <v>17.900000000000006</v>
      </c>
      <c r="F17">
        <f>satisfaction_v2!F25</f>
        <v>5.2000000000000028</v>
      </c>
      <c r="G17">
        <f t="shared" si="0"/>
        <v>1000</v>
      </c>
      <c r="L17" s="32" t="s">
        <v>140</v>
      </c>
      <c r="M17" s="33">
        <v>17</v>
      </c>
      <c r="N17" s="33">
        <v>14</v>
      </c>
      <c r="O17" s="33">
        <v>20</v>
      </c>
      <c r="P17" s="33">
        <v>5</v>
      </c>
      <c r="Q17" s="33">
        <v>17</v>
      </c>
      <c r="R17" s="33">
        <v>1000</v>
      </c>
    </row>
    <row r="18" spans="1:18" ht="15" thickBot="1">
      <c r="A18" t="str">
        <f>"v2"&amp;satisfaction_v2!A26</f>
        <v>v2St7</v>
      </c>
      <c r="B18">
        <f>satisfaction_v2!B26</f>
        <v>6.7999999999999972</v>
      </c>
      <c r="C18">
        <f>satisfaction_v2!C26</f>
        <v>3.9000000000000057</v>
      </c>
      <c r="D18">
        <f>satisfaction_v2!D26</f>
        <v>28.700000000000003</v>
      </c>
      <c r="E18">
        <f>satisfaction_v2!E26</f>
        <v>26.900000000000006</v>
      </c>
      <c r="F18">
        <f>satisfaction_v2!F26</f>
        <v>31.200000000000003</v>
      </c>
      <c r="G18">
        <f t="shared" si="0"/>
        <v>1000</v>
      </c>
      <c r="L18" s="32" t="s">
        <v>182</v>
      </c>
      <c r="M18" s="33">
        <v>12</v>
      </c>
      <c r="N18" s="33">
        <v>1</v>
      </c>
      <c r="O18" s="33">
        <v>15</v>
      </c>
      <c r="P18" s="33">
        <v>1</v>
      </c>
      <c r="Q18" s="33">
        <v>11</v>
      </c>
      <c r="R18" s="33">
        <v>1000</v>
      </c>
    </row>
    <row r="19" spans="1:18" ht="15" thickBot="1">
      <c r="A19" t="str">
        <f>"v2"&amp;satisfaction_v2!A27</f>
        <v>v2St8</v>
      </c>
      <c r="B19">
        <f>satisfaction_v2!B27</f>
        <v>13.799999999999997</v>
      </c>
      <c r="C19">
        <f>satisfaction_v2!C27</f>
        <v>9.0999999999999943</v>
      </c>
      <c r="D19">
        <f>satisfaction_v2!D27</f>
        <v>10.700000000000003</v>
      </c>
      <c r="E19">
        <f>satisfaction_v2!E27</f>
        <v>2.0999999999999943</v>
      </c>
      <c r="F19">
        <f>satisfaction_v2!F27</f>
        <v>0.79999999999999716</v>
      </c>
      <c r="G19">
        <f t="shared" si="0"/>
        <v>1000</v>
      </c>
      <c r="L19" s="32" t="s">
        <v>183</v>
      </c>
      <c r="M19" s="33">
        <v>8</v>
      </c>
      <c r="N19" s="33">
        <v>18</v>
      </c>
      <c r="O19" s="33">
        <v>4</v>
      </c>
      <c r="P19" s="33">
        <v>3</v>
      </c>
      <c r="Q19" s="33">
        <v>14</v>
      </c>
      <c r="R19" s="33">
        <v>1000</v>
      </c>
    </row>
    <row r="20" spans="1:18" ht="15" thickBot="1">
      <c r="A20" t="str">
        <f>"v2"&amp;satisfaction_v2!A28</f>
        <v>v2St9</v>
      </c>
      <c r="B20">
        <f>satisfaction_v2!B28</f>
        <v>30.799999999999997</v>
      </c>
      <c r="C20">
        <f>satisfaction_v2!C28</f>
        <v>27.099999999999994</v>
      </c>
      <c r="D20">
        <f>satisfaction_v2!D28</f>
        <v>9.7000000000000028</v>
      </c>
      <c r="E20">
        <f>satisfaction_v2!E28</f>
        <v>27.900000000000006</v>
      </c>
      <c r="F20">
        <f>satisfaction_v2!F28</f>
        <v>6.7999999999999972</v>
      </c>
      <c r="G20">
        <f t="shared" si="0"/>
        <v>1000</v>
      </c>
      <c r="L20" s="32" t="s">
        <v>184</v>
      </c>
      <c r="M20" s="33">
        <v>5</v>
      </c>
      <c r="N20" s="33">
        <v>7</v>
      </c>
      <c r="O20" s="33">
        <v>14</v>
      </c>
      <c r="P20" s="33">
        <v>14</v>
      </c>
      <c r="Q20" s="33">
        <v>16</v>
      </c>
      <c r="R20" s="33">
        <v>1000</v>
      </c>
    </row>
    <row r="21" spans="1:18" ht="15" thickBot="1">
      <c r="A21" t="str">
        <f>"v2"&amp;satisfaction_v2!A29</f>
        <v>v2St10</v>
      </c>
      <c r="B21">
        <f>satisfaction_v2!B29</f>
        <v>11.200000000000003</v>
      </c>
      <c r="C21">
        <f>satisfaction_v2!C29</f>
        <v>17.099999999999994</v>
      </c>
      <c r="D21">
        <f>satisfaction_v2!D29</f>
        <v>30.299999999999997</v>
      </c>
      <c r="E21">
        <f>satisfaction_v2!E29</f>
        <v>19.099999999999994</v>
      </c>
      <c r="F21">
        <f>satisfaction_v2!F29</f>
        <v>7.2000000000000028</v>
      </c>
      <c r="G21">
        <f t="shared" si="0"/>
        <v>1000</v>
      </c>
      <c r="L21" s="32" t="s">
        <v>185</v>
      </c>
      <c r="M21" s="33">
        <v>3</v>
      </c>
      <c r="N21" s="33">
        <v>20</v>
      </c>
      <c r="O21" s="33">
        <v>2</v>
      </c>
      <c r="P21" s="33">
        <v>4</v>
      </c>
      <c r="Q21" s="33">
        <v>3</v>
      </c>
      <c r="R21" s="33">
        <v>1000</v>
      </c>
    </row>
    <row r="22" spans="1:18" ht="15" thickBot="1">
      <c r="L22" s="32" t="s">
        <v>186</v>
      </c>
      <c r="M22" s="33">
        <v>16</v>
      </c>
      <c r="N22" s="33">
        <v>9</v>
      </c>
      <c r="O22" s="33">
        <v>12</v>
      </c>
      <c r="P22" s="33">
        <v>17</v>
      </c>
      <c r="Q22" s="33">
        <v>15</v>
      </c>
      <c r="R22" s="33">
        <v>1000</v>
      </c>
    </row>
    <row r="23" spans="1:18" ht="15" thickBot="1">
      <c r="L23" s="32" t="s">
        <v>187</v>
      </c>
      <c r="M23" s="33">
        <v>1</v>
      </c>
      <c r="N23" s="33">
        <v>4</v>
      </c>
      <c r="O23" s="33">
        <v>10</v>
      </c>
      <c r="P23" s="33">
        <v>11</v>
      </c>
      <c r="Q23" s="33">
        <v>3</v>
      </c>
      <c r="R23" s="33">
        <v>1000</v>
      </c>
    </row>
    <row r="24" spans="1:18" ht="15" thickBot="1">
      <c r="A24" t="s">
        <v>181</v>
      </c>
      <c r="B24" t="str">
        <f t="shared" ref="B24:G39" si="1">B1</f>
        <v>Nd1</v>
      </c>
      <c r="C24" t="str">
        <f t="shared" si="1"/>
        <v>Nd2</v>
      </c>
      <c r="D24" t="str">
        <f t="shared" si="1"/>
        <v>Nd3</v>
      </c>
      <c r="E24" t="str">
        <f t="shared" si="1"/>
        <v>Nd4</v>
      </c>
      <c r="F24" t="str">
        <f t="shared" si="1"/>
        <v>Nd5</v>
      </c>
      <c r="G24" t="str">
        <f t="shared" si="1"/>
        <v>Y0</v>
      </c>
      <c r="H24" t="s">
        <v>205</v>
      </c>
      <c r="I24" t="s">
        <v>208</v>
      </c>
      <c r="L24" s="32" t="s">
        <v>188</v>
      </c>
      <c r="M24" s="33">
        <v>6</v>
      </c>
      <c r="N24" s="33">
        <v>4</v>
      </c>
      <c r="O24" s="33">
        <v>16</v>
      </c>
      <c r="P24" s="33">
        <v>15</v>
      </c>
      <c r="Q24" s="33">
        <v>18</v>
      </c>
      <c r="R24" s="33">
        <v>1000</v>
      </c>
    </row>
    <row r="25" spans="1:18" ht="15" thickBot="1">
      <c r="A25" t="str">
        <f>A2</f>
        <v>v4St1</v>
      </c>
      <c r="B25">
        <f>RANK(B2,B$2:B$21,satisfaction_v1!B$18)</f>
        <v>18</v>
      </c>
      <c r="C25">
        <f>RANK(C2,C$2:C$21,satisfaction_v1!C$18)</f>
        <v>6</v>
      </c>
      <c r="D25">
        <f>RANK(D2,D$2:D$21,satisfaction_v1!D$18)</f>
        <v>18</v>
      </c>
      <c r="E25">
        <f>RANK(E2,E$2:E$21,satisfaction_v1!E$18)</f>
        <v>9</v>
      </c>
      <c r="F25">
        <f>RANK(F2,F$2:F$21,satisfaction_v1!F$18)</f>
        <v>2</v>
      </c>
      <c r="G25">
        <f t="shared" si="1"/>
        <v>1000</v>
      </c>
      <c r="H25" t="s">
        <v>596</v>
      </c>
      <c r="I25">
        <f>R74</f>
        <v>991.1</v>
      </c>
      <c r="L25" s="32" t="s">
        <v>189</v>
      </c>
      <c r="M25" s="33">
        <v>10</v>
      </c>
      <c r="N25" s="33">
        <v>7</v>
      </c>
      <c r="O25" s="33">
        <v>8</v>
      </c>
      <c r="P25" s="33">
        <v>2</v>
      </c>
      <c r="Q25" s="33">
        <v>1</v>
      </c>
      <c r="R25" s="33">
        <v>1000</v>
      </c>
    </row>
    <row r="26" spans="1:18" ht="15" thickBot="1">
      <c r="A26" t="str">
        <f t="shared" ref="A26:A44" si="2">A3</f>
        <v>v4St2</v>
      </c>
      <c r="B26">
        <f>RANK(B3,B$2:B$21,satisfaction_v1!B$18)</f>
        <v>4</v>
      </c>
      <c r="C26">
        <f>RANK(C3,C$2:C$21,satisfaction_v1!C$18)</f>
        <v>15</v>
      </c>
      <c r="D26">
        <f>RANK(D3,D$2:D$21,satisfaction_v1!D$18)</f>
        <v>7</v>
      </c>
      <c r="E26">
        <f>RANK(E3,E$2:E$21,satisfaction_v1!E$18)</f>
        <v>12</v>
      </c>
      <c r="F26">
        <f>RANK(F3,F$2:F$21,satisfaction_v1!F$18)</f>
        <v>19</v>
      </c>
      <c r="G26">
        <f t="shared" si="1"/>
        <v>1000</v>
      </c>
      <c r="H26" t="s">
        <v>596</v>
      </c>
      <c r="I26">
        <f t="shared" ref="I26:I44" si="3">R75</f>
        <v>994.7</v>
      </c>
      <c r="L26" s="32" t="s">
        <v>190</v>
      </c>
      <c r="M26" s="33">
        <v>19</v>
      </c>
      <c r="N26" s="33">
        <v>16</v>
      </c>
      <c r="O26" s="33">
        <v>6</v>
      </c>
      <c r="P26" s="33">
        <v>16</v>
      </c>
      <c r="Q26" s="33">
        <v>6</v>
      </c>
      <c r="R26" s="33">
        <v>1000</v>
      </c>
    </row>
    <row r="27" spans="1:18" ht="15" thickBot="1">
      <c r="A27" t="str">
        <f t="shared" si="2"/>
        <v>v4St3</v>
      </c>
      <c r="B27">
        <f>RANK(B4,B$2:B$21,satisfaction_v1!B$18)</f>
        <v>15</v>
      </c>
      <c r="C27">
        <f>RANK(C4,C$2:C$21,satisfaction_v1!C$18)</f>
        <v>10</v>
      </c>
      <c r="D27">
        <f>RANK(D4,D$2:D$21,satisfaction_v1!D$18)</f>
        <v>17</v>
      </c>
      <c r="E27">
        <f>RANK(E4,E$2:E$21,satisfaction_v1!E$18)</f>
        <v>6</v>
      </c>
      <c r="F27">
        <f>RANK(F4,F$2:F$21,satisfaction_v1!F$18)</f>
        <v>7</v>
      </c>
      <c r="G27">
        <f t="shared" si="1"/>
        <v>1000</v>
      </c>
      <c r="H27" t="s">
        <v>596</v>
      </c>
      <c r="I27">
        <f t="shared" si="3"/>
        <v>993.1</v>
      </c>
      <c r="L27" s="32" t="s">
        <v>191</v>
      </c>
      <c r="M27" s="33">
        <v>9</v>
      </c>
      <c r="N27" s="33">
        <v>12</v>
      </c>
      <c r="O27" s="33">
        <v>19</v>
      </c>
      <c r="P27" s="33">
        <v>13</v>
      </c>
      <c r="Q27" s="33">
        <v>8</v>
      </c>
      <c r="R27" s="33">
        <v>1000</v>
      </c>
    </row>
    <row r="28" spans="1:18" ht="18.5" thickBot="1">
      <c r="A28" t="str">
        <f t="shared" si="2"/>
        <v>v4St4</v>
      </c>
      <c r="B28">
        <f>RANK(B5,B$2:B$21,satisfaction_v1!B$18)</f>
        <v>14</v>
      </c>
      <c r="C28">
        <f>RANK(C5,C$2:C$21,satisfaction_v1!C$18)</f>
        <v>17</v>
      </c>
      <c r="D28">
        <f>RANK(D5,D$2:D$21,satisfaction_v1!D$18)</f>
        <v>1</v>
      </c>
      <c r="E28">
        <f>RANK(E5,E$2:E$21,satisfaction_v1!E$18)</f>
        <v>7</v>
      </c>
      <c r="F28">
        <f>RANK(F5,F$2:F$21,satisfaction_v1!F$18)</f>
        <v>12</v>
      </c>
      <c r="G28">
        <f t="shared" si="1"/>
        <v>1000</v>
      </c>
      <c r="H28" t="s">
        <v>596</v>
      </c>
      <c r="I28">
        <f t="shared" si="3"/>
        <v>1010.2</v>
      </c>
      <c r="L28" s="28"/>
    </row>
    <row r="29" spans="1:18" ht="15" thickBot="1">
      <c r="A29" t="str">
        <f t="shared" si="2"/>
        <v>v4St5</v>
      </c>
      <c r="B29">
        <f>RANK(B6,B$2:B$21,satisfaction_v1!B$18)</f>
        <v>20</v>
      </c>
      <c r="C29">
        <f>RANK(C6,C$2:C$21,satisfaction_v1!C$18)</f>
        <v>13</v>
      </c>
      <c r="D29">
        <f>RANK(D6,D$2:D$21,satisfaction_v1!D$18)</f>
        <v>11</v>
      </c>
      <c r="E29">
        <f>RANK(E6,E$2:E$21,satisfaction_v1!E$18)</f>
        <v>10</v>
      </c>
      <c r="F29">
        <f>RANK(F6,F$2:F$21,satisfaction_v1!F$18)</f>
        <v>5</v>
      </c>
      <c r="G29">
        <f t="shared" si="1"/>
        <v>1000</v>
      </c>
      <c r="H29" t="s">
        <v>596</v>
      </c>
      <c r="I29">
        <f t="shared" si="3"/>
        <v>988.1</v>
      </c>
      <c r="L29" s="32" t="s">
        <v>141</v>
      </c>
      <c r="M29" s="32" t="s">
        <v>125</v>
      </c>
      <c r="N29" s="32" t="s">
        <v>126</v>
      </c>
      <c r="O29" s="32" t="s">
        <v>127</v>
      </c>
      <c r="P29" s="32" t="s">
        <v>128</v>
      </c>
      <c r="Q29" s="32" t="s">
        <v>129</v>
      </c>
    </row>
    <row r="30" spans="1:18" ht="15" thickBot="1">
      <c r="A30" t="str">
        <f t="shared" si="2"/>
        <v>v4St6</v>
      </c>
      <c r="B30">
        <f>RANK(B7,B$2:B$21,satisfaction_v1!B$18)</f>
        <v>11</v>
      </c>
      <c r="C30">
        <f>RANK(C7,C$2:C$21,satisfaction_v1!C$18)</f>
        <v>2</v>
      </c>
      <c r="D30">
        <f>RANK(D7,D$2:D$21,satisfaction_v1!D$18)</f>
        <v>9</v>
      </c>
      <c r="E30">
        <f>RANK(E7,E$2:E$21,satisfaction_v1!E$18)</f>
        <v>18</v>
      </c>
      <c r="F30">
        <f>RANK(F7,F$2:F$21,satisfaction_v1!F$18)</f>
        <v>12</v>
      </c>
      <c r="G30">
        <f t="shared" si="1"/>
        <v>1000</v>
      </c>
      <c r="H30" t="s">
        <v>596</v>
      </c>
      <c r="I30">
        <f t="shared" si="3"/>
        <v>1006.2</v>
      </c>
      <c r="L30" s="32" t="s">
        <v>142</v>
      </c>
      <c r="M30" s="33" t="s">
        <v>598</v>
      </c>
      <c r="N30" s="33" t="s">
        <v>599</v>
      </c>
      <c r="O30" s="33" t="s">
        <v>600</v>
      </c>
      <c r="P30" s="33" t="s">
        <v>601</v>
      </c>
      <c r="Q30" s="33" t="s">
        <v>602</v>
      </c>
    </row>
    <row r="31" spans="1:18" ht="15" thickBot="1">
      <c r="A31" t="str">
        <f t="shared" si="2"/>
        <v>v4St7</v>
      </c>
      <c r="B31">
        <f>RANK(B8,B$2:B$21,satisfaction_v1!B$18)</f>
        <v>7</v>
      </c>
      <c r="C31">
        <f>RANK(C8,C$2:C$21,satisfaction_v1!C$18)</f>
        <v>2</v>
      </c>
      <c r="D31">
        <f>RANK(D8,D$2:D$21,satisfaction_v1!D$18)</f>
        <v>13</v>
      </c>
      <c r="E31">
        <f>RANK(E8,E$2:E$21,satisfaction_v1!E$18)</f>
        <v>19</v>
      </c>
      <c r="F31">
        <f>RANK(F8,F$2:F$21,satisfaction_v1!F$18)</f>
        <v>20</v>
      </c>
      <c r="G31">
        <f t="shared" si="1"/>
        <v>1000</v>
      </c>
      <c r="H31" t="s">
        <v>596</v>
      </c>
      <c r="I31">
        <f t="shared" si="3"/>
        <v>993.7</v>
      </c>
      <c r="L31" s="32" t="s">
        <v>143</v>
      </c>
      <c r="M31" s="33" t="s">
        <v>603</v>
      </c>
      <c r="N31" s="33" t="s">
        <v>604</v>
      </c>
      <c r="O31" s="33" t="s">
        <v>605</v>
      </c>
      <c r="P31" s="33" t="s">
        <v>606</v>
      </c>
      <c r="Q31" s="33" t="s">
        <v>607</v>
      </c>
    </row>
    <row r="32" spans="1:18" ht="15" thickBot="1">
      <c r="A32" t="str">
        <f t="shared" si="2"/>
        <v>v4St8</v>
      </c>
      <c r="B32">
        <f>RANK(B9,B$2:B$21,satisfaction_v1!B$18)</f>
        <v>2</v>
      </c>
      <c r="C32">
        <f>RANK(C9,C$2:C$21,satisfaction_v1!C$18)</f>
        <v>10</v>
      </c>
      <c r="D32">
        <f>RANK(D9,D$2:D$21,satisfaction_v1!D$18)</f>
        <v>5</v>
      </c>
      <c r="E32">
        <f>RANK(E9,E$2:E$21,satisfaction_v1!E$18)</f>
        <v>8</v>
      </c>
      <c r="F32">
        <f>RANK(F9,F$2:F$21,satisfaction_v1!F$18)</f>
        <v>10</v>
      </c>
      <c r="G32">
        <f t="shared" si="1"/>
        <v>1000</v>
      </c>
      <c r="H32" t="s">
        <v>596</v>
      </c>
      <c r="I32">
        <f t="shared" si="3"/>
        <v>1021.8</v>
      </c>
      <c r="L32" s="32" t="s">
        <v>145</v>
      </c>
      <c r="M32" s="33" t="s">
        <v>608</v>
      </c>
      <c r="N32" s="33" t="s">
        <v>609</v>
      </c>
      <c r="O32" s="33" t="s">
        <v>610</v>
      </c>
      <c r="P32" s="33" t="s">
        <v>611</v>
      </c>
      <c r="Q32" s="33" t="s">
        <v>612</v>
      </c>
    </row>
    <row r="33" spans="1:17" ht="15" thickBot="1">
      <c r="A33" t="str">
        <f t="shared" si="2"/>
        <v>v4St9</v>
      </c>
      <c r="B33">
        <f>RANK(B10,B$2:B$21,satisfaction_v1!B$18)</f>
        <v>13</v>
      </c>
      <c r="C33">
        <f>RANK(C10,C$2:C$21,satisfaction_v1!C$18)</f>
        <v>19</v>
      </c>
      <c r="D33">
        <f>RANK(D10,D$2:D$21,satisfaction_v1!D$18)</f>
        <v>3</v>
      </c>
      <c r="E33">
        <f>RANK(E10,E$2:E$21,satisfaction_v1!E$18)</f>
        <v>20</v>
      </c>
      <c r="F33">
        <f>RANK(F10,F$2:F$21,satisfaction_v1!F$18)</f>
        <v>9</v>
      </c>
      <c r="G33">
        <f t="shared" si="1"/>
        <v>1000</v>
      </c>
      <c r="H33" t="s">
        <v>596</v>
      </c>
      <c r="I33">
        <f t="shared" si="3"/>
        <v>997.2</v>
      </c>
      <c r="L33" s="32" t="s">
        <v>147</v>
      </c>
      <c r="M33" s="33" t="s">
        <v>613</v>
      </c>
      <c r="N33" s="33" t="s">
        <v>614</v>
      </c>
      <c r="O33" s="33" t="s">
        <v>615</v>
      </c>
      <c r="P33" s="33" t="s">
        <v>616</v>
      </c>
      <c r="Q33" s="33" t="s">
        <v>617</v>
      </c>
    </row>
    <row r="34" spans="1:17" ht="15" thickBot="1">
      <c r="A34" t="str">
        <f t="shared" si="2"/>
        <v>v4St10</v>
      </c>
      <c r="B34">
        <f>RANK(B11,B$2:B$21,satisfaction_v1!B$18)</f>
        <v>17</v>
      </c>
      <c r="C34">
        <f>RANK(C11,C$2:C$21,satisfaction_v1!C$18)</f>
        <v>14</v>
      </c>
      <c r="D34">
        <f>RANK(D11,D$2:D$21,satisfaction_v1!D$18)</f>
        <v>20</v>
      </c>
      <c r="E34">
        <f>RANK(E11,E$2:E$21,satisfaction_v1!E$18)</f>
        <v>5</v>
      </c>
      <c r="F34">
        <f>RANK(F11,F$2:F$21,satisfaction_v1!F$18)</f>
        <v>17</v>
      </c>
      <c r="G34">
        <f t="shared" si="1"/>
        <v>1000</v>
      </c>
      <c r="H34" t="s">
        <v>596</v>
      </c>
      <c r="I34">
        <f t="shared" si="3"/>
        <v>981.1</v>
      </c>
      <c r="J34" s="42">
        <f>AVERAGE(I25:I34)</f>
        <v>997.72</v>
      </c>
      <c r="K34" s="42"/>
      <c r="L34" s="32" t="s">
        <v>149</v>
      </c>
      <c r="M34" s="33" t="s">
        <v>618</v>
      </c>
      <c r="N34" s="33" t="s">
        <v>619</v>
      </c>
      <c r="O34" s="33" t="s">
        <v>620</v>
      </c>
      <c r="P34" s="33" t="s">
        <v>621</v>
      </c>
      <c r="Q34" s="33" t="s">
        <v>622</v>
      </c>
    </row>
    <row r="35" spans="1:17" ht="15" thickBot="1">
      <c r="A35" t="str">
        <f t="shared" si="2"/>
        <v>v2St1</v>
      </c>
      <c r="B35">
        <f>RANK(B12,B$2:B$21,satisfaction_v1!B$18)</f>
        <v>12</v>
      </c>
      <c r="C35">
        <f>RANK(C12,C$2:C$21,satisfaction_v1!C$18)</f>
        <v>1</v>
      </c>
      <c r="D35">
        <f>RANK(D12,D$2:D$21,satisfaction_v1!D$18)</f>
        <v>15</v>
      </c>
      <c r="E35">
        <f>RANK(E12,E$2:E$21,satisfaction_v1!E$18)</f>
        <v>1</v>
      </c>
      <c r="F35">
        <f>RANK(F12,F$2:F$21,satisfaction_v1!F$18)</f>
        <v>11</v>
      </c>
      <c r="G35">
        <f t="shared" si="1"/>
        <v>1000</v>
      </c>
      <c r="H35" t="s">
        <v>207</v>
      </c>
      <c r="I35">
        <f t="shared" si="3"/>
        <v>1020.2</v>
      </c>
      <c r="J35">
        <f>AVERAGE(I35:I44)</f>
        <v>1002.2700000000001</v>
      </c>
      <c r="L35" s="32" t="s">
        <v>151</v>
      </c>
      <c r="M35" s="33" t="s">
        <v>623</v>
      </c>
      <c r="N35" s="33" t="s">
        <v>624</v>
      </c>
      <c r="O35" s="33" t="s">
        <v>625</v>
      </c>
      <c r="P35" s="33" t="s">
        <v>626</v>
      </c>
      <c r="Q35" s="33" t="s">
        <v>627</v>
      </c>
    </row>
    <row r="36" spans="1:17" ht="15" thickBot="1">
      <c r="A36" t="str">
        <f t="shared" si="2"/>
        <v>v2St2</v>
      </c>
      <c r="B36">
        <f>RANK(B13,B$2:B$21,satisfaction_v1!B$18)</f>
        <v>8</v>
      </c>
      <c r="C36">
        <f>RANK(C13,C$2:C$21,satisfaction_v1!C$18)</f>
        <v>18</v>
      </c>
      <c r="D36">
        <f>RANK(D13,D$2:D$21,satisfaction_v1!D$18)</f>
        <v>4</v>
      </c>
      <c r="E36">
        <f>RANK(E13,E$2:E$21,satisfaction_v1!E$18)</f>
        <v>3</v>
      </c>
      <c r="F36">
        <f>RANK(F13,F$2:F$21,satisfaction_v1!F$18)</f>
        <v>14</v>
      </c>
      <c r="G36">
        <f t="shared" si="1"/>
        <v>1000</v>
      </c>
      <c r="H36" t="s">
        <v>207</v>
      </c>
      <c r="I36">
        <f t="shared" si="3"/>
        <v>1003.7</v>
      </c>
      <c r="L36" s="32" t="s">
        <v>153</v>
      </c>
      <c r="M36" s="33" t="s">
        <v>628</v>
      </c>
      <c r="N36" s="33" t="s">
        <v>629</v>
      </c>
      <c r="O36" s="33" t="s">
        <v>630</v>
      </c>
      <c r="P36" s="33" t="s">
        <v>631</v>
      </c>
      <c r="Q36" s="33" t="s">
        <v>632</v>
      </c>
    </row>
    <row r="37" spans="1:17" ht="15" thickBot="1">
      <c r="A37" t="str">
        <f t="shared" si="2"/>
        <v>v2St3</v>
      </c>
      <c r="B37">
        <f>RANK(B14,B$2:B$21,satisfaction_v1!B$18)</f>
        <v>5</v>
      </c>
      <c r="C37">
        <f>RANK(C14,C$2:C$21,satisfaction_v1!C$18)</f>
        <v>7</v>
      </c>
      <c r="D37">
        <f>RANK(D14,D$2:D$21,satisfaction_v1!D$18)</f>
        <v>14</v>
      </c>
      <c r="E37">
        <f>RANK(E14,E$2:E$21,satisfaction_v1!E$18)</f>
        <v>14</v>
      </c>
      <c r="F37">
        <f>RANK(F14,F$2:F$21,satisfaction_v1!F$18)</f>
        <v>16</v>
      </c>
      <c r="G37">
        <f t="shared" si="1"/>
        <v>1000</v>
      </c>
      <c r="H37" t="s">
        <v>207</v>
      </c>
      <c r="I37">
        <f t="shared" si="3"/>
        <v>992.6</v>
      </c>
      <c r="L37" s="32" t="s">
        <v>155</v>
      </c>
      <c r="M37" s="33" t="s">
        <v>633</v>
      </c>
      <c r="N37" s="33" t="s">
        <v>634</v>
      </c>
      <c r="O37" s="33" t="s">
        <v>635</v>
      </c>
      <c r="P37" s="33" t="s">
        <v>636</v>
      </c>
      <c r="Q37" s="33" t="s">
        <v>637</v>
      </c>
    </row>
    <row r="38" spans="1:17" ht="15" thickBot="1">
      <c r="A38" t="str">
        <f t="shared" si="2"/>
        <v>v2St4</v>
      </c>
      <c r="B38">
        <f>RANK(B15,B$2:B$21,satisfaction_v1!B$18)</f>
        <v>3</v>
      </c>
      <c r="C38">
        <f>RANK(C15,C$2:C$21,satisfaction_v1!C$18)</f>
        <v>20</v>
      </c>
      <c r="D38">
        <f>RANK(D15,D$2:D$21,satisfaction_v1!D$18)</f>
        <v>2</v>
      </c>
      <c r="E38">
        <f>RANK(E15,E$2:E$21,satisfaction_v1!E$18)</f>
        <v>4</v>
      </c>
      <c r="F38">
        <f>RANK(F15,F$2:F$21,satisfaction_v1!F$18)</f>
        <v>3</v>
      </c>
      <c r="G38">
        <f t="shared" si="1"/>
        <v>1000</v>
      </c>
      <c r="H38" t="s">
        <v>207</v>
      </c>
      <c r="I38">
        <f t="shared" si="3"/>
        <v>1003.7</v>
      </c>
      <c r="L38" s="32" t="s">
        <v>157</v>
      </c>
      <c r="M38" s="33" t="s">
        <v>638</v>
      </c>
      <c r="N38" s="33" t="s">
        <v>639</v>
      </c>
      <c r="O38" s="33" t="s">
        <v>640</v>
      </c>
      <c r="P38" s="33" t="s">
        <v>641</v>
      </c>
      <c r="Q38" s="33" t="s">
        <v>642</v>
      </c>
    </row>
    <row r="39" spans="1:17" ht="15" thickBot="1">
      <c r="A39" t="str">
        <f t="shared" si="2"/>
        <v>v2St5</v>
      </c>
      <c r="B39">
        <f>RANK(B16,B$2:B$21,satisfaction_v1!B$18)</f>
        <v>16</v>
      </c>
      <c r="C39">
        <f>RANK(C16,C$2:C$21,satisfaction_v1!C$18)</f>
        <v>9</v>
      </c>
      <c r="D39">
        <f>RANK(D16,D$2:D$21,satisfaction_v1!D$18)</f>
        <v>12</v>
      </c>
      <c r="E39">
        <f>RANK(E16,E$2:E$21,satisfaction_v1!E$18)</f>
        <v>17</v>
      </c>
      <c r="F39">
        <f>RANK(F16,F$2:F$21,satisfaction_v1!F$18)</f>
        <v>15</v>
      </c>
      <c r="G39">
        <f t="shared" si="1"/>
        <v>1000</v>
      </c>
      <c r="H39" t="s">
        <v>207</v>
      </c>
      <c r="I39">
        <f t="shared" si="3"/>
        <v>983.1</v>
      </c>
      <c r="L39" s="32" t="s">
        <v>159</v>
      </c>
      <c r="M39" s="33" t="s">
        <v>643</v>
      </c>
      <c r="N39" s="33" t="s">
        <v>644</v>
      </c>
      <c r="O39" s="33" t="s">
        <v>645</v>
      </c>
      <c r="P39" s="33" t="s">
        <v>646</v>
      </c>
      <c r="Q39" s="33" t="s">
        <v>647</v>
      </c>
    </row>
    <row r="40" spans="1:17" ht="15" thickBot="1">
      <c r="A40" t="str">
        <f t="shared" si="2"/>
        <v>v2St6</v>
      </c>
      <c r="B40">
        <f>RANK(B17,B$2:B$21,satisfaction_v1!B$18)</f>
        <v>1</v>
      </c>
      <c r="C40">
        <f>RANK(C17,C$2:C$21,satisfaction_v1!C$18)</f>
        <v>4</v>
      </c>
      <c r="D40">
        <f>RANK(D17,D$2:D$21,satisfaction_v1!D$18)</f>
        <v>10</v>
      </c>
      <c r="E40">
        <f>RANK(E17,E$2:E$21,satisfaction_v1!E$18)</f>
        <v>11</v>
      </c>
      <c r="F40">
        <f>RANK(F17,F$2:F$21,satisfaction_v1!F$18)</f>
        <v>3</v>
      </c>
      <c r="G40">
        <f t="shared" ref="G40:G44" si="4">G17</f>
        <v>1000</v>
      </c>
      <c r="H40" t="s">
        <v>207</v>
      </c>
      <c r="I40">
        <f t="shared" si="3"/>
        <v>1023.8</v>
      </c>
      <c r="L40" s="32" t="s">
        <v>192</v>
      </c>
      <c r="M40" s="33" t="s">
        <v>648</v>
      </c>
      <c r="N40" s="33" t="s">
        <v>649</v>
      </c>
      <c r="O40" s="33" t="s">
        <v>650</v>
      </c>
      <c r="P40" s="33" t="s">
        <v>651</v>
      </c>
      <c r="Q40" s="33" t="s">
        <v>652</v>
      </c>
    </row>
    <row r="41" spans="1:17" ht="15" thickBot="1">
      <c r="A41" t="str">
        <f t="shared" si="2"/>
        <v>v2St7</v>
      </c>
      <c r="B41">
        <f>RANK(B18,B$2:B$21,satisfaction_v1!B$18)</f>
        <v>6</v>
      </c>
      <c r="C41">
        <f>RANK(C18,C$2:C$21,satisfaction_v1!C$18)</f>
        <v>4</v>
      </c>
      <c r="D41">
        <f>RANK(D18,D$2:D$21,satisfaction_v1!D$18)</f>
        <v>16</v>
      </c>
      <c r="E41">
        <f>RANK(E18,E$2:E$21,satisfaction_v1!E$18)</f>
        <v>15</v>
      </c>
      <c r="F41">
        <f>RANK(F18,F$2:F$21,satisfaction_v1!F$18)</f>
        <v>18</v>
      </c>
      <c r="G41">
        <f t="shared" si="4"/>
        <v>1000</v>
      </c>
      <c r="H41" t="s">
        <v>207</v>
      </c>
      <c r="I41">
        <f t="shared" si="3"/>
        <v>988.6</v>
      </c>
      <c r="L41" s="32" t="s">
        <v>193</v>
      </c>
      <c r="M41" s="33" t="s">
        <v>653</v>
      </c>
      <c r="N41" s="33" t="s">
        <v>654</v>
      </c>
      <c r="O41" s="33" t="s">
        <v>655</v>
      </c>
      <c r="P41" s="33" t="s">
        <v>656</v>
      </c>
      <c r="Q41" s="33" t="s">
        <v>657</v>
      </c>
    </row>
    <row r="42" spans="1:17" ht="15" thickBot="1">
      <c r="A42" t="str">
        <f t="shared" si="2"/>
        <v>v2St8</v>
      </c>
      <c r="B42">
        <f>RANK(B19,B$2:B$21,satisfaction_v1!B$18)</f>
        <v>10</v>
      </c>
      <c r="C42">
        <f>RANK(C19,C$2:C$21,satisfaction_v1!C$18)</f>
        <v>7</v>
      </c>
      <c r="D42">
        <f>RANK(D19,D$2:D$21,satisfaction_v1!D$18)</f>
        <v>8</v>
      </c>
      <c r="E42">
        <f>RANK(E19,E$2:E$21,satisfaction_v1!E$18)</f>
        <v>2</v>
      </c>
      <c r="F42">
        <f>RANK(F19,F$2:F$21,satisfaction_v1!F$18)</f>
        <v>1</v>
      </c>
      <c r="G42">
        <f t="shared" si="4"/>
        <v>1000</v>
      </c>
      <c r="H42" t="s">
        <v>207</v>
      </c>
      <c r="I42">
        <f t="shared" si="3"/>
        <v>1030.3</v>
      </c>
      <c r="L42" s="32" t="s">
        <v>194</v>
      </c>
      <c r="M42" s="33" t="s">
        <v>658</v>
      </c>
      <c r="N42" s="33" t="s">
        <v>659</v>
      </c>
      <c r="O42" s="33" t="s">
        <v>660</v>
      </c>
      <c r="P42" s="33" t="s">
        <v>661</v>
      </c>
      <c r="Q42" s="33" t="s">
        <v>662</v>
      </c>
    </row>
    <row r="43" spans="1:17" ht="15" thickBot="1">
      <c r="A43" t="str">
        <f t="shared" si="2"/>
        <v>v2St9</v>
      </c>
      <c r="B43">
        <f>RANK(B20,B$2:B$21,satisfaction_v1!B$18)</f>
        <v>19</v>
      </c>
      <c r="C43">
        <f>RANK(C20,C$2:C$21,satisfaction_v1!C$18)</f>
        <v>16</v>
      </c>
      <c r="D43">
        <f>RANK(D20,D$2:D$21,satisfaction_v1!D$18)</f>
        <v>6</v>
      </c>
      <c r="E43">
        <f>RANK(E20,E$2:E$21,satisfaction_v1!E$18)</f>
        <v>16</v>
      </c>
      <c r="F43">
        <f>RANK(F20,F$2:F$21,satisfaction_v1!F$18)</f>
        <v>6</v>
      </c>
      <c r="G43">
        <f t="shared" si="4"/>
        <v>1000</v>
      </c>
      <c r="H43" t="s">
        <v>207</v>
      </c>
      <c r="I43">
        <f t="shared" si="3"/>
        <v>989.1</v>
      </c>
      <c r="L43" s="32" t="s">
        <v>195</v>
      </c>
      <c r="M43" s="33" t="s">
        <v>663</v>
      </c>
      <c r="N43" s="33" t="s">
        <v>664</v>
      </c>
      <c r="O43" s="33" t="s">
        <v>665</v>
      </c>
      <c r="P43" s="33" t="s">
        <v>148</v>
      </c>
      <c r="Q43" s="33" t="s">
        <v>666</v>
      </c>
    </row>
    <row r="44" spans="1:17" ht="15" thickBot="1">
      <c r="A44" t="str">
        <f t="shared" si="2"/>
        <v>v2St10</v>
      </c>
      <c r="B44">
        <f>RANK(B21,B$2:B$21,satisfaction_v1!B$18)</f>
        <v>9</v>
      </c>
      <c r="C44">
        <f>RANK(C21,C$2:C$21,satisfaction_v1!C$18)</f>
        <v>12</v>
      </c>
      <c r="D44">
        <f>RANK(D21,D$2:D$21,satisfaction_v1!D$18)</f>
        <v>19</v>
      </c>
      <c r="E44">
        <f>RANK(E21,E$2:E$21,satisfaction_v1!E$18)</f>
        <v>13</v>
      </c>
      <c r="F44">
        <f>RANK(F21,F$2:F$21,satisfaction_v1!F$18)</f>
        <v>8</v>
      </c>
      <c r="G44">
        <f t="shared" si="4"/>
        <v>1000</v>
      </c>
      <c r="H44" t="s">
        <v>207</v>
      </c>
      <c r="I44">
        <f t="shared" si="3"/>
        <v>987.6</v>
      </c>
      <c r="L44" s="32" t="s">
        <v>196</v>
      </c>
      <c r="M44" s="33" t="s">
        <v>667</v>
      </c>
      <c r="N44" s="33" t="s">
        <v>668</v>
      </c>
      <c r="O44" s="33" t="s">
        <v>669</v>
      </c>
      <c r="P44" s="33" t="s">
        <v>150</v>
      </c>
      <c r="Q44" s="33" t="s">
        <v>670</v>
      </c>
    </row>
    <row r="45" spans="1:17" ht="15" thickBot="1">
      <c r="L45" s="32" t="s">
        <v>197</v>
      </c>
      <c r="M45" s="33" t="s">
        <v>671</v>
      </c>
      <c r="N45" s="33" t="s">
        <v>672</v>
      </c>
      <c r="O45" s="33" t="s">
        <v>673</v>
      </c>
      <c r="P45" s="33" t="s">
        <v>152</v>
      </c>
      <c r="Q45" s="33" t="s">
        <v>674</v>
      </c>
    </row>
    <row r="46" spans="1:17" ht="15" thickBot="1">
      <c r="L46" s="32" t="s">
        <v>198</v>
      </c>
      <c r="M46" s="33" t="s">
        <v>675</v>
      </c>
      <c r="N46" s="33" t="s">
        <v>676</v>
      </c>
      <c r="O46" s="33" t="s">
        <v>677</v>
      </c>
      <c r="P46" s="33" t="s">
        <v>154</v>
      </c>
      <c r="Q46" s="33" t="s">
        <v>678</v>
      </c>
    </row>
    <row r="47" spans="1:17" ht="15" thickBot="1">
      <c r="L47" s="32" t="s">
        <v>199</v>
      </c>
      <c r="M47" s="33" t="s">
        <v>679</v>
      </c>
      <c r="N47" s="33" t="s">
        <v>680</v>
      </c>
      <c r="O47" s="33" t="s">
        <v>681</v>
      </c>
      <c r="P47" s="33" t="s">
        <v>156</v>
      </c>
      <c r="Q47" s="33" t="s">
        <v>682</v>
      </c>
    </row>
    <row r="48" spans="1:17" ht="15" thickBot="1">
      <c r="L48" s="32" t="s">
        <v>200</v>
      </c>
      <c r="M48" s="33" t="s">
        <v>683</v>
      </c>
      <c r="N48" s="33" t="s">
        <v>684</v>
      </c>
      <c r="O48" s="33" t="s">
        <v>685</v>
      </c>
      <c r="P48" s="33" t="s">
        <v>158</v>
      </c>
      <c r="Q48" s="33" t="s">
        <v>158</v>
      </c>
    </row>
    <row r="49" spans="12:17" ht="15" thickBot="1">
      <c r="L49" s="32" t="s">
        <v>201</v>
      </c>
      <c r="M49" s="33" t="s">
        <v>686</v>
      </c>
      <c r="N49" s="33" t="s">
        <v>160</v>
      </c>
      <c r="O49" s="33" t="s">
        <v>687</v>
      </c>
      <c r="P49" s="33" t="s">
        <v>160</v>
      </c>
      <c r="Q49" s="33" t="s">
        <v>160</v>
      </c>
    </row>
    <row r="50" spans="12:17" ht="18.5" thickBot="1">
      <c r="L50" s="28"/>
    </row>
    <row r="51" spans="12:17" ht="15" thickBot="1">
      <c r="L51" s="32" t="s">
        <v>161</v>
      </c>
      <c r="M51" s="32" t="s">
        <v>125</v>
      </c>
      <c r="N51" s="32" t="s">
        <v>126</v>
      </c>
      <c r="O51" s="32" t="s">
        <v>127</v>
      </c>
      <c r="P51" s="32" t="s">
        <v>128</v>
      </c>
      <c r="Q51" s="32" t="s">
        <v>129</v>
      </c>
    </row>
    <row r="52" spans="12:17" ht="15" thickBot="1">
      <c r="L52" s="32" t="s">
        <v>142</v>
      </c>
      <c r="M52" s="33">
        <v>457.7</v>
      </c>
      <c r="N52" s="33">
        <v>75.3</v>
      </c>
      <c r="O52" s="33">
        <v>505.9</v>
      </c>
      <c r="P52" s="33">
        <v>25.1</v>
      </c>
      <c r="Q52" s="33">
        <v>23.1</v>
      </c>
    </row>
    <row r="53" spans="12:17" ht="15" thickBot="1">
      <c r="L53" s="32" t="s">
        <v>143</v>
      </c>
      <c r="M53" s="33">
        <v>456.7</v>
      </c>
      <c r="N53" s="33">
        <v>74.3</v>
      </c>
      <c r="O53" s="33">
        <v>504.9</v>
      </c>
      <c r="P53" s="33">
        <v>24.1</v>
      </c>
      <c r="Q53" s="33">
        <v>22.1</v>
      </c>
    </row>
    <row r="54" spans="12:17" ht="15" thickBot="1">
      <c r="L54" s="32" t="s">
        <v>145</v>
      </c>
      <c r="M54" s="33">
        <v>455.7</v>
      </c>
      <c r="N54" s="33">
        <v>67.2</v>
      </c>
      <c r="O54" s="33">
        <v>503.9</v>
      </c>
      <c r="P54" s="33">
        <v>23.1</v>
      </c>
      <c r="Q54" s="33">
        <v>21.1</v>
      </c>
    </row>
    <row r="55" spans="12:17" ht="15" thickBot="1">
      <c r="L55" s="32" t="s">
        <v>147</v>
      </c>
      <c r="M55" s="33">
        <v>454.7</v>
      </c>
      <c r="N55" s="33">
        <v>66.2</v>
      </c>
      <c r="O55" s="33">
        <v>485.8</v>
      </c>
      <c r="P55" s="33">
        <v>22.1</v>
      </c>
      <c r="Q55" s="33">
        <v>20.100000000000001</v>
      </c>
    </row>
    <row r="56" spans="12:17" ht="15" thickBot="1">
      <c r="L56" s="32" t="s">
        <v>149</v>
      </c>
      <c r="M56" s="33">
        <v>453.7</v>
      </c>
      <c r="N56" s="33">
        <v>65.2</v>
      </c>
      <c r="O56" s="33">
        <v>478.8</v>
      </c>
      <c r="P56" s="33">
        <v>21.1</v>
      </c>
      <c r="Q56" s="33">
        <v>19.100000000000001</v>
      </c>
    </row>
    <row r="57" spans="12:17" ht="15" thickBot="1">
      <c r="L57" s="32" t="s">
        <v>151</v>
      </c>
      <c r="M57" s="33">
        <v>452.7</v>
      </c>
      <c r="N57" s="33">
        <v>64.2</v>
      </c>
      <c r="O57" s="33">
        <v>477.8</v>
      </c>
      <c r="P57" s="33">
        <v>14.1</v>
      </c>
      <c r="Q57" s="33">
        <v>18.100000000000001</v>
      </c>
    </row>
    <row r="58" spans="12:17" ht="15" thickBot="1">
      <c r="L58" s="32" t="s">
        <v>153</v>
      </c>
      <c r="M58" s="33">
        <v>451.7</v>
      </c>
      <c r="N58" s="33">
        <v>63.2</v>
      </c>
      <c r="O58" s="33">
        <v>475.7</v>
      </c>
      <c r="P58" s="33">
        <v>13</v>
      </c>
      <c r="Q58" s="33">
        <v>17.100000000000001</v>
      </c>
    </row>
    <row r="59" spans="12:17" ht="15" thickBot="1">
      <c r="L59" s="32" t="s">
        <v>155</v>
      </c>
      <c r="M59" s="33">
        <v>450.7</v>
      </c>
      <c r="N59" s="33">
        <v>62.2</v>
      </c>
      <c r="O59" s="33">
        <v>471.7</v>
      </c>
      <c r="P59" s="33">
        <v>12</v>
      </c>
      <c r="Q59" s="33">
        <v>16.100000000000001</v>
      </c>
    </row>
    <row r="60" spans="12:17" ht="15" thickBot="1">
      <c r="L60" s="32" t="s">
        <v>157</v>
      </c>
      <c r="M60" s="33">
        <v>449.7</v>
      </c>
      <c r="N60" s="33">
        <v>61.2</v>
      </c>
      <c r="O60" s="33">
        <v>470.7</v>
      </c>
      <c r="P60" s="33">
        <v>11</v>
      </c>
      <c r="Q60" s="33">
        <v>15.1</v>
      </c>
    </row>
    <row r="61" spans="12:17" ht="15" thickBot="1">
      <c r="L61" s="32" t="s">
        <v>159</v>
      </c>
      <c r="M61" s="33">
        <v>448.1</v>
      </c>
      <c r="N61" s="33">
        <v>60.2</v>
      </c>
      <c r="O61" s="33">
        <v>469.7</v>
      </c>
      <c r="P61" s="33">
        <v>10</v>
      </c>
      <c r="Q61" s="33">
        <v>14.1</v>
      </c>
    </row>
    <row r="62" spans="12:17" ht="15" thickBot="1">
      <c r="L62" s="32" t="s">
        <v>192</v>
      </c>
      <c r="M62" s="33">
        <v>447.1</v>
      </c>
      <c r="N62" s="33">
        <v>59.2</v>
      </c>
      <c r="O62" s="33">
        <v>468.7</v>
      </c>
      <c r="P62" s="33">
        <v>9</v>
      </c>
      <c r="Q62" s="33">
        <v>13</v>
      </c>
    </row>
    <row r="63" spans="12:17" ht="15" thickBot="1">
      <c r="L63" s="32" t="s">
        <v>193</v>
      </c>
      <c r="M63" s="33">
        <v>446.1</v>
      </c>
      <c r="N63" s="33">
        <v>58.2</v>
      </c>
      <c r="O63" s="33">
        <v>467.7</v>
      </c>
      <c r="P63" s="33">
        <v>8</v>
      </c>
      <c r="Q63" s="33">
        <v>12</v>
      </c>
    </row>
    <row r="64" spans="12:17" ht="15" thickBot="1">
      <c r="L64" s="32" t="s">
        <v>194</v>
      </c>
      <c r="M64" s="33">
        <v>445.1</v>
      </c>
      <c r="N64" s="33">
        <v>57.2</v>
      </c>
      <c r="O64" s="33">
        <v>466.7</v>
      </c>
      <c r="P64" s="33">
        <v>7</v>
      </c>
      <c r="Q64" s="33">
        <v>11</v>
      </c>
    </row>
    <row r="65" spans="12:21" ht="15" thickBot="1">
      <c r="L65" s="32" t="s">
        <v>195</v>
      </c>
      <c r="M65" s="33">
        <v>444.1</v>
      </c>
      <c r="N65" s="33">
        <v>56.2</v>
      </c>
      <c r="O65" s="33">
        <v>461.7</v>
      </c>
      <c r="P65" s="33">
        <v>6</v>
      </c>
      <c r="Q65" s="33">
        <v>10</v>
      </c>
    </row>
    <row r="66" spans="12:21" ht="15" thickBot="1">
      <c r="L66" s="32" t="s">
        <v>196</v>
      </c>
      <c r="M66" s="33">
        <v>443.1</v>
      </c>
      <c r="N66" s="33">
        <v>55.2</v>
      </c>
      <c r="O66" s="33">
        <v>460.7</v>
      </c>
      <c r="P66" s="33">
        <v>5</v>
      </c>
      <c r="Q66" s="33">
        <v>9</v>
      </c>
    </row>
    <row r="67" spans="12:21" ht="15" thickBot="1">
      <c r="L67" s="32" t="s">
        <v>197</v>
      </c>
      <c r="M67" s="33">
        <v>442.1</v>
      </c>
      <c r="N67" s="33">
        <v>54.2</v>
      </c>
      <c r="O67" s="33">
        <v>459.7</v>
      </c>
      <c r="P67" s="33">
        <v>4</v>
      </c>
      <c r="Q67" s="33">
        <v>8</v>
      </c>
    </row>
    <row r="68" spans="12:21" ht="15" thickBot="1">
      <c r="L68" s="32" t="s">
        <v>198</v>
      </c>
      <c r="M68" s="33">
        <v>441.1</v>
      </c>
      <c r="N68" s="33">
        <v>35.1</v>
      </c>
      <c r="O68" s="33">
        <v>458.7</v>
      </c>
      <c r="P68" s="33">
        <v>3</v>
      </c>
      <c r="Q68" s="33">
        <v>7</v>
      </c>
    </row>
    <row r="69" spans="12:21" ht="15" thickBot="1">
      <c r="L69" s="32" t="s">
        <v>199</v>
      </c>
      <c r="M69" s="33">
        <v>436.1</v>
      </c>
      <c r="N69" s="33">
        <v>34.1</v>
      </c>
      <c r="O69" s="33">
        <v>457.7</v>
      </c>
      <c r="P69" s="33">
        <v>2</v>
      </c>
      <c r="Q69" s="33">
        <v>5</v>
      </c>
    </row>
    <row r="70" spans="12:21" ht="15" thickBot="1">
      <c r="L70" s="32" t="s">
        <v>200</v>
      </c>
      <c r="M70" s="33">
        <v>435.1</v>
      </c>
      <c r="N70" s="33">
        <v>33.1</v>
      </c>
      <c r="O70" s="33">
        <v>456.7</v>
      </c>
      <c r="P70" s="33">
        <v>1</v>
      </c>
      <c r="Q70" s="33">
        <v>1</v>
      </c>
    </row>
    <row r="71" spans="12:21" ht="15" thickBot="1">
      <c r="L71" s="32" t="s">
        <v>201</v>
      </c>
      <c r="M71" s="33">
        <v>433.1</v>
      </c>
      <c r="N71" s="33">
        <v>0</v>
      </c>
      <c r="O71" s="33">
        <v>455.7</v>
      </c>
      <c r="P71" s="33">
        <v>0</v>
      </c>
      <c r="Q71" s="33">
        <v>0</v>
      </c>
    </row>
    <row r="72" spans="12:21" ht="18.5" thickBot="1">
      <c r="L72" s="28"/>
    </row>
    <row r="73" spans="12:21" ht="15" thickBot="1">
      <c r="L73" s="32" t="s">
        <v>162</v>
      </c>
      <c r="M73" s="32" t="s">
        <v>125</v>
      </c>
      <c r="N73" s="32" t="s">
        <v>126</v>
      </c>
      <c r="O73" s="32" t="s">
        <v>127</v>
      </c>
      <c r="P73" s="32" t="s">
        <v>128</v>
      </c>
      <c r="Q73" s="32" t="s">
        <v>129</v>
      </c>
      <c r="R73" s="32" t="s">
        <v>163</v>
      </c>
      <c r="S73" s="32" t="s">
        <v>164</v>
      </c>
      <c r="T73" s="32" t="s">
        <v>165</v>
      </c>
      <c r="U73" s="32" t="s">
        <v>166</v>
      </c>
    </row>
    <row r="74" spans="12:21" ht="15" thickBot="1">
      <c r="L74" s="32" t="s">
        <v>131</v>
      </c>
      <c r="M74" s="33">
        <v>436.1</v>
      </c>
      <c r="N74" s="33">
        <v>64.2</v>
      </c>
      <c r="O74" s="33">
        <v>457.7</v>
      </c>
      <c r="P74" s="33">
        <v>11</v>
      </c>
      <c r="Q74" s="33">
        <v>22.1</v>
      </c>
      <c r="R74" s="33">
        <v>991.1</v>
      </c>
      <c r="S74" s="33">
        <v>1000</v>
      </c>
      <c r="T74" s="33">
        <v>8.9</v>
      </c>
      <c r="U74" s="33">
        <v>0.89</v>
      </c>
    </row>
    <row r="75" spans="12:21" ht="15" thickBot="1">
      <c r="L75" s="32" t="s">
        <v>132</v>
      </c>
      <c r="M75" s="33">
        <v>454.7</v>
      </c>
      <c r="N75" s="33">
        <v>55.2</v>
      </c>
      <c r="O75" s="33">
        <v>475.7</v>
      </c>
      <c r="P75" s="33">
        <v>8</v>
      </c>
      <c r="Q75" s="33">
        <v>1</v>
      </c>
      <c r="R75" s="33">
        <v>994.7</v>
      </c>
      <c r="S75" s="33">
        <v>1000</v>
      </c>
      <c r="T75" s="33">
        <v>5.3</v>
      </c>
      <c r="U75" s="33">
        <v>0.53</v>
      </c>
    </row>
    <row r="76" spans="12:21" ht="15" thickBot="1">
      <c r="L76" s="32" t="s">
        <v>133</v>
      </c>
      <c r="M76" s="33">
        <v>443.1</v>
      </c>
      <c r="N76" s="33">
        <v>60.2</v>
      </c>
      <c r="O76" s="33">
        <v>458.7</v>
      </c>
      <c r="P76" s="33">
        <v>14.1</v>
      </c>
      <c r="Q76" s="33">
        <v>17.100000000000001</v>
      </c>
      <c r="R76" s="33">
        <v>993.1</v>
      </c>
      <c r="S76" s="33">
        <v>1000</v>
      </c>
      <c r="T76" s="33">
        <v>6.9</v>
      </c>
      <c r="U76" s="33">
        <v>0.69</v>
      </c>
    </row>
    <row r="77" spans="12:21" ht="15" thickBot="1">
      <c r="L77" s="32" t="s">
        <v>134</v>
      </c>
      <c r="M77" s="33">
        <v>444.1</v>
      </c>
      <c r="N77" s="33">
        <v>35.1</v>
      </c>
      <c r="O77" s="33">
        <v>505.9</v>
      </c>
      <c r="P77" s="33">
        <v>13</v>
      </c>
      <c r="Q77" s="33">
        <v>12</v>
      </c>
      <c r="R77" s="33">
        <v>1010.2</v>
      </c>
      <c r="S77" s="33">
        <v>1000</v>
      </c>
      <c r="T77" s="33">
        <v>-10.199999999999999</v>
      </c>
      <c r="U77" s="33">
        <v>-1.02</v>
      </c>
    </row>
    <row r="78" spans="12:21" ht="15" thickBot="1">
      <c r="L78" s="32" t="s">
        <v>135</v>
      </c>
      <c r="M78" s="33">
        <v>433.1</v>
      </c>
      <c r="N78" s="33">
        <v>57.2</v>
      </c>
      <c r="O78" s="33">
        <v>468.7</v>
      </c>
      <c r="P78" s="33">
        <v>10</v>
      </c>
      <c r="Q78" s="33">
        <v>19.100000000000001</v>
      </c>
      <c r="R78" s="33">
        <v>988.1</v>
      </c>
      <c r="S78" s="33">
        <v>1000</v>
      </c>
      <c r="T78" s="33">
        <v>11.9</v>
      </c>
      <c r="U78" s="33">
        <v>1.19</v>
      </c>
    </row>
    <row r="79" spans="12:21" ht="15" thickBot="1">
      <c r="L79" s="32" t="s">
        <v>136</v>
      </c>
      <c r="M79" s="33">
        <v>447.1</v>
      </c>
      <c r="N79" s="33">
        <v>74.3</v>
      </c>
      <c r="O79" s="33">
        <v>470.7</v>
      </c>
      <c r="P79" s="33">
        <v>2</v>
      </c>
      <c r="Q79" s="33">
        <v>12</v>
      </c>
      <c r="R79" s="33">
        <v>1006.2</v>
      </c>
      <c r="S79" s="33">
        <v>1000</v>
      </c>
      <c r="T79" s="33">
        <v>-6.2</v>
      </c>
      <c r="U79" s="33">
        <v>-0.62</v>
      </c>
    </row>
    <row r="80" spans="12:21" ht="15" thickBot="1">
      <c r="L80" s="32" t="s">
        <v>137</v>
      </c>
      <c r="M80" s="33">
        <v>451.7</v>
      </c>
      <c r="N80" s="33">
        <v>74.3</v>
      </c>
      <c r="O80" s="33">
        <v>466.7</v>
      </c>
      <c r="P80" s="33">
        <v>1</v>
      </c>
      <c r="Q80" s="33">
        <v>0</v>
      </c>
      <c r="R80" s="33">
        <v>993.7</v>
      </c>
      <c r="S80" s="33">
        <v>1000</v>
      </c>
      <c r="T80" s="33">
        <v>6.3</v>
      </c>
      <c r="U80" s="33">
        <v>0.63</v>
      </c>
    </row>
    <row r="81" spans="12:21" ht="15" thickBot="1">
      <c r="L81" s="32" t="s">
        <v>138</v>
      </c>
      <c r="M81" s="33">
        <v>456.7</v>
      </c>
      <c r="N81" s="33">
        <v>60.2</v>
      </c>
      <c r="O81" s="33">
        <v>478.8</v>
      </c>
      <c r="P81" s="33">
        <v>12</v>
      </c>
      <c r="Q81" s="33">
        <v>14.1</v>
      </c>
      <c r="R81" s="33">
        <v>1021.8</v>
      </c>
      <c r="S81" s="33">
        <v>1000</v>
      </c>
      <c r="T81" s="33">
        <v>-21.8</v>
      </c>
      <c r="U81" s="33">
        <v>-2.1800000000000002</v>
      </c>
    </row>
    <row r="82" spans="12:21" ht="15" thickBot="1">
      <c r="L82" s="32" t="s">
        <v>139</v>
      </c>
      <c r="M82" s="33">
        <v>445.1</v>
      </c>
      <c r="N82" s="33">
        <v>33.1</v>
      </c>
      <c r="O82" s="33">
        <v>503.9</v>
      </c>
      <c r="P82" s="33">
        <v>0</v>
      </c>
      <c r="Q82" s="33">
        <v>15.1</v>
      </c>
      <c r="R82" s="33">
        <v>997.2</v>
      </c>
      <c r="S82" s="33">
        <v>1000</v>
      </c>
      <c r="T82" s="33">
        <v>2.8</v>
      </c>
      <c r="U82" s="33">
        <v>0.28000000000000003</v>
      </c>
    </row>
    <row r="83" spans="12:21" ht="15" thickBot="1">
      <c r="L83" s="32" t="s">
        <v>140</v>
      </c>
      <c r="M83" s="33">
        <v>441.1</v>
      </c>
      <c r="N83" s="33">
        <v>56.2</v>
      </c>
      <c r="O83" s="33">
        <v>455.7</v>
      </c>
      <c r="P83" s="33">
        <v>21.1</v>
      </c>
      <c r="Q83" s="33">
        <v>7</v>
      </c>
      <c r="R83" s="33">
        <v>981.1</v>
      </c>
      <c r="S83" s="33">
        <v>1000</v>
      </c>
      <c r="T83" s="33">
        <v>18.899999999999999</v>
      </c>
      <c r="U83" s="33">
        <v>1.89</v>
      </c>
    </row>
    <row r="84" spans="12:21" ht="15" thickBot="1">
      <c r="L84" s="32" t="s">
        <v>182</v>
      </c>
      <c r="M84" s="33">
        <v>446.1</v>
      </c>
      <c r="N84" s="33">
        <v>75.3</v>
      </c>
      <c r="O84" s="33">
        <v>460.7</v>
      </c>
      <c r="P84" s="33">
        <v>25.1</v>
      </c>
      <c r="Q84" s="33">
        <v>13</v>
      </c>
      <c r="R84" s="33">
        <v>1020.2</v>
      </c>
      <c r="S84" s="33">
        <v>1000</v>
      </c>
      <c r="T84" s="33">
        <v>-20.2</v>
      </c>
      <c r="U84" s="33">
        <v>-2.02</v>
      </c>
    </row>
    <row r="85" spans="12:21" ht="15" thickBot="1">
      <c r="L85" s="32" t="s">
        <v>183</v>
      </c>
      <c r="M85" s="33">
        <v>450.7</v>
      </c>
      <c r="N85" s="33">
        <v>34.1</v>
      </c>
      <c r="O85" s="33">
        <v>485.8</v>
      </c>
      <c r="P85" s="33">
        <v>23.1</v>
      </c>
      <c r="Q85" s="33">
        <v>10</v>
      </c>
      <c r="R85" s="33">
        <v>1003.7</v>
      </c>
      <c r="S85" s="33">
        <v>1000</v>
      </c>
      <c r="T85" s="33">
        <v>-3.7</v>
      </c>
      <c r="U85" s="33">
        <v>-0.37</v>
      </c>
    </row>
    <row r="86" spans="12:21" ht="15" thickBot="1">
      <c r="L86" s="32" t="s">
        <v>184</v>
      </c>
      <c r="M86" s="33">
        <v>453.7</v>
      </c>
      <c r="N86" s="33">
        <v>63.2</v>
      </c>
      <c r="O86" s="33">
        <v>461.7</v>
      </c>
      <c r="P86" s="33">
        <v>6</v>
      </c>
      <c r="Q86" s="33">
        <v>8</v>
      </c>
      <c r="R86" s="33">
        <v>992.6</v>
      </c>
      <c r="S86" s="33">
        <v>1000</v>
      </c>
      <c r="T86" s="33">
        <v>7.4</v>
      </c>
      <c r="U86" s="33">
        <v>0.74</v>
      </c>
    </row>
    <row r="87" spans="12:21" ht="15" thickBot="1">
      <c r="L87" s="32" t="s">
        <v>185</v>
      </c>
      <c r="M87" s="33">
        <v>455.7</v>
      </c>
      <c r="N87" s="33">
        <v>0</v>
      </c>
      <c r="O87" s="33">
        <v>504.9</v>
      </c>
      <c r="P87" s="33">
        <v>22.1</v>
      </c>
      <c r="Q87" s="33">
        <v>21.1</v>
      </c>
      <c r="R87" s="33">
        <v>1003.7</v>
      </c>
      <c r="S87" s="33">
        <v>1000</v>
      </c>
      <c r="T87" s="33">
        <v>-3.7</v>
      </c>
      <c r="U87" s="33">
        <v>-0.37</v>
      </c>
    </row>
    <row r="88" spans="12:21" ht="15" thickBot="1">
      <c r="L88" s="32" t="s">
        <v>186</v>
      </c>
      <c r="M88" s="33">
        <v>442.1</v>
      </c>
      <c r="N88" s="33">
        <v>61.2</v>
      </c>
      <c r="O88" s="33">
        <v>467.7</v>
      </c>
      <c r="P88" s="33">
        <v>3</v>
      </c>
      <c r="Q88" s="33">
        <v>9</v>
      </c>
      <c r="R88" s="33">
        <v>983.1</v>
      </c>
      <c r="S88" s="33">
        <v>1000</v>
      </c>
      <c r="T88" s="33">
        <v>16.899999999999999</v>
      </c>
      <c r="U88" s="33">
        <v>1.69</v>
      </c>
    </row>
    <row r="89" spans="12:21" ht="15" thickBot="1">
      <c r="L89" s="32" t="s">
        <v>187</v>
      </c>
      <c r="M89" s="33">
        <v>457.7</v>
      </c>
      <c r="N89" s="33">
        <v>66.2</v>
      </c>
      <c r="O89" s="33">
        <v>469.7</v>
      </c>
      <c r="P89" s="33">
        <v>9</v>
      </c>
      <c r="Q89" s="33">
        <v>21.1</v>
      </c>
      <c r="R89" s="33">
        <v>1023.8</v>
      </c>
      <c r="S89" s="33">
        <v>1000</v>
      </c>
      <c r="T89" s="33">
        <v>-23.8</v>
      </c>
      <c r="U89" s="33">
        <v>-2.38</v>
      </c>
    </row>
    <row r="90" spans="12:21" ht="15" thickBot="1">
      <c r="L90" s="32" t="s">
        <v>188</v>
      </c>
      <c r="M90" s="33">
        <v>452.7</v>
      </c>
      <c r="N90" s="33">
        <v>66.2</v>
      </c>
      <c r="O90" s="33">
        <v>459.7</v>
      </c>
      <c r="P90" s="33">
        <v>5</v>
      </c>
      <c r="Q90" s="33">
        <v>5</v>
      </c>
      <c r="R90" s="33">
        <v>988.6</v>
      </c>
      <c r="S90" s="33">
        <v>1000</v>
      </c>
      <c r="T90" s="33">
        <v>11.4</v>
      </c>
      <c r="U90" s="33">
        <v>1.1399999999999999</v>
      </c>
    </row>
    <row r="91" spans="12:21" ht="15" thickBot="1">
      <c r="L91" s="32" t="s">
        <v>189</v>
      </c>
      <c r="M91" s="33">
        <v>448.1</v>
      </c>
      <c r="N91" s="33">
        <v>63.2</v>
      </c>
      <c r="O91" s="33">
        <v>471.7</v>
      </c>
      <c r="P91" s="33">
        <v>24.1</v>
      </c>
      <c r="Q91" s="33">
        <v>23.1</v>
      </c>
      <c r="R91" s="33">
        <v>1030.3</v>
      </c>
      <c r="S91" s="33">
        <v>1000</v>
      </c>
      <c r="T91" s="33">
        <v>-30.3</v>
      </c>
      <c r="U91" s="33">
        <v>-3.03</v>
      </c>
    </row>
    <row r="92" spans="12:21" ht="15" thickBot="1">
      <c r="L92" s="32" t="s">
        <v>190</v>
      </c>
      <c r="M92" s="33">
        <v>435.1</v>
      </c>
      <c r="N92" s="33">
        <v>54.2</v>
      </c>
      <c r="O92" s="33">
        <v>477.8</v>
      </c>
      <c r="P92" s="33">
        <v>4</v>
      </c>
      <c r="Q92" s="33">
        <v>18.100000000000001</v>
      </c>
      <c r="R92" s="33">
        <v>989.1</v>
      </c>
      <c r="S92" s="33">
        <v>1000</v>
      </c>
      <c r="T92" s="33">
        <v>10.9</v>
      </c>
      <c r="U92" s="33">
        <v>1.0900000000000001</v>
      </c>
    </row>
    <row r="93" spans="12:21" ht="15" thickBot="1">
      <c r="L93" s="32" t="s">
        <v>191</v>
      </c>
      <c r="M93" s="33">
        <v>449.7</v>
      </c>
      <c r="N93" s="33">
        <v>58.2</v>
      </c>
      <c r="O93" s="33">
        <v>456.7</v>
      </c>
      <c r="P93" s="33">
        <v>7</v>
      </c>
      <c r="Q93" s="33">
        <v>16.100000000000001</v>
      </c>
      <c r="R93" s="33">
        <v>987.6</v>
      </c>
      <c r="S93" s="33">
        <v>1000</v>
      </c>
      <c r="T93" s="33">
        <v>12.4</v>
      </c>
      <c r="U93" s="33">
        <v>1.24</v>
      </c>
    </row>
    <row r="94" spans="12:21" ht="15" thickBot="1"/>
    <row r="95" spans="12:21" ht="15" thickBot="1">
      <c r="L95" s="34" t="s">
        <v>167</v>
      </c>
      <c r="M95" s="35">
        <v>1087.0999999999999</v>
      </c>
    </row>
    <row r="96" spans="12:21" ht="15" thickBot="1">
      <c r="L96" s="34" t="s">
        <v>202</v>
      </c>
      <c r="M96" s="35">
        <v>888.8</v>
      </c>
    </row>
    <row r="97" spans="12:13" ht="15" thickBot="1">
      <c r="L97" s="34" t="s">
        <v>169</v>
      </c>
      <c r="M97" s="35">
        <v>19999.900000000001</v>
      </c>
    </row>
    <row r="98" spans="12:13" ht="15" thickBot="1">
      <c r="L98" s="34" t="s">
        <v>170</v>
      </c>
      <c r="M98" s="35">
        <v>20000</v>
      </c>
    </row>
    <row r="99" spans="12:13" ht="15" thickBot="1">
      <c r="L99" s="34" t="s">
        <v>171</v>
      </c>
      <c r="M99" s="35">
        <v>-0.1</v>
      </c>
    </row>
    <row r="100" spans="12:13" ht="20" thickBot="1">
      <c r="L100" s="34" t="s">
        <v>172</v>
      </c>
      <c r="M100" s="35"/>
    </row>
    <row r="101" spans="12:13" ht="20" thickBot="1">
      <c r="L101" s="34" t="s">
        <v>173</v>
      </c>
      <c r="M101" s="35"/>
    </row>
    <row r="102" spans="12:13" ht="15" thickBot="1">
      <c r="L102" s="34" t="s">
        <v>174</v>
      </c>
      <c r="M102" s="35">
        <v>0</v>
      </c>
    </row>
    <row r="104" spans="12:13">
      <c r="L104" s="37" t="s">
        <v>175</v>
      </c>
    </row>
    <row r="106" spans="12:13">
      <c r="L106" s="36" t="s">
        <v>203</v>
      </c>
    </row>
    <row r="107" spans="12:13">
      <c r="L107" s="36" t="s">
        <v>688</v>
      </c>
    </row>
  </sheetData>
  <conditionalFormatting sqref="I25:I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K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04" r:id="rId1" display="https://miau.my-x.hu/myx-free/coco/test/112584220190331184344.html" xr:uid="{61131773-B930-49C6-9500-527761E007F3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1FBB-5704-4906-9F35-AA1DBDDE5AAE}">
  <dimension ref="A1:AE85"/>
  <sheetViews>
    <sheetView zoomScale="50" zoomScaleNormal="50" workbookViewId="0">
      <selection activeCell="F1" sqref="F1"/>
    </sheetView>
  </sheetViews>
  <sheetFormatPr defaultRowHeight="14.5"/>
  <cols>
    <col min="1" max="1" width="36.81640625" bestFit="1" customWidth="1"/>
    <col min="2" max="2" width="11.90625" bestFit="1" customWidth="1"/>
    <col min="3" max="5" width="10.6328125" bestFit="1" customWidth="1"/>
    <col min="6" max="6" width="11" bestFit="1" customWidth="1"/>
    <col min="8" max="8" width="34.453125" bestFit="1" customWidth="1"/>
    <col min="9" max="9" width="37.1796875" customWidth="1"/>
  </cols>
  <sheetData>
    <row r="1" spans="1:31" ht="18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  <c r="T1" s="28"/>
    </row>
    <row r="2" spans="1:31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  <c r="T2" s="29"/>
    </row>
    <row r="3" spans="1:31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31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31" ht="15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  <c r="T5" s="30" t="s">
        <v>118</v>
      </c>
      <c r="U5" s="31">
        <v>3250607</v>
      </c>
      <c r="V5" s="30" t="s">
        <v>119</v>
      </c>
      <c r="W5" s="31">
        <v>10</v>
      </c>
      <c r="X5" s="30" t="s">
        <v>120</v>
      </c>
      <c r="Y5" s="31">
        <v>5</v>
      </c>
      <c r="Z5" s="30" t="s">
        <v>121</v>
      </c>
      <c r="AA5" s="31">
        <v>10</v>
      </c>
      <c r="AB5" s="30" t="s">
        <v>122</v>
      </c>
      <c r="AC5" s="31">
        <v>0</v>
      </c>
      <c r="AD5" s="30" t="s">
        <v>123</v>
      </c>
      <c r="AE5" s="31" t="s">
        <v>689</v>
      </c>
    </row>
    <row r="6" spans="1:31" ht="18.5" thickBot="1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  <c r="T6" s="28"/>
    </row>
    <row r="7" spans="1:31" ht="15" thickBot="1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  <c r="T7" s="32" t="s">
        <v>124</v>
      </c>
      <c r="U7" s="32" t="s">
        <v>125</v>
      </c>
      <c r="V7" s="32" t="s">
        <v>126</v>
      </c>
      <c r="W7" s="32" t="s">
        <v>127</v>
      </c>
      <c r="X7" s="32" t="s">
        <v>128</v>
      </c>
      <c r="Y7" s="32" t="s">
        <v>129</v>
      </c>
      <c r="Z7" s="32" t="s">
        <v>130</v>
      </c>
    </row>
    <row r="8" spans="1:31" ht="15" thickBot="1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  <c r="T8" s="32" t="s">
        <v>131</v>
      </c>
      <c r="U8" s="33">
        <v>2</v>
      </c>
      <c r="V8" s="33">
        <v>5</v>
      </c>
      <c r="W8" s="33">
        <v>9</v>
      </c>
      <c r="X8" s="33">
        <v>9</v>
      </c>
      <c r="Y8" s="33">
        <v>8</v>
      </c>
      <c r="Z8" s="33">
        <v>1000</v>
      </c>
    </row>
    <row r="9" spans="1:31" ht="15" thickBot="1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  <c r="T9" s="32" t="s">
        <v>132</v>
      </c>
      <c r="U9" s="33">
        <v>8</v>
      </c>
      <c r="V9" s="33">
        <v>2</v>
      </c>
      <c r="W9" s="33">
        <v>4</v>
      </c>
      <c r="X9" s="33">
        <v>10</v>
      </c>
      <c r="Y9" s="33">
        <v>1</v>
      </c>
      <c r="Z9" s="33">
        <v>1000</v>
      </c>
    </row>
    <row r="10" spans="1:31" ht="15" thickBot="1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  <c r="T10" s="32" t="s">
        <v>133</v>
      </c>
      <c r="U10" s="33">
        <v>4</v>
      </c>
      <c r="V10" s="33">
        <v>7</v>
      </c>
      <c r="W10" s="33">
        <v>8</v>
      </c>
      <c r="X10" s="33">
        <v>2</v>
      </c>
      <c r="Y10" s="33">
        <v>10</v>
      </c>
      <c r="Z10" s="33">
        <v>1000</v>
      </c>
    </row>
    <row r="11" spans="1:31" ht="15" thickBot="1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  <c r="T11" s="32" t="s">
        <v>134</v>
      </c>
      <c r="U11" s="33">
        <v>5</v>
      </c>
      <c r="V11" s="33">
        <v>1</v>
      </c>
      <c r="W11" s="33">
        <v>1</v>
      </c>
      <c r="X11" s="33">
        <v>7</v>
      </c>
      <c r="Y11" s="33">
        <v>4</v>
      </c>
      <c r="Z11" s="33">
        <v>1000</v>
      </c>
    </row>
    <row r="12" spans="1:31" ht="15" thickBot="1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  <c r="T12" s="32" t="s">
        <v>135</v>
      </c>
      <c r="U12" s="33">
        <v>1</v>
      </c>
      <c r="V12" s="33">
        <v>10</v>
      </c>
      <c r="W12" s="33">
        <v>6</v>
      </c>
      <c r="X12" s="33">
        <v>1</v>
      </c>
      <c r="Y12" s="33">
        <v>9</v>
      </c>
      <c r="Z12" s="33">
        <v>1000</v>
      </c>
    </row>
    <row r="13" spans="1:31" ht="15" thickBot="1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  <c r="T13" s="32" t="s">
        <v>136</v>
      </c>
      <c r="U13" s="33">
        <v>6</v>
      </c>
      <c r="V13" s="33">
        <v>3</v>
      </c>
      <c r="W13" s="33">
        <v>5</v>
      </c>
      <c r="X13" s="33">
        <v>6</v>
      </c>
      <c r="Y13" s="33">
        <v>4</v>
      </c>
      <c r="Z13" s="33">
        <v>1000</v>
      </c>
    </row>
    <row r="14" spans="1:31" ht="15" thickBot="1">
      <c r="A14" s="21" t="s">
        <v>91</v>
      </c>
      <c r="B14" s="21">
        <v>110</v>
      </c>
      <c r="C14" s="21">
        <v>100</v>
      </c>
      <c r="D14" s="21">
        <v>90</v>
      </c>
      <c r="E14" s="21">
        <v>80</v>
      </c>
      <c r="F14" s="21">
        <v>70</v>
      </c>
      <c r="T14" s="32" t="s">
        <v>137</v>
      </c>
      <c r="U14" s="33">
        <v>7</v>
      </c>
      <c r="V14" s="33">
        <v>3</v>
      </c>
      <c r="W14" s="33">
        <v>7</v>
      </c>
      <c r="X14" s="33">
        <v>5</v>
      </c>
      <c r="Y14" s="33">
        <v>2</v>
      </c>
      <c r="Z14" s="33">
        <v>1000</v>
      </c>
    </row>
    <row r="15" spans="1:31" ht="15" thickBot="1">
      <c r="T15" s="32" t="s">
        <v>138</v>
      </c>
      <c r="U15" s="33">
        <v>9</v>
      </c>
      <c r="V15" s="33">
        <v>7</v>
      </c>
      <c r="W15" s="33">
        <v>3</v>
      </c>
      <c r="X15" s="33">
        <v>8</v>
      </c>
      <c r="Y15" s="33">
        <v>6</v>
      </c>
      <c r="Z15" s="33">
        <v>1000</v>
      </c>
    </row>
    <row r="16" spans="1:31" ht="15" thickBot="1">
      <c r="T16" s="32" t="s">
        <v>139</v>
      </c>
      <c r="U16" s="33">
        <v>10</v>
      </c>
      <c r="V16" s="33">
        <v>6</v>
      </c>
      <c r="W16" s="33">
        <v>2</v>
      </c>
      <c r="X16" s="33">
        <v>4</v>
      </c>
      <c r="Y16" s="33">
        <v>7</v>
      </c>
      <c r="Z16" s="33">
        <v>1000</v>
      </c>
    </row>
    <row r="17" spans="1:26" ht="22.5" thickBot="1">
      <c r="A17" s="18" t="s">
        <v>93</v>
      </c>
      <c r="B17" s="22" t="s">
        <v>94</v>
      </c>
      <c r="C17" s="22" t="s">
        <v>95</v>
      </c>
      <c r="D17" s="22" t="s">
        <v>95</v>
      </c>
      <c r="E17" s="22" t="s">
        <v>94</v>
      </c>
      <c r="F17" s="22" t="s">
        <v>95</v>
      </c>
      <c r="T17" s="32" t="s">
        <v>140</v>
      </c>
      <c r="U17" s="33">
        <v>3</v>
      </c>
      <c r="V17" s="33">
        <v>9</v>
      </c>
      <c r="W17" s="33">
        <v>10</v>
      </c>
      <c r="X17" s="33">
        <v>3</v>
      </c>
      <c r="Y17" s="33">
        <v>3</v>
      </c>
      <c r="Z17" s="33">
        <v>1000</v>
      </c>
    </row>
    <row r="18" spans="1:26" ht="18.5" thickBot="1">
      <c r="A18" t="s">
        <v>92</v>
      </c>
      <c r="B18">
        <v>1</v>
      </c>
      <c r="C18">
        <v>0</v>
      </c>
      <c r="D18">
        <v>1</v>
      </c>
      <c r="E18">
        <v>0</v>
      </c>
      <c r="F18">
        <v>1</v>
      </c>
      <c r="T18" s="28"/>
    </row>
    <row r="19" spans="1:26" ht="15" thickBot="1">
      <c r="A19" t="s">
        <v>96</v>
      </c>
      <c r="B19" t="str">
        <f t="shared" ref="B19:F19" si="0">B3</f>
        <v>Nd1</v>
      </c>
      <c r="C19" t="str">
        <f t="shared" si="0"/>
        <v>Nd2</v>
      </c>
      <c r="D19" t="str">
        <f t="shared" si="0"/>
        <v>Nd3</v>
      </c>
      <c r="E19" t="str">
        <f t="shared" si="0"/>
        <v>Nd4</v>
      </c>
      <c r="F19" t="str">
        <f t="shared" si="0"/>
        <v>Nd5</v>
      </c>
      <c r="G19" t="s">
        <v>98</v>
      </c>
      <c r="H19" t="s">
        <v>99</v>
      </c>
      <c r="T19" s="32" t="s">
        <v>141</v>
      </c>
      <c r="U19" s="32" t="s">
        <v>125</v>
      </c>
      <c r="V19" s="32" t="s">
        <v>126</v>
      </c>
      <c r="W19" s="32" t="s">
        <v>127</v>
      </c>
      <c r="X19" s="32" t="s">
        <v>128</v>
      </c>
      <c r="Y19" s="32" t="s">
        <v>129</v>
      </c>
    </row>
    <row r="20" spans="1:26" ht="15" thickBot="1">
      <c r="A20" t="str">
        <f t="shared" ref="A20:A29" si="1">A4</f>
        <v>St1</v>
      </c>
      <c r="B20">
        <f>ABS(B4-B$14)</f>
        <v>10</v>
      </c>
      <c r="C20">
        <f t="shared" ref="C20:F20" si="2">ABS(C4-C$14)</f>
        <v>14</v>
      </c>
      <c r="D20">
        <f t="shared" si="2"/>
        <v>30</v>
      </c>
      <c r="E20">
        <f t="shared" si="2"/>
        <v>5</v>
      </c>
      <c r="F20">
        <f t="shared" si="2"/>
        <v>42</v>
      </c>
      <c r="G20">
        <v>1000</v>
      </c>
      <c r="T20" s="32" t="s">
        <v>142</v>
      </c>
      <c r="U20" s="33" t="s">
        <v>690</v>
      </c>
      <c r="V20" s="33" t="s">
        <v>691</v>
      </c>
      <c r="W20" s="33" t="s">
        <v>692</v>
      </c>
      <c r="X20" s="33" t="s">
        <v>693</v>
      </c>
      <c r="Y20" s="33" t="s">
        <v>694</v>
      </c>
    </row>
    <row r="21" spans="1:26" ht="15" thickBot="1">
      <c r="A21" t="str">
        <f t="shared" si="1"/>
        <v>St2</v>
      </c>
      <c r="B21">
        <f t="shared" ref="B21:F29" si="3">ABS(B5-B$14)</f>
        <v>35</v>
      </c>
      <c r="C21">
        <f t="shared" si="3"/>
        <v>45</v>
      </c>
      <c r="D21">
        <f t="shared" si="3"/>
        <v>10</v>
      </c>
      <c r="E21">
        <f t="shared" si="3"/>
        <v>2</v>
      </c>
      <c r="F21">
        <f t="shared" si="3"/>
        <v>3</v>
      </c>
      <c r="G21">
        <v>1000</v>
      </c>
      <c r="T21" s="32" t="s">
        <v>143</v>
      </c>
      <c r="U21" s="33" t="s">
        <v>695</v>
      </c>
      <c r="V21" s="33" t="s">
        <v>696</v>
      </c>
      <c r="W21" s="33" t="s">
        <v>697</v>
      </c>
      <c r="X21" s="33" t="s">
        <v>698</v>
      </c>
      <c r="Y21" s="33" t="s">
        <v>699</v>
      </c>
    </row>
    <row r="22" spans="1:26" ht="15" thickBot="1">
      <c r="A22" t="str">
        <f t="shared" si="1"/>
        <v>St3</v>
      </c>
      <c r="B22">
        <f t="shared" si="3"/>
        <v>19</v>
      </c>
      <c r="C22">
        <f t="shared" si="3"/>
        <v>5</v>
      </c>
      <c r="D22">
        <f t="shared" si="3"/>
        <v>29</v>
      </c>
      <c r="E22">
        <f t="shared" si="3"/>
        <v>27</v>
      </c>
      <c r="F22">
        <f t="shared" si="3"/>
        <v>47</v>
      </c>
      <c r="G22">
        <v>1000</v>
      </c>
      <c r="T22" s="32" t="s">
        <v>145</v>
      </c>
      <c r="U22" s="33" t="s">
        <v>692</v>
      </c>
      <c r="V22" s="33" t="s">
        <v>700</v>
      </c>
      <c r="W22" s="33" t="s">
        <v>701</v>
      </c>
      <c r="X22" s="33" t="s">
        <v>702</v>
      </c>
      <c r="Y22" s="33" t="s">
        <v>703</v>
      </c>
    </row>
    <row r="23" spans="1:26" ht="15" thickBot="1">
      <c r="A23" t="str">
        <f t="shared" si="1"/>
        <v>St4</v>
      </c>
      <c r="B23">
        <f t="shared" si="3"/>
        <v>21</v>
      </c>
      <c r="C23">
        <f t="shared" si="3"/>
        <v>50</v>
      </c>
      <c r="D23">
        <f t="shared" si="3"/>
        <v>1</v>
      </c>
      <c r="E23">
        <f t="shared" si="3"/>
        <v>10</v>
      </c>
      <c r="F23">
        <f t="shared" si="3"/>
        <v>19</v>
      </c>
      <c r="G23">
        <v>1000</v>
      </c>
      <c r="T23" s="32" t="s">
        <v>147</v>
      </c>
      <c r="U23" s="33" t="s">
        <v>697</v>
      </c>
      <c r="V23" s="33" t="s">
        <v>704</v>
      </c>
      <c r="W23" s="33" t="s">
        <v>705</v>
      </c>
      <c r="X23" s="33" t="s">
        <v>706</v>
      </c>
      <c r="Y23" s="33" t="s">
        <v>707</v>
      </c>
    </row>
    <row r="24" spans="1:26" ht="15" thickBot="1">
      <c r="A24" t="str">
        <f t="shared" si="1"/>
        <v>St5</v>
      </c>
      <c r="B24">
        <f t="shared" si="3"/>
        <v>0</v>
      </c>
      <c r="C24">
        <f t="shared" si="3"/>
        <v>2</v>
      </c>
      <c r="D24">
        <f t="shared" si="3"/>
        <v>21</v>
      </c>
      <c r="E24">
        <f t="shared" si="3"/>
        <v>37</v>
      </c>
      <c r="F24">
        <f t="shared" si="3"/>
        <v>46</v>
      </c>
      <c r="G24">
        <v>1000</v>
      </c>
      <c r="T24" s="32" t="s">
        <v>149</v>
      </c>
      <c r="U24" s="33" t="s">
        <v>150</v>
      </c>
      <c r="V24" s="33" t="s">
        <v>708</v>
      </c>
      <c r="W24" s="33" t="s">
        <v>709</v>
      </c>
      <c r="X24" s="33" t="s">
        <v>710</v>
      </c>
      <c r="Y24" s="33" t="s">
        <v>711</v>
      </c>
    </row>
    <row r="25" spans="1:26" ht="15" thickBot="1">
      <c r="A25" t="str">
        <f t="shared" si="1"/>
        <v>St6</v>
      </c>
      <c r="B25">
        <f t="shared" si="3"/>
        <v>26</v>
      </c>
      <c r="C25">
        <f t="shared" si="3"/>
        <v>18</v>
      </c>
      <c r="D25">
        <f t="shared" si="3"/>
        <v>18</v>
      </c>
      <c r="E25">
        <f t="shared" si="3"/>
        <v>12</v>
      </c>
      <c r="F25">
        <f t="shared" si="3"/>
        <v>19</v>
      </c>
      <c r="G25">
        <v>1000</v>
      </c>
      <c r="T25" s="32" t="s">
        <v>151</v>
      </c>
      <c r="U25" s="33" t="s">
        <v>152</v>
      </c>
      <c r="V25" s="33" t="s">
        <v>712</v>
      </c>
      <c r="W25" s="33" t="s">
        <v>152</v>
      </c>
      <c r="X25" s="33" t="s">
        <v>713</v>
      </c>
      <c r="Y25" s="33" t="s">
        <v>714</v>
      </c>
    </row>
    <row r="26" spans="1:26" ht="15" thickBot="1">
      <c r="A26" t="str">
        <f t="shared" si="1"/>
        <v>St7</v>
      </c>
      <c r="B26">
        <f t="shared" si="3"/>
        <v>32</v>
      </c>
      <c r="C26">
        <f t="shared" si="3"/>
        <v>18</v>
      </c>
      <c r="D26">
        <f t="shared" si="3"/>
        <v>27</v>
      </c>
      <c r="E26">
        <f t="shared" si="3"/>
        <v>21</v>
      </c>
      <c r="F26">
        <f t="shared" si="3"/>
        <v>7</v>
      </c>
      <c r="G26">
        <v>1000</v>
      </c>
      <c r="T26" s="32" t="s">
        <v>153</v>
      </c>
      <c r="U26" s="33" t="s">
        <v>154</v>
      </c>
      <c r="V26" s="33" t="s">
        <v>715</v>
      </c>
      <c r="W26" s="33" t="s">
        <v>154</v>
      </c>
      <c r="X26" s="33" t="s">
        <v>154</v>
      </c>
      <c r="Y26" s="33" t="s">
        <v>154</v>
      </c>
    </row>
    <row r="27" spans="1:26" ht="15" thickBot="1">
      <c r="A27" t="str">
        <f t="shared" si="1"/>
        <v>St8</v>
      </c>
      <c r="B27">
        <f t="shared" si="3"/>
        <v>39</v>
      </c>
      <c r="C27">
        <f t="shared" si="3"/>
        <v>5</v>
      </c>
      <c r="D27">
        <f t="shared" si="3"/>
        <v>9</v>
      </c>
      <c r="E27">
        <f t="shared" si="3"/>
        <v>8</v>
      </c>
      <c r="F27">
        <f t="shared" si="3"/>
        <v>25</v>
      </c>
      <c r="G27">
        <v>1000</v>
      </c>
      <c r="T27" s="32" t="s">
        <v>155</v>
      </c>
      <c r="U27" s="33" t="s">
        <v>156</v>
      </c>
      <c r="V27" s="33" t="s">
        <v>716</v>
      </c>
      <c r="W27" s="33" t="s">
        <v>156</v>
      </c>
      <c r="X27" s="33" t="s">
        <v>156</v>
      </c>
      <c r="Y27" s="33" t="s">
        <v>156</v>
      </c>
    </row>
    <row r="28" spans="1:26" ht="15" thickBot="1">
      <c r="A28" t="str">
        <f t="shared" si="1"/>
        <v>St9</v>
      </c>
      <c r="B28">
        <f t="shared" si="3"/>
        <v>56</v>
      </c>
      <c r="C28">
        <f t="shared" si="3"/>
        <v>13</v>
      </c>
      <c r="D28">
        <f t="shared" si="3"/>
        <v>8</v>
      </c>
      <c r="E28">
        <f t="shared" si="3"/>
        <v>22</v>
      </c>
      <c r="F28">
        <f t="shared" si="3"/>
        <v>31</v>
      </c>
      <c r="G28">
        <v>1000</v>
      </c>
      <c r="T28" s="32" t="s">
        <v>157</v>
      </c>
      <c r="U28" s="33" t="s">
        <v>158</v>
      </c>
      <c r="V28" s="33" t="s">
        <v>717</v>
      </c>
      <c r="W28" s="33" t="s">
        <v>158</v>
      </c>
      <c r="X28" s="33" t="s">
        <v>158</v>
      </c>
      <c r="Y28" s="33" t="s">
        <v>158</v>
      </c>
    </row>
    <row r="29" spans="1:26" ht="15" thickBot="1">
      <c r="A29" t="str">
        <f t="shared" si="1"/>
        <v>St10</v>
      </c>
      <c r="B29">
        <f t="shared" si="3"/>
        <v>14</v>
      </c>
      <c r="C29">
        <f t="shared" si="3"/>
        <v>3</v>
      </c>
      <c r="D29">
        <f t="shared" si="3"/>
        <v>32</v>
      </c>
      <c r="E29">
        <f t="shared" si="3"/>
        <v>25</v>
      </c>
      <c r="F29">
        <f t="shared" si="3"/>
        <v>17</v>
      </c>
      <c r="G29">
        <v>1000</v>
      </c>
      <c r="T29" s="32" t="s">
        <v>159</v>
      </c>
      <c r="U29" s="33" t="s">
        <v>160</v>
      </c>
      <c r="V29" s="33" t="s">
        <v>718</v>
      </c>
      <c r="W29" s="33" t="s">
        <v>160</v>
      </c>
      <c r="X29" s="33" t="s">
        <v>160</v>
      </c>
      <c r="Y29" s="33" t="s">
        <v>160</v>
      </c>
    </row>
    <row r="30" spans="1:26" ht="18.5" thickBot="1">
      <c r="B30" s="24"/>
      <c r="C30" s="24"/>
      <c r="D30" s="24"/>
      <c r="E30" s="24"/>
      <c r="F30" s="24"/>
      <c r="T30" s="28"/>
    </row>
    <row r="31" spans="1:26" ht="44" thickBot="1">
      <c r="A31" t="s">
        <v>97</v>
      </c>
      <c r="B31" t="str">
        <f t="shared" ref="B31:G41" si="4">B19</f>
        <v>Nd1</v>
      </c>
      <c r="C31" t="str">
        <f t="shared" si="4"/>
        <v>Nd2</v>
      </c>
      <c r="D31" t="str">
        <f t="shared" si="4"/>
        <v>Nd3</v>
      </c>
      <c r="E31" t="str">
        <f t="shared" si="4"/>
        <v>Nd4</v>
      </c>
      <c r="F31" t="str">
        <f t="shared" si="4"/>
        <v>Nd5</v>
      </c>
      <c r="G31" t="str">
        <f t="shared" si="4"/>
        <v>Y0</v>
      </c>
      <c r="H31" s="17" t="s">
        <v>99</v>
      </c>
      <c r="I31" s="17" t="s">
        <v>100</v>
      </c>
      <c r="J31" t="str">
        <f>B31</f>
        <v>Nd1</v>
      </c>
      <c r="K31" t="str">
        <f t="shared" ref="K31:N31" si="5">C31</f>
        <v>Nd2</v>
      </c>
      <c r="L31" t="str">
        <f t="shared" si="5"/>
        <v>Nd3</v>
      </c>
      <c r="M31" t="str">
        <f t="shared" si="5"/>
        <v>Nd4</v>
      </c>
      <c r="N31" t="str">
        <f t="shared" si="5"/>
        <v>Nd5</v>
      </c>
      <c r="O31" t="s">
        <v>179</v>
      </c>
      <c r="T31" s="32" t="s">
        <v>161</v>
      </c>
      <c r="U31" s="32" t="s">
        <v>125</v>
      </c>
      <c r="V31" s="32" t="s">
        <v>126</v>
      </c>
      <c r="W31" s="32" t="s">
        <v>127</v>
      </c>
      <c r="X31" s="32" t="s">
        <v>128</v>
      </c>
      <c r="Y31" s="32" t="s">
        <v>129</v>
      </c>
    </row>
    <row r="32" spans="1:26" ht="15" thickBot="1">
      <c r="A32" t="str">
        <f t="shared" ref="A32:A41" si="6">A20</f>
        <v>St1</v>
      </c>
      <c r="B32">
        <f t="shared" ref="B32:F41" si="7">RANK(B20,B$20:B$29,B$18)</f>
        <v>2</v>
      </c>
      <c r="C32">
        <f t="shared" si="7"/>
        <v>5</v>
      </c>
      <c r="D32">
        <f t="shared" si="7"/>
        <v>9</v>
      </c>
      <c r="E32">
        <f t="shared" si="7"/>
        <v>9</v>
      </c>
      <c r="F32">
        <f t="shared" si="7"/>
        <v>8</v>
      </c>
      <c r="G32">
        <f t="shared" si="4"/>
        <v>1000</v>
      </c>
      <c r="J32">
        <f>B32-satisfaction_v2!B31</f>
        <v>-6</v>
      </c>
      <c r="K32">
        <f>C32-satisfaction_v2!C31</f>
        <v>4</v>
      </c>
      <c r="L32">
        <f>D32-satisfaction_v2!D31</f>
        <v>1</v>
      </c>
      <c r="M32">
        <f>E32-satisfaction_v2!E31</f>
        <v>8</v>
      </c>
      <c r="N32">
        <f>F32-satisfaction_v2!F31</f>
        <v>2</v>
      </c>
      <c r="T32" s="32" t="s">
        <v>142</v>
      </c>
      <c r="U32" s="33">
        <v>344</v>
      </c>
      <c r="V32" s="33">
        <v>657</v>
      </c>
      <c r="W32" s="33">
        <v>174</v>
      </c>
      <c r="X32" s="33">
        <v>175.5</v>
      </c>
      <c r="Y32" s="33">
        <v>175.5</v>
      </c>
    </row>
    <row r="33" spans="1:29" ht="15" thickBot="1">
      <c r="A33" t="str">
        <f t="shared" si="6"/>
        <v>St2</v>
      </c>
      <c r="B33">
        <f t="shared" si="7"/>
        <v>8</v>
      </c>
      <c r="C33">
        <f t="shared" si="7"/>
        <v>2</v>
      </c>
      <c r="D33">
        <f t="shared" si="7"/>
        <v>4</v>
      </c>
      <c r="E33">
        <f t="shared" si="7"/>
        <v>10</v>
      </c>
      <c r="F33">
        <f t="shared" si="7"/>
        <v>1</v>
      </c>
      <c r="G33">
        <f t="shared" si="4"/>
        <v>1000</v>
      </c>
      <c r="J33">
        <f>B33-satisfaction_v2!B32</f>
        <v>3</v>
      </c>
      <c r="K33">
        <f>C33-satisfaction_v2!C32</f>
        <v>-7</v>
      </c>
      <c r="L33">
        <f>D33-satisfaction_v2!D32</f>
        <v>2</v>
      </c>
      <c r="M33">
        <f>E33-satisfaction_v2!E32</f>
        <v>7</v>
      </c>
      <c r="N33">
        <f>F33-satisfaction_v2!F32</f>
        <v>-6</v>
      </c>
      <c r="T33" s="32" t="s">
        <v>143</v>
      </c>
      <c r="U33" s="33">
        <v>343</v>
      </c>
      <c r="V33" s="33">
        <v>656</v>
      </c>
      <c r="W33" s="33">
        <v>173</v>
      </c>
      <c r="X33" s="33">
        <v>174.5</v>
      </c>
      <c r="Y33" s="33">
        <v>170.5</v>
      </c>
    </row>
    <row r="34" spans="1:29" ht="15" thickBot="1">
      <c r="A34" t="str">
        <f t="shared" si="6"/>
        <v>St3</v>
      </c>
      <c r="B34">
        <f t="shared" si="7"/>
        <v>4</v>
      </c>
      <c r="C34">
        <f t="shared" si="7"/>
        <v>7</v>
      </c>
      <c r="D34">
        <f t="shared" si="7"/>
        <v>8</v>
      </c>
      <c r="E34">
        <f t="shared" si="7"/>
        <v>2</v>
      </c>
      <c r="F34">
        <f t="shared" si="7"/>
        <v>10</v>
      </c>
      <c r="G34">
        <f t="shared" si="4"/>
        <v>1000</v>
      </c>
      <c r="J34">
        <f>B34-satisfaction_v2!B33</f>
        <v>1</v>
      </c>
      <c r="K34">
        <f>C34-satisfaction_v2!C33</f>
        <v>3</v>
      </c>
      <c r="L34">
        <f>D34-satisfaction_v2!D33</f>
        <v>1</v>
      </c>
      <c r="M34">
        <f>E34-satisfaction_v2!E33</f>
        <v>-5</v>
      </c>
      <c r="N34">
        <f>F34-satisfaction_v2!F33</f>
        <v>1</v>
      </c>
      <c r="T34" s="32" t="s">
        <v>145</v>
      </c>
      <c r="U34" s="33">
        <v>174</v>
      </c>
      <c r="V34" s="33">
        <v>655</v>
      </c>
      <c r="W34" s="33">
        <v>172</v>
      </c>
      <c r="X34" s="33">
        <v>173</v>
      </c>
      <c r="Y34" s="33">
        <v>169.5</v>
      </c>
    </row>
    <row r="35" spans="1:29" ht="15" thickBot="1">
      <c r="A35" t="str">
        <f t="shared" si="6"/>
        <v>St4</v>
      </c>
      <c r="B35">
        <f t="shared" si="7"/>
        <v>5</v>
      </c>
      <c r="C35">
        <f t="shared" si="7"/>
        <v>1</v>
      </c>
      <c r="D35">
        <f t="shared" si="7"/>
        <v>1</v>
      </c>
      <c r="E35">
        <f t="shared" si="7"/>
        <v>7</v>
      </c>
      <c r="F35">
        <f t="shared" si="7"/>
        <v>4</v>
      </c>
      <c r="G35">
        <f t="shared" si="4"/>
        <v>1000</v>
      </c>
      <c r="J35">
        <f>B35-satisfaction_v2!B34</f>
        <v>3</v>
      </c>
      <c r="K35">
        <f>C35-satisfaction_v2!C34</f>
        <v>-9</v>
      </c>
      <c r="L35">
        <f>D35-satisfaction_v2!D34</f>
        <v>0</v>
      </c>
      <c r="M35">
        <f>E35-satisfaction_v2!E34</f>
        <v>3</v>
      </c>
      <c r="N35">
        <f>F35-satisfaction_v2!F34</f>
        <v>2</v>
      </c>
      <c r="T35" s="32" t="s">
        <v>147</v>
      </c>
      <c r="U35" s="33">
        <v>173</v>
      </c>
      <c r="V35" s="33">
        <v>654</v>
      </c>
      <c r="W35" s="33">
        <v>166.5</v>
      </c>
      <c r="X35" s="33">
        <v>172</v>
      </c>
      <c r="Y35" s="33">
        <v>168.5</v>
      </c>
    </row>
    <row r="36" spans="1:29" ht="15" thickBot="1">
      <c r="A36" t="str">
        <f t="shared" si="6"/>
        <v>St5</v>
      </c>
      <c r="B36">
        <f t="shared" si="7"/>
        <v>1</v>
      </c>
      <c r="C36">
        <f t="shared" si="7"/>
        <v>10</v>
      </c>
      <c r="D36">
        <f t="shared" si="7"/>
        <v>6</v>
      </c>
      <c r="E36">
        <f t="shared" si="7"/>
        <v>1</v>
      </c>
      <c r="F36">
        <f t="shared" si="7"/>
        <v>9</v>
      </c>
      <c r="G36">
        <f t="shared" si="4"/>
        <v>1000</v>
      </c>
      <c r="J36">
        <f>B36-satisfaction_v2!B35</f>
        <v>-8</v>
      </c>
      <c r="K36">
        <f>C36-satisfaction_v2!C35</f>
        <v>4</v>
      </c>
      <c r="L36">
        <f>D36-satisfaction_v2!D35</f>
        <v>0</v>
      </c>
      <c r="M36">
        <f>E36-satisfaction_v2!E35</f>
        <v>-9</v>
      </c>
      <c r="N36">
        <f>F36-satisfaction_v2!F35</f>
        <v>1</v>
      </c>
      <c r="T36" s="32" t="s">
        <v>149</v>
      </c>
      <c r="U36" s="33">
        <v>5</v>
      </c>
      <c r="V36" s="33">
        <v>653</v>
      </c>
      <c r="W36" s="33">
        <v>165.5</v>
      </c>
      <c r="X36" s="33">
        <v>168.5</v>
      </c>
      <c r="Y36" s="33">
        <v>167.5</v>
      </c>
    </row>
    <row r="37" spans="1:29" ht="15" thickBot="1">
      <c r="A37" t="str">
        <f t="shared" si="6"/>
        <v>St6</v>
      </c>
      <c r="B37">
        <f t="shared" si="7"/>
        <v>6</v>
      </c>
      <c r="C37">
        <f t="shared" si="7"/>
        <v>3</v>
      </c>
      <c r="D37">
        <f t="shared" si="7"/>
        <v>5</v>
      </c>
      <c r="E37">
        <f t="shared" si="7"/>
        <v>6</v>
      </c>
      <c r="F37">
        <f t="shared" si="7"/>
        <v>4</v>
      </c>
      <c r="G37">
        <f t="shared" si="4"/>
        <v>1000</v>
      </c>
      <c r="J37">
        <f>B37-satisfaction_v2!B36</f>
        <v>5</v>
      </c>
      <c r="K37">
        <f>C37-satisfaction_v2!C36</f>
        <v>1</v>
      </c>
      <c r="L37">
        <f>D37-satisfaction_v2!D36</f>
        <v>0</v>
      </c>
      <c r="M37">
        <f>E37-satisfaction_v2!E36</f>
        <v>1</v>
      </c>
      <c r="N37">
        <f>F37-satisfaction_v2!F36</f>
        <v>2</v>
      </c>
      <c r="T37" s="32" t="s">
        <v>151</v>
      </c>
      <c r="U37" s="33">
        <v>4</v>
      </c>
      <c r="V37" s="33">
        <v>652</v>
      </c>
      <c r="W37" s="33">
        <v>4</v>
      </c>
      <c r="X37" s="33">
        <v>7</v>
      </c>
      <c r="Y37" s="33">
        <v>166.5</v>
      </c>
    </row>
    <row r="38" spans="1:29" ht="15" thickBot="1">
      <c r="A38" t="str">
        <f t="shared" si="6"/>
        <v>St7</v>
      </c>
      <c r="B38">
        <f t="shared" si="7"/>
        <v>7</v>
      </c>
      <c r="C38">
        <f t="shared" si="7"/>
        <v>3</v>
      </c>
      <c r="D38">
        <f t="shared" si="7"/>
        <v>7</v>
      </c>
      <c r="E38">
        <f t="shared" si="7"/>
        <v>5</v>
      </c>
      <c r="F38">
        <f t="shared" si="7"/>
        <v>2</v>
      </c>
      <c r="G38">
        <f t="shared" si="4"/>
        <v>1000</v>
      </c>
      <c r="J38">
        <f>B38-satisfaction_v2!B37</f>
        <v>3</v>
      </c>
      <c r="K38">
        <f>C38-satisfaction_v2!C37</f>
        <v>1</v>
      </c>
      <c r="L38">
        <f>D38-satisfaction_v2!D37</f>
        <v>-2</v>
      </c>
      <c r="M38">
        <f>E38-satisfaction_v2!E37</f>
        <v>-3</v>
      </c>
      <c r="N38">
        <f>F38-satisfaction_v2!F37</f>
        <v>-8</v>
      </c>
      <c r="T38" s="32" t="s">
        <v>153</v>
      </c>
      <c r="U38" s="33">
        <v>3</v>
      </c>
      <c r="V38" s="33">
        <v>651</v>
      </c>
      <c r="W38" s="33">
        <v>3</v>
      </c>
      <c r="X38" s="33">
        <v>3</v>
      </c>
      <c r="Y38" s="33">
        <v>3</v>
      </c>
    </row>
    <row r="39" spans="1:29" ht="15" thickBot="1">
      <c r="A39" t="str">
        <f t="shared" si="6"/>
        <v>St8</v>
      </c>
      <c r="B39">
        <f t="shared" si="7"/>
        <v>9</v>
      </c>
      <c r="C39">
        <f t="shared" si="7"/>
        <v>7</v>
      </c>
      <c r="D39">
        <f t="shared" si="7"/>
        <v>3</v>
      </c>
      <c r="E39">
        <f t="shared" si="7"/>
        <v>8</v>
      </c>
      <c r="F39">
        <f t="shared" si="7"/>
        <v>6</v>
      </c>
      <c r="G39">
        <f t="shared" si="4"/>
        <v>1000</v>
      </c>
      <c r="J39">
        <f>B39-satisfaction_v2!B38</f>
        <v>2</v>
      </c>
      <c r="K39">
        <f>C39-satisfaction_v2!C38</f>
        <v>3</v>
      </c>
      <c r="L39">
        <f>D39-satisfaction_v2!D38</f>
        <v>-1</v>
      </c>
      <c r="M39">
        <f>E39-satisfaction_v2!E38</f>
        <v>6</v>
      </c>
      <c r="N39">
        <f>F39-satisfaction_v2!F38</f>
        <v>5</v>
      </c>
      <c r="T39" s="32" t="s">
        <v>155</v>
      </c>
      <c r="U39" s="33">
        <v>2</v>
      </c>
      <c r="V39" s="33">
        <v>486</v>
      </c>
      <c r="W39" s="33">
        <v>2</v>
      </c>
      <c r="X39" s="33">
        <v>2</v>
      </c>
      <c r="Y39" s="33">
        <v>2</v>
      </c>
    </row>
    <row r="40" spans="1:29" ht="15" thickBot="1">
      <c r="A40" t="str">
        <f t="shared" si="6"/>
        <v>St9</v>
      </c>
      <c r="B40">
        <f t="shared" si="7"/>
        <v>10</v>
      </c>
      <c r="C40">
        <f t="shared" si="7"/>
        <v>6</v>
      </c>
      <c r="D40">
        <f t="shared" si="7"/>
        <v>2</v>
      </c>
      <c r="E40">
        <f t="shared" si="7"/>
        <v>4</v>
      </c>
      <c r="F40">
        <f t="shared" si="7"/>
        <v>7</v>
      </c>
      <c r="G40">
        <f t="shared" si="4"/>
        <v>1000</v>
      </c>
      <c r="J40">
        <f>B40-satisfaction_v2!B39</f>
        <v>0</v>
      </c>
      <c r="K40">
        <f>C40-satisfaction_v2!C39</f>
        <v>-2</v>
      </c>
      <c r="L40">
        <f>D40-satisfaction_v2!D39</f>
        <v>-1</v>
      </c>
      <c r="M40">
        <f>E40-satisfaction_v2!E39</f>
        <v>-5</v>
      </c>
      <c r="N40">
        <f>F40-satisfaction_v2!F39</f>
        <v>3</v>
      </c>
      <c r="T40" s="32" t="s">
        <v>157</v>
      </c>
      <c r="U40" s="33">
        <v>1</v>
      </c>
      <c r="V40" s="33">
        <v>483.5</v>
      </c>
      <c r="W40" s="33">
        <v>1</v>
      </c>
      <c r="X40" s="33">
        <v>1</v>
      </c>
      <c r="Y40" s="33">
        <v>1</v>
      </c>
    </row>
    <row r="41" spans="1:29" ht="15" thickBot="1">
      <c r="A41" t="str">
        <f t="shared" si="6"/>
        <v>St10</v>
      </c>
      <c r="B41">
        <f t="shared" si="7"/>
        <v>3</v>
      </c>
      <c r="C41">
        <f t="shared" si="7"/>
        <v>9</v>
      </c>
      <c r="D41">
        <f t="shared" si="7"/>
        <v>10</v>
      </c>
      <c r="E41">
        <f t="shared" si="7"/>
        <v>3</v>
      </c>
      <c r="F41">
        <f t="shared" si="7"/>
        <v>3</v>
      </c>
      <c r="G41">
        <f t="shared" si="4"/>
        <v>1000</v>
      </c>
      <c r="J41">
        <f>B41-satisfaction_v2!B40</f>
        <v>-3</v>
      </c>
      <c r="K41">
        <f>C41-satisfaction_v2!C40</f>
        <v>2</v>
      </c>
      <c r="L41">
        <f>D41-satisfaction_v2!D40</f>
        <v>0</v>
      </c>
      <c r="M41">
        <f>E41-satisfaction_v2!E40</f>
        <v>-3</v>
      </c>
      <c r="N41">
        <f>F41-satisfaction_v2!F40</f>
        <v>-2</v>
      </c>
      <c r="T41" s="32" t="s">
        <v>159</v>
      </c>
      <c r="U41" s="33">
        <v>0</v>
      </c>
      <c r="V41" s="33">
        <v>475.5</v>
      </c>
      <c r="W41" s="33">
        <v>0</v>
      </c>
      <c r="X41" s="33">
        <v>0</v>
      </c>
      <c r="Y41" s="33">
        <v>0</v>
      </c>
    </row>
    <row r="42" spans="1:29" ht="18.5" thickBot="1">
      <c r="T42" s="28"/>
    </row>
    <row r="43" spans="1:29" ht="15" thickBot="1">
      <c r="T43" s="32" t="s">
        <v>162</v>
      </c>
      <c r="U43" s="32" t="s">
        <v>125</v>
      </c>
      <c r="V43" s="32" t="s">
        <v>126</v>
      </c>
      <c r="W43" s="32" t="s">
        <v>127</v>
      </c>
      <c r="X43" s="32" t="s">
        <v>128</v>
      </c>
      <c r="Y43" s="32" t="s">
        <v>129</v>
      </c>
      <c r="Z43" s="32" t="s">
        <v>163</v>
      </c>
      <c r="AA43" s="32" t="s">
        <v>164</v>
      </c>
      <c r="AB43" s="32" t="s">
        <v>165</v>
      </c>
      <c r="AC43" s="32" t="s">
        <v>166</v>
      </c>
    </row>
    <row r="44" spans="1:29" ht="15" thickBot="1">
      <c r="A44" t="s">
        <v>101</v>
      </c>
      <c r="B44" t="str">
        <f>B31</f>
        <v>Nd1</v>
      </c>
      <c r="C44" t="str">
        <f t="shared" ref="C44:F44" si="8">C31</f>
        <v>Nd2</v>
      </c>
      <c r="D44" t="str">
        <f t="shared" si="8"/>
        <v>Nd3</v>
      </c>
      <c r="E44" t="str">
        <f t="shared" si="8"/>
        <v>Nd4</v>
      </c>
      <c r="F44" t="str">
        <f t="shared" si="8"/>
        <v>Nd5</v>
      </c>
      <c r="T44" s="32" t="s">
        <v>131</v>
      </c>
      <c r="U44" s="33">
        <v>343</v>
      </c>
      <c r="V44" s="33">
        <v>653</v>
      </c>
      <c r="W44" s="33">
        <v>1</v>
      </c>
      <c r="X44" s="33">
        <v>1</v>
      </c>
      <c r="Y44" s="33">
        <v>2</v>
      </c>
      <c r="Z44" s="33">
        <v>1000</v>
      </c>
      <c r="AA44" s="33">
        <v>1000</v>
      </c>
      <c r="AB44" s="33">
        <v>0</v>
      </c>
      <c r="AC44" s="33">
        <v>0</v>
      </c>
    </row>
    <row r="45" spans="1:29" ht="15" thickBot="1">
      <c r="A45">
        <v>1</v>
      </c>
      <c r="B45" s="27">
        <v>165.35429011738256</v>
      </c>
      <c r="C45" s="27">
        <v>349.34725121584432</v>
      </c>
      <c r="D45" s="27">
        <v>169.96779830110268</v>
      </c>
      <c r="E45" s="27">
        <v>171.64692545322825</v>
      </c>
      <c r="F45" s="27">
        <v>173.01344705669129</v>
      </c>
      <c r="T45" s="32" t="s">
        <v>132</v>
      </c>
      <c r="U45" s="33">
        <v>2</v>
      </c>
      <c r="V45" s="33">
        <v>656</v>
      </c>
      <c r="W45" s="33">
        <v>166.5</v>
      </c>
      <c r="X45" s="33">
        <v>0</v>
      </c>
      <c r="Y45" s="33">
        <v>175.5</v>
      </c>
      <c r="Z45" s="33">
        <v>1000</v>
      </c>
      <c r="AA45" s="33">
        <v>1000</v>
      </c>
      <c r="AB45" s="33">
        <v>0</v>
      </c>
      <c r="AC45" s="33">
        <v>0</v>
      </c>
    </row>
    <row r="46" spans="1:29" ht="15" thickBot="1">
      <c r="A46">
        <v>2</v>
      </c>
      <c r="B46" s="27">
        <v>164.3542901170799</v>
      </c>
      <c r="C46" s="27">
        <v>348.10086832215353</v>
      </c>
      <c r="D46" s="27">
        <v>168.96779830104973</v>
      </c>
      <c r="E46" s="27">
        <v>164.31359359747336</v>
      </c>
      <c r="F46" s="27">
        <v>172.0134470567875</v>
      </c>
      <c r="T46" s="32" t="s">
        <v>133</v>
      </c>
      <c r="U46" s="33">
        <v>173</v>
      </c>
      <c r="V46" s="33">
        <v>651</v>
      </c>
      <c r="W46" s="33">
        <v>2</v>
      </c>
      <c r="X46" s="33">
        <v>174.5</v>
      </c>
      <c r="Y46" s="33">
        <v>0</v>
      </c>
      <c r="Z46" s="33">
        <v>1000.4</v>
      </c>
      <c r="AA46" s="33">
        <v>1000</v>
      </c>
      <c r="AB46" s="33">
        <v>-0.4</v>
      </c>
      <c r="AC46" s="33">
        <v>-0.04</v>
      </c>
    </row>
    <row r="47" spans="1:29" ht="15" thickBot="1">
      <c r="A47">
        <v>3</v>
      </c>
      <c r="B47" s="27">
        <v>163.35429011677354</v>
      </c>
      <c r="C47" s="27">
        <v>347.10086832219247</v>
      </c>
      <c r="D47" s="27">
        <v>167.96779830099615</v>
      </c>
      <c r="E47" s="27">
        <v>163.31359359710873</v>
      </c>
      <c r="F47" s="27">
        <v>171.0134470568849</v>
      </c>
      <c r="T47" s="32" t="s">
        <v>134</v>
      </c>
      <c r="U47" s="33">
        <v>5</v>
      </c>
      <c r="V47" s="33">
        <v>657</v>
      </c>
      <c r="W47" s="33">
        <v>174</v>
      </c>
      <c r="X47" s="33">
        <v>3</v>
      </c>
      <c r="Y47" s="33">
        <v>168.5</v>
      </c>
      <c r="Z47" s="33">
        <v>1007.4</v>
      </c>
      <c r="AA47" s="33">
        <v>1000</v>
      </c>
      <c r="AB47" s="33">
        <v>-7.4</v>
      </c>
      <c r="AC47" s="33">
        <v>-0.74</v>
      </c>
    </row>
    <row r="48" spans="1:29" ht="15" thickBot="1">
      <c r="A48">
        <v>4</v>
      </c>
      <c r="B48" s="27">
        <v>162.35429011646315</v>
      </c>
      <c r="C48" s="27">
        <v>346.10086832223152</v>
      </c>
      <c r="D48" s="27">
        <v>166.96779830094161</v>
      </c>
      <c r="E48" s="27">
        <v>162.31359359673957</v>
      </c>
      <c r="F48" s="27">
        <v>170.01344705698352</v>
      </c>
      <c r="T48" s="32" t="s">
        <v>135</v>
      </c>
      <c r="U48" s="33">
        <v>344</v>
      </c>
      <c r="V48" s="33">
        <v>475.5</v>
      </c>
      <c r="W48" s="33">
        <v>4</v>
      </c>
      <c r="X48" s="33">
        <v>175.5</v>
      </c>
      <c r="Y48" s="33">
        <v>1</v>
      </c>
      <c r="Z48" s="33">
        <v>1000</v>
      </c>
      <c r="AA48" s="33">
        <v>1000</v>
      </c>
      <c r="AB48" s="33">
        <v>0</v>
      </c>
      <c r="AC48" s="33">
        <v>0</v>
      </c>
    </row>
    <row r="49" spans="1:29" ht="15" thickBot="1">
      <c r="A49">
        <v>5</v>
      </c>
      <c r="B49" s="27">
        <v>159.35791009436815</v>
      </c>
      <c r="C49" s="27">
        <v>345.10086832227068</v>
      </c>
      <c r="D49" s="27">
        <v>165.9677983008867</v>
      </c>
      <c r="E49" s="27">
        <v>161.31359359636599</v>
      </c>
      <c r="F49" s="27">
        <v>169.01344705708294</v>
      </c>
      <c r="T49" s="32" t="s">
        <v>136</v>
      </c>
      <c r="U49" s="33">
        <v>4</v>
      </c>
      <c r="V49" s="33">
        <v>655</v>
      </c>
      <c r="W49" s="33">
        <v>165.5</v>
      </c>
      <c r="X49" s="33">
        <v>7</v>
      </c>
      <c r="Y49" s="33">
        <v>168.5</v>
      </c>
      <c r="Z49" s="33">
        <v>1000</v>
      </c>
      <c r="AA49" s="33">
        <v>1000</v>
      </c>
      <c r="AB49" s="33">
        <v>0</v>
      </c>
      <c r="AC49" s="33">
        <v>0</v>
      </c>
    </row>
    <row r="50" spans="1:29" ht="15" thickBot="1">
      <c r="A50">
        <v>6</v>
      </c>
      <c r="B50" s="27">
        <v>158.27095763764379</v>
      </c>
      <c r="C50" s="27">
        <v>344.10086832231019</v>
      </c>
      <c r="D50" s="27">
        <v>164.96779830083116</v>
      </c>
      <c r="E50" s="27">
        <v>160.31359359598764</v>
      </c>
      <c r="F50" s="27">
        <v>168.01344705718392</v>
      </c>
      <c r="T50" s="32" t="s">
        <v>137</v>
      </c>
      <c r="U50" s="33">
        <v>3</v>
      </c>
      <c r="V50" s="33">
        <v>655</v>
      </c>
      <c r="W50" s="33">
        <v>3</v>
      </c>
      <c r="X50" s="33">
        <v>168.5</v>
      </c>
      <c r="Y50" s="33">
        <v>170.5</v>
      </c>
      <c r="Z50" s="33">
        <v>1000</v>
      </c>
      <c r="AA50" s="33">
        <v>1000</v>
      </c>
      <c r="AB50" s="33">
        <v>0</v>
      </c>
      <c r="AC50" s="33">
        <v>0</v>
      </c>
    </row>
    <row r="51" spans="1:29" ht="15" thickBot="1">
      <c r="A51">
        <v>7</v>
      </c>
      <c r="B51" s="27">
        <v>157.27095763778757</v>
      </c>
      <c r="C51" s="27">
        <v>343.10086832234975</v>
      </c>
      <c r="D51" s="27">
        <v>163.96779830077452</v>
      </c>
      <c r="E51" s="27">
        <v>159.31359359560486</v>
      </c>
      <c r="F51" s="27">
        <v>167.01344705728596</v>
      </c>
      <c r="T51" s="32" t="s">
        <v>138</v>
      </c>
      <c r="U51" s="33">
        <v>1</v>
      </c>
      <c r="V51" s="33">
        <v>651</v>
      </c>
      <c r="W51" s="33">
        <v>172</v>
      </c>
      <c r="X51" s="33">
        <v>2</v>
      </c>
      <c r="Y51" s="33">
        <v>166.5</v>
      </c>
      <c r="Z51" s="33">
        <v>992.5</v>
      </c>
      <c r="AA51" s="33">
        <v>1000</v>
      </c>
      <c r="AB51" s="33">
        <v>7.5</v>
      </c>
      <c r="AC51" s="33">
        <v>0.75</v>
      </c>
    </row>
    <row r="52" spans="1:29" ht="15" thickBot="1">
      <c r="A52">
        <v>8</v>
      </c>
      <c r="B52" s="27">
        <v>156.27095763793355</v>
      </c>
      <c r="C52" s="27">
        <v>342.10086832238954</v>
      </c>
      <c r="D52" s="27">
        <v>162.96779830071767</v>
      </c>
      <c r="E52" s="27">
        <v>158.31359359521718</v>
      </c>
      <c r="F52" s="27">
        <v>166.01344705738916</v>
      </c>
      <c r="T52" s="32" t="s">
        <v>139</v>
      </c>
      <c r="U52" s="33">
        <v>0</v>
      </c>
      <c r="V52" s="33">
        <v>652</v>
      </c>
      <c r="W52" s="33">
        <v>173</v>
      </c>
      <c r="X52" s="33">
        <v>172</v>
      </c>
      <c r="Y52" s="33">
        <v>3</v>
      </c>
      <c r="Z52" s="33">
        <v>1000</v>
      </c>
      <c r="AA52" s="33">
        <v>1000</v>
      </c>
      <c r="AB52" s="33">
        <v>0</v>
      </c>
      <c r="AC52" s="33">
        <v>0</v>
      </c>
    </row>
    <row r="53" spans="1:29" ht="15" thickBot="1">
      <c r="A53">
        <v>9</v>
      </c>
      <c r="B53" s="27">
        <v>155.27095763808111</v>
      </c>
      <c r="C53" s="27">
        <v>341.10086832242996</v>
      </c>
      <c r="D53" s="27">
        <v>161.96779830065998</v>
      </c>
      <c r="E53" s="27">
        <v>157.31359359482468</v>
      </c>
      <c r="F53" s="27">
        <v>165.01344705749381</v>
      </c>
      <c r="T53" s="32" t="s">
        <v>140</v>
      </c>
      <c r="U53" s="33">
        <v>174</v>
      </c>
      <c r="V53" s="33">
        <v>483.5</v>
      </c>
      <c r="W53" s="33">
        <v>0</v>
      </c>
      <c r="X53" s="33">
        <v>173</v>
      </c>
      <c r="Y53" s="33">
        <v>169.5</v>
      </c>
      <c r="Z53" s="33">
        <v>1000</v>
      </c>
      <c r="AA53" s="33">
        <v>1000</v>
      </c>
      <c r="AB53" s="33">
        <v>0</v>
      </c>
      <c r="AC53" s="33">
        <v>0</v>
      </c>
    </row>
    <row r="54" spans="1:29" ht="15" thickBot="1">
      <c r="A54">
        <v>10</v>
      </c>
      <c r="B54" s="27">
        <v>154.2709576382309</v>
      </c>
      <c r="C54" s="27">
        <v>0</v>
      </c>
      <c r="D54" s="27">
        <v>160.96779830060134</v>
      </c>
      <c r="E54" s="27">
        <v>156.31359359442732</v>
      </c>
      <c r="F54" s="27">
        <v>162.34677856131188</v>
      </c>
    </row>
    <row r="55" spans="1:29" ht="15" thickBot="1">
      <c r="B55" s="25"/>
      <c r="C55" s="25"/>
      <c r="D55" s="25"/>
      <c r="E55" s="25"/>
      <c r="F55" s="25"/>
      <c r="T55" s="34" t="s">
        <v>167</v>
      </c>
      <c r="U55" s="35">
        <v>1526</v>
      </c>
    </row>
    <row r="56" spans="1:29" ht="15" thickBot="1">
      <c r="A56" t="s">
        <v>102</v>
      </c>
      <c r="B56" s="25" t="str">
        <f>B44</f>
        <v>Nd1</v>
      </c>
      <c r="C56" s="25" t="str">
        <f t="shared" ref="C56:F56" si="9">C44</f>
        <v>Nd2</v>
      </c>
      <c r="D56" s="25" t="str">
        <f t="shared" si="9"/>
        <v>Nd3</v>
      </c>
      <c r="E56" s="25" t="str">
        <f t="shared" si="9"/>
        <v>Nd4</v>
      </c>
      <c r="F56" s="25" t="str">
        <f t="shared" si="9"/>
        <v>Nd5</v>
      </c>
      <c r="T56" s="34" t="s">
        <v>168</v>
      </c>
      <c r="U56" s="35">
        <v>475.5</v>
      </c>
    </row>
    <row r="57" spans="1:29" ht="15" thickBot="1">
      <c r="A57" t="s">
        <v>103</v>
      </c>
      <c r="B57" s="25">
        <f>B45-B46</f>
        <v>1.0000000003026628</v>
      </c>
      <c r="C57" s="25">
        <f t="shared" ref="C57:F57" si="10">C45-C46</f>
        <v>1.246382893690793</v>
      </c>
      <c r="D57" s="25">
        <f t="shared" si="10"/>
        <v>1.0000000000529496</v>
      </c>
      <c r="E57" s="25">
        <f t="shared" si="10"/>
        <v>7.3333318557548921</v>
      </c>
      <c r="F57" s="25">
        <f t="shared" si="10"/>
        <v>0.99999999990379251</v>
      </c>
      <c r="T57" s="34" t="s">
        <v>169</v>
      </c>
      <c r="U57" s="35">
        <v>10000.299999999999</v>
      </c>
    </row>
    <row r="58" spans="1:29" ht="15" thickBot="1">
      <c r="A58" t="s">
        <v>104</v>
      </c>
      <c r="B58" s="25">
        <f t="shared" ref="B58:F65" si="11">B46-B47</f>
        <v>1.0000000003063576</v>
      </c>
      <c r="C58" s="25">
        <f t="shared" si="11"/>
        <v>0.99999999996106226</v>
      </c>
      <c r="D58" s="25">
        <f t="shared" si="11"/>
        <v>1.0000000000535749</v>
      </c>
      <c r="E58" s="25">
        <f t="shared" si="11"/>
        <v>1.0000000003646221</v>
      </c>
      <c r="F58" s="25">
        <f t="shared" si="11"/>
        <v>0.9999999999025988</v>
      </c>
      <c r="T58" s="34" t="s">
        <v>170</v>
      </c>
      <c r="U58" s="35">
        <v>10000</v>
      </c>
    </row>
    <row r="59" spans="1:29" ht="15" thickBot="1">
      <c r="A59" t="s">
        <v>104</v>
      </c>
      <c r="B59" s="25">
        <f t="shared" si="11"/>
        <v>1.0000000003103935</v>
      </c>
      <c r="C59" s="25">
        <f t="shared" si="11"/>
        <v>0.99999999996094857</v>
      </c>
      <c r="D59" s="25">
        <f t="shared" si="11"/>
        <v>1.0000000000545413</v>
      </c>
      <c r="E59" s="25">
        <f t="shared" si="11"/>
        <v>1.0000000003691696</v>
      </c>
      <c r="F59" s="25">
        <f t="shared" si="11"/>
        <v>0.99999999990137667</v>
      </c>
      <c r="T59" s="34" t="s">
        <v>171</v>
      </c>
      <c r="U59" s="35">
        <v>0.3</v>
      </c>
    </row>
    <row r="60" spans="1:29" ht="20" thickBot="1">
      <c r="A60" t="s">
        <v>104</v>
      </c>
      <c r="B60" s="25">
        <f t="shared" si="11"/>
        <v>2.9963800220949963</v>
      </c>
      <c r="C60" s="25">
        <f t="shared" si="11"/>
        <v>0.99999999996083488</v>
      </c>
      <c r="D60" s="25">
        <f t="shared" si="11"/>
        <v>1.0000000000549107</v>
      </c>
      <c r="E60" s="25">
        <f t="shared" si="11"/>
        <v>1.0000000003735749</v>
      </c>
      <c r="F60" s="25">
        <f t="shared" si="11"/>
        <v>0.99999999990058086</v>
      </c>
      <c r="T60" s="34" t="s">
        <v>172</v>
      </c>
      <c r="U60" s="35"/>
    </row>
    <row r="61" spans="1:29" ht="20" thickBot="1">
      <c r="A61" t="s">
        <v>104</v>
      </c>
      <c r="B61" s="25">
        <f t="shared" si="11"/>
        <v>1.0869524567243616</v>
      </c>
      <c r="C61" s="25">
        <f t="shared" si="11"/>
        <v>0.99999999996049382</v>
      </c>
      <c r="D61" s="25">
        <f t="shared" si="11"/>
        <v>1.000000000055536</v>
      </c>
      <c r="E61" s="25">
        <f t="shared" si="11"/>
        <v>1.0000000003783498</v>
      </c>
      <c r="F61" s="25">
        <f t="shared" si="11"/>
        <v>0.99999999989901767</v>
      </c>
      <c r="T61" s="34" t="s">
        <v>173</v>
      </c>
      <c r="U61" s="35"/>
    </row>
    <row r="62" spans="1:29" ht="15" thickBot="1">
      <c r="A62" t="s">
        <v>104</v>
      </c>
      <c r="B62" s="25">
        <f t="shared" si="11"/>
        <v>0.99999999985621457</v>
      </c>
      <c r="C62" s="25">
        <f t="shared" si="11"/>
        <v>0.99999999996043698</v>
      </c>
      <c r="D62" s="25">
        <f t="shared" si="11"/>
        <v>1.0000000000566445</v>
      </c>
      <c r="E62" s="25">
        <f t="shared" si="11"/>
        <v>1.0000000003827836</v>
      </c>
      <c r="F62" s="25">
        <f t="shared" si="11"/>
        <v>0.99999999989796606</v>
      </c>
      <c r="T62" s="34" t="s">
        <v>174</v>
      </c>
      <c r="U62" s="35">
        <v>0</v>
      </c>
    </row>
    <row r="63" spans="1:29">
      <c r="A63" t="s">
        <v>104</v>
      </c>
      <c r="B63" s="25">
        <f t="shared" si="11"/>
        <v>0.9999999998540261</v>
      </c>
      <c r="C63" s="25">
        <f t="shared" si="11"/>
        <v>0.99999999996020961</v>
      </c>
      <c r="D63" s="25">
        <f t="shared" si="11"/>
        <v>1.0000000000568434</v>
      </c>
      <c r="E63" s="25">
        <f t="shared" si="11"/>
        <v>1.0000000003876721</v>
      </c>
      <c r="F63" s="25">
        <f t="shared" si="11"/>
        <v>0.99999999989680077</v>
      </c>
    </row>
    <row r="64" spans="1:29">
      <c r="A64" t="s">
        <v>104</v>
      </c>
      <c r="B64" s="25">
        <f t="shared" si="11"/>
        <v>0.99999999985243448</v>
      </c>
      <c r="C64" s="25">
        <f t="shared" si="11"/>
        <v>0.99999999995958433</v>
      </c>
      <c r="D64" s="25">
        <f t="shared" si="11"/>
        <v>1.0000000000576961</v>
      </c>
      <c r="E64" s="25">
        <f t="shared" si="11"/>
        <v>1.0000000003925038</v>
      </c>
      <c r="F64" s="25">
        <f t="shared" si="11"/>
        <v>0.99999999989535127</v>
      </c>
      <c r="T64" s="37" t="s">
        <v>175</v>
      </c>
    </row>
    <row r="65" spans="1:20">
      <c r="A65" t="s">
        <v>105</v>
      </c>
      <c r="B65" s="25">
        <f t="shared" si="11"/>
        <v>0.99999999985021759</v>
      </c>
      <c r="C65" s="25">
        <f t="shared" si="11"/>
        <v>341.10086832242996</v>
      </c>
      <c r="D65" s="25">
        <f t="shared" si="11"/>
        <v>1.000000000058634</v>
      </c>
      <c r="E65" s="25">
        <f t="shared" si="11"/>
        <v>1.0000000003973639</v>
      </c>
      <c r="F65" s="25">
        <f t="shared" si="11"/>
        <v>2.6666684961819271</v>
      </c>
    </row>
    <row r="66" spans="1:20">
      <c r="T66" s="36" t="s">
        <v>176</v>
      </c>
    </row>
    <row r="67" spans="1:20">
      <c r="A67" t="s">
        <v>106</v>
      </c>
      <c r="B67" t="str">
        <f>B56</f>
        <v>Nd1</v>
      </c>
      <c r="C67" t="str">
        <f t="shared" ref="C67:F67" si="12">C56</f>
        <v>Nd2</v>
      </c>
      <c r="D67" t="str">
        <f t="shared" si="12"/>
        <v>Nd3</v>
      </c>
      <c r="E67" t="str">
        <f t="shared" si="12"/>
        <v>Nd4</v>
      </c>
      <c r="F67" t="str">
        <f t="shared" si="12"/>
        <v>Nd5</v>
      </c>
      <c r="G67" t="str">
        <f>G31</f>
        <v>Y0</v>
      </c>
      <c r="H67" t="s">
        <v>108</v>
      </c>
      <c r="I67" t="s">
        <v>110</v>
      </c>
      <c r="L67" t="s">
        <v>177</v>
      </c>
      <c r="T67" s="36" t="s">
        <v>204</v>
      </c>
    </row>
    <row r="68" spans="1:20">
      <c r="A68" t="str">
        <f>A32</f>
        <v>St1</v>
      </c>
      <c r="B68" s="25">
        <f>VLOOKUP(B32,$A$45:$F$54,B$78,0)</f>
        <v>164.3542901170799</v>
      </c>
      <c r="C68" s="25">
        <f t="shared" ref="C68:F68" si="13">VLOOKUP(C32,$A$45:$F$54,C$78,0)</f>
        <v>345.10086832227068</v>
      </c>
      <c r="D68" s="25">
        <f t="shared" si="13"/>
        <v>161.96779830065998</v>
      </c>
      <c r="E68" s="25">
        <f t="shared" si="13"/>
        <v>157.31359359482468</v>
      </c>
      <c r="F68" s="25">
        <f t="shared" si="13"/>
        <v>166.01344705738916</v>
      </c>
      <c r="G68" s="25">
        <f t="shared" ref="G68:G77" si="14">G32</f>
        <v>1000</v>
      </c>
      <c r="H68" s="25">
        <f>(SUM(B68:F68))</f>
        <v>994.74999739222449</v>
      </c>
      <c r="I68" s="25">
        <f>G68-H68</f>
        <v>5.2500026077755138</v>
      </c>
      <c r="J68" s="25"/>
      <c r="L68" s="25">
        <f>Z44</f>
        <v>1000</v>
      </c>
      <c r="O68" s="25"/>
      <c r="T68" s="36" t="s">
        <v>288</v>
      </c>
    </row>
    <row r="69" spans="1:20">
      <c r="A69" t="str">
        <f t="shared" ref="A69:A77" si="15">A33</f>
        <v>St2</v>
      </c>
      <c r="B69" s="25">
        <f t="shared" ref="B69:F77" si="16">VLOOKUP(B33,$A$45:$F$54,B$78,0)</f>
        <v>156.27095763793355</v>
      </c>
      <c r="C69" s="25">
        <f t="shared" si="16"/>
        <v>348.10086832215353</v>
      </c>
      <c r="D69" s="25">
        <f t="shared" si="16"/>
        <v>166.96779830094161</v>
      </c>
      <c r="E69" s="25">
        <f t="shared" si="16"/>
        <v>156.31359359442732</v>
      </c>
      <c r="F69" s="25">
        <f t="shared" si="16"/>
        <v>173.01344705669129</v>
      </c>
      <c r="G69" s="25">
        <f t="shared" si="14"/>
        <v>1000</v>
      </c>
      <c r="H69" s="25">
        <f t="shared" ref="H69:H77" si="17">(SUM(B69:F69))</f>
        <v>1000.6666649121473</v>
      </c>
      <c r="I69" s="25">
        <f t="shared" ref="I69:I77" si="18">G69-H69</f>
        <v>-0.66666491214732559</v>
      </c>
      <c r="J69" s="25"/>
      <c r="L69" s="25">
        <f t="shared" ref="L69:L77" si="19">Z45</f>
        <v>1000</v>
      </c>
      <c r="O69" s="25"/>
    </row>
    <row r="70" spans="1:20">
      <c r="A70" t="str">
        <f t="shared" si="15"/>
        <v>St3</v>
      </c>
      <c r="B70" s="25">
        <f t="shared" si="16"/>
        <v>162.35429011646315</v>
      </c>
      <c r="C70" s="25">
        <f t="shared" si="16"/>
        <v>343.10086832234975</v>
      </c>
      <c r="D70" s="25">
        <f t="shared" si="16"/>
        <v>162.96779830071767</v>
      </c>
      <c r="E70" s="25">
        <f t="shared" si="16"/>
        <v>164.31359359747336</v>
      </c>
      <c r="F70" s="25">
        <f t="shared" si="16"/>
        <v>162.34677856131188</v>
      </c>
      <c r="G70" s="25">
        <f t="shared" si="14"/>
        <v>1000</v>
      </c>
      <c r="H70" s="25">
        <f t="shared" si="17"/>
        <v>995.0833288983157</v>
      </c>
      <c r="I70" s="25">
        <f t="shared" si="18"/>
        <v>4.916671101684301</v>
      </c>
      <c r="J70" s="25"/>
      <c r="L70" s="25">
        <f t="shared" si="19"/>
        <v>1000.4</v>
      </c>
      <c r="O70" s="25"/>
    </row>
    <row r="71" spans="1:20">
      <c r="A71" t="str">
        <f t="shared" si="15"/>
        <v>St4</v>
      </c>
      <c r="B71" s="25">
        <f t="shared" si="16"/>
        <v>159.35791009436815</v>
      </c>
      <c r="C71" s="25">
        <f t="shared" si="16"/>
        <v>349.34725121584432</v>
      </c>
      <c r="D71" s="25">
        <f t="shared" si="16"/>
        <v>169.96779830110268</v>
      </c>
      <c r="E71" s="25">
        <f t="shared" si="16"/>
        <v>159.31359359560486</v>
      </c>
      <c r="F71" s="25">
        <f t="shared" si="16"/>
        <v>170.01344705698352</v>
      </c>
      <c r="G71" s="25">
        <f t="shared" si="14"/>
        <v>1000</v>
      </c>
      <c r="H71" s="25">
        <f t="shared" si="17"/>
        <v>1008.0000002639035</v>
      </c>
      <c r="I71" s="25">
        <f t="shared" si="18"/>
        <v>-8.0000002639035301</v>
      </c>
      <c r="J71" s="25"/>
      <c r="L71" s="25">
        <f t="shared" si="19"/>
        <v>1007.4</v>
      </c>
      <c r="O71" s="25"/>
    </row>
    <row r="72" spans="1:20">
      <c r="A72" t="str">
        <f t="shared" si="15"/>
        <v>St5</v>
      </c>
      <c r="B72" s="25">
        <f t="shared" si="16"/>
        <v>165.35429011738256</v>
      </c>
      <c r="C72" s="25">
        <f t="shared" si="16"/>
        <v>0</v>
      </c>
      <c r="D72" s="25">
        <f t="shared" si="16"/>
        <v>164.96779830083116</v>
      </c>
      <c r="E72" s="25">
        <f t="shared" si="16"/>
        <v>171.64692545322825</v>
      </c>
      <c r="F72" s="25">
        <f t="shared" si="16"/>
        <v>165.01344705749381</v>
      </c>
      <c r="G72" s="25">
        <f t="shared" si="14"/>
        <v>1000</v>
      </c>
      <c r="H72" s="25">
        <f t="shared" si="17"/>
        <v>666.98246092893578</v>
      </c>
      <c r="I72" s="25">
        <f t="shared" si="18"/>
        <v>333.01753907106422</v>
      </c>
      <c r="J72" s="25"/>
      <c r="L72" s="25">
        <f t="shared" si="19"/>
        <v>1000</v>
      </c>
      <c r="O72" s="25"/>
    </row>
    <row r="73" spans="1:20">
      <c r="A73" t="str">
        <f t="shared" si="15"/>
        <v>St6</v>
      </c>
      <c r="B73" s="25">
        <f t="shared" si="16"/>
        <v>158.27095763764379</v>
      </c>
      <c r="C73" s="25">
        <f t="shared" si="16"/>
        <v>347.10086832219247</v>
      </c>
      <c r="D73" s="25">
        <f t="shared" si="16"/>
        <v>165.9677983008867</v>
      </c>
      <c r="E73" s="25">
        <f t="shared" si="16"/>
        <v>160.31359359598764</v>
      </c>
      <c r="F73" s="25">
        <f t="shared" si="16"/>
        <v>170.01344705698352</v>
      </c>
      <c r="G73" s="25">
        <f t="shared" si="14"/>
        <v>1000</v>
      </c>
      <c r="H73" s="25">
        <f t="shared" si="17"/>
        <v>1001.6666649136941</v>
      </c>
      <c r="I73" s="25">
        <f t="shared" si="18"/>
        <v>-1.6666649136941487</v>
      </c>
      <c r="J73" s="25"/>
      <c r="L73" s="25">
        <f t="shared" si="19"/>
        <v>1000</v>
      </c>
      <c r="O73" s="25"/>
    </row>
    <row r="74" spans="1:20">
      <c r="A74" t="str">
        <f t="shared" si="15"/>
        <v>St7</v>
      </c>
      <c r="B74" s="25">
        <f t="shared" si="16"/>
        <v>157.27095763778757</v>
      </c>
      <c r="C74" s="25">
        <f t="shared" si="16"/>
        <v>347.10086832219247</v>
      </c>
      <c r="D74" s="25">
        <f t="shared" si="16"/>
        <v>163.96779830077452</v>
      </c>
      <c r="E74" s="25">
        <f t="shared" si="16"/>
        <v>161.31359359636599</v>
      </c>
      <c r="F74" s="25">
        <f t="shared" si="16"/>
        <v>172.0134470567875</v>
      </c>
      <c r="G74" s="25">
        <f t="shared" si="14"/>
        <v>1000</v>
      </c>
      <c r="H74" s="25">
        <f t="shared" si="17"/>
        <v>1001.6666649139081</v>
      </c>
      <c r="I74" s="25">
        <f t="shared" si="18"/>
        <v>-1.6666649139081073</v>
      </c>
      <c r="J74" s="25"/>
      <c r="L74" s="25">
        <f t="shared" si="19"/>
        <v>1000</v>
      </c>
      <c r="O74" s="25"/>
    </row>
    <row r="75" spans="1:20">
      <c r="A75" t="str">
        <f t="shared" si="15"/>
        <v>St8</v>
      </c>
      <c r="B75" s="25">
        <f t="shared" si="16"/>
        <v>155.27095763808111</v>
      </c>
      <c r="C75" s="25">
        <f t="shared" si="16"/>
        <v>343.10086832234975</v>
      </c>
      <c r="D75" s="25">
        <f t="shared" si="16"/>
        <v>167.96779830099615</v>
      </c>
      <c r="E75" s="25">
        <f t="shared" si="16"/>
        <v>158.31359359521718</v>
      </c>
      <c r="F75" s="25">
        <f t="shared" si="16"/>
        <v>168.01344705718392</v>
      </c>
      <c r="G75" s="25">
        <f t="shared" si="14"/>
        <v>1000</v>
      </c>
      <c r="H75" s="25">
        <f t="shared" si="17"/>
        <v>992.66666491382819</v>
      </c>
      <c r="I75" s="25">
        <f t="shared" si="18"/>
        <v>7.3333350861718145</v>
      </c>
      <c r="J75" s="25"/>
      <c r="L75" s="25">
        <f t="shared" si="19"/>
        <v>992.5</v>
      </c>
      <c r="O75" s="25"/>
    </row>
    <row r="76" spans="1:20">
      <c r="A76" t="str">
        <f t="shared" si="15"/>
        <v>St9</v>
      </c>
      <c r="B76" s="25">
        <f t="shared" si="16"/>
        <v>154.2709576382309</v>
      </c>
      <c r="C76" s="25">
        <f t="shared" si="16"/>
        <v>344.10086832231019</v>
      </c>
      <c r="D76" s="25">
        <f t="shared" si="16"/>
        <v>168.96779830104973</v>
      </c>
      <c r="E76" s="25">
        <f t="shared" si="16"/>
        <v>162.31359359673957</v>
      </c>
      <c r="F76" s="25">
        <f t="shared" si="16"/>
        <v>167.01344705728596</v>
      </c>
      <c r="G76" s="25">
        <f t="shared" si="14"/>
        <v>1000</v>
      </c>
      <c r="H76" s="25">
        <f t="shared" si="17"/>
        <v>996.66666491561625</v>
      </c>
      <c r="I76" s="25">
        <f t="shared" si="18"/>
        <v>3.3333350843837479</v>
      </c>
      <c r="J76" s="25"/>
      <c r="L76" s="25">
        <f t="shared" si="19"/>
        <v>1000</v>
      </c>
      <c r="O76" s="25"/>
    </row>
    <row r="77" spans="1:20">
      <c r="A77" t="str">
        <f t="shared" si="15"/>
        <v>St10</v>
      </c>
      <c r="B77" s="25">
        <f t="shared" si="16"/>
        <v>163.35429011677354</v>
      </c>
      <c r="C77" s="25">
        <f t="shared" si="16"/>
        <v>341.10086832242996</v>
      </c>
      <c r="D77" s="25">
        <f t="shared" si="16"/>
        <v>160.96779830060134</v>
      </c>
      <c r="E77" s="25">
        <f t="shared" si="16"/>
        <v>163.31359359710873</v>
      </c>
      <c r="F77" s="25">
        <f t="shared" si="16"/>
        <v>171.0134470568849</v>
      </c>
      <c r="G77" s="25">
        <f t="shared" si="14"/>
        <v>1000</v>
      </c>
      <c r="H77" s="25">
        <f t="shared" si="17"/>
        <v>999.74999739379837</v>
      </c>
      <c r="I77" s="25">
        <f t="shared" si="18"/>
        <v>0.25000260620163317</v>
      </c>
      <c r="J77" s="25"/>
      <c r="L77" s="25">
        <f t="shared" si="19"/>
        <v>1000</v>
      </c>
      <c r="O77" s="25"/>
    </row>
    <row r="78" spans="1:20">
      <c r="A78" s="23" t="s">
        <v>107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5"/>
      <c r="H78" s="25"/>
      <c r="I78" s="25">
        <f>SUMSQ(I68:I77)</f>
        <v>111087.36892882288</v>
      </c>
      <c r="J78" s="25" t="s">
        <v>109</v>
      </c>
    </row>
    <row r="80" spans="1:20">
      <c r="G80" t="s">
        <v>112</v>
      </c>
      <c r="H80">
        <f>COUNTIFS($H$68:$H$77,"&gt;1000")</f>
        <v>4</v>
      </c>
      <c r="I80" t="s">
        <v>115</v>
      </c>
    </row>
    <row r="81" spans="7:9">
      <c r="G81" t="s">
        <v>113</v>
      </c>
      <c r="H81">
        <f>COUNTIFS($H$68:$H$77,"=1000")</f>
        <v>0</v>
      </c>
      <c r="I81" t="s">
        <v>115</v>
      </c>
    </row>
    <row r="82" spans="7:9">
      <c r="G82" t="s">
        <v>111</v>
      </c>
      <c r="H82">
        <f>COUNTIFS($H$68:$H$77,"&lt;1000")</f>
        <v>6</v>
      </c>
      <c r="I82" t="s">
        <v>115</v>
      </c>
    </row>
    <row r="83" spans="7:9">
      <c r="G83" t="s">
        <v>114</v>
      </c>
      <c r="H83">
        <f>SUM(H80:H82)</f>
        <v>10</v>
      </c>
      <c r="I83" t="s">
        <v>115</v>
      </c>
    </row>
    <row r="85" spans="7:9">
      <c r="H85" t="s">
        <v>117</v>
      </c>
      <c r="I85" t="s">
        <v>116</v>
      </c>
    </row>
  </sheetData>
  <conditionalFormatting sqref="B21:F29 C20:F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F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N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H7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8:L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T64" r:id="rId1" display="https://miau.my-x.hu/myx-free/coco/test/325060720190331184459.html" xr:uid="{F85F766B-A3CB-4D12-AB0F-9F1F55A04AF2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5719-9186-45B2-A984-AFC00BB0FE3E}">
  <dimension ref="A1:W107"/>
  <sheetViews>
    <sheetView zoomScale="70" zoomScaleNormal="70" workbookViewId="0">
      <selection activeCell="G1" sqref="G1"/>
    </sheetView>
  </sheetViews>
  <sheetFormatPr defaultRowHeight="14.5"/>
  <cols>
    <col min="1" max="1" width="34.6328125" bestFit="1" customWidth="1"/>
    <col min="2" max="6" width="5.453125" bestFit="1" customWidth="1"/>
    <col min="7" max="7" width="4.81640625" bestFit="1" customWidth="1"/>
    <col min="8" max="8" width="4.81640625" customWidth="1"/>
    <col min="9" max="9" width="9.6328125" bestFit="1" customWidth="1"/>
  </cols>
  <sheetData>
    <row r="1" spans="1:23" ht="18">
      <c r="A1" t="str">
        <f>satisfaction_v1!A19</f>
        <v>Differences (needs vs expectations) in %</v>
      </c>
      <c r="B1" t="str">
        <f>satisfaction_v1!B19</f>
        <v>Nd1</v>
      </c>
      <c r="C1" t="str">
        <f>satisfaction_v1!C19</f>
        <v>Nd2</v>
      </c>
      <c r="D1" t="str">
        <f>satisfaction_v1!D19</f>
        <v>Nd3</v>
      </c>
      <c r="E1" t="str">
        <f>satisfaction_v1!E19</f>
        <v>Nd4</v>
      </c>
      <c r="F1" t="str">
        <f>satisfaction_v1!F19</f>
        <v>Nd5</v>
      </c>
      <c r="G1" t="str">
        <f>satisfaction_v1!G19</f>
        <v>Y0</v>
      </c>
      <c r="L1" s="28"/>
    </row>
    <row r="2" spans="1:23">
      <c r="A2" t="str">
        <f>"v5"&amp;satisfaction_v3!A20</f>
        <v>v5St1</v>
      </c>
      <c r="B2">
        <f>satisfaction_v5!B20</f>
        <v>10</v>
      </c>
      <c r="C2">
        <f>satisfaction_v5!C20</f>
        <v>14</v>
      </c>
      <c r="D2">
        <f>satisfaction_v5!D20</f>
        <v>30</v>
      </c>
      <c r="E2">
        <f>satisfaction_v5!E20</f>
        <v>5</v>
      </c>
      <c r="F2">
        <f>satisfaction_v5!F20</f>
        <v>42</v>
      </c>
      <c r="G2">
        <f>satisfaction_v1!G20</f>
        <v>1000</v>
      </c>
      <c r="L2" s="29"/>
    </row>
    <row r="3" spans="1:23">
      <c r="A3" t="str">
        <f>"v5"&amp;satisfaction_v3!A21</f>
        <v>v5St2</v>
      </c>
      <c r="B3">
        <f>satisfaction_v5!B21</f>
        <v>35</v>
      </c>
      <c r="C3">
        <f>satisfaction_v5!C21</f>
        <v>45</v>
      </c>
      <c r="D3">
        <f>satisfaction_v5!D21</f>
        <v>10</v>
      </c>
      <c r="E3">
        <f>satisfaction_v5!E21</f>
        <v>2</v>
      </c>
      <c r="F3">
        <f>satisfaction_v5!F21</f>
        <v>3</v>
      </c>
      <c r="G3">
        <f>satisfaction_v1!G21</f>
        <v>1000</v>
      </c>
    </row>
    <row r="4" spans="1:23">
      <c r="A4" t="str">
        <f>"v5"&amp;satisfaction_v3!A22</f>
        <v>v5St3</v>
      </c>
      <c r="B4">
        <f>satisfaction_v5!B22</f>
        <v>19</v>
      </c>
      <c r="C4">
        <f>satisfaction_v5!C22</f>
        <v>5</v>
      </c>
      <c r="D4">
        <f>satisfaction_v5!D22</f>
        <v>29</v>
      </c>
      <c r="E4">
        <f>satisfaction_v5!E22</f>
        <v>27</v>
      </c>
      <c r="F4">
        <f>satisfaction_v5!F22</f>
        <v>47</v>
      </c>
      <c r="G4">
        <f>satisfaction_v1!G22</f>
        <v>1000</v>
      </c>
    </row>
    <row r="5" spans="1:23" ht="15">
      <c r="A5" t="str">
        <f>"v5"&amp;satisfaction_v3!A23</f>
        <v>v5St4</v>
      </c>
      <c r="B5">
        <f>satisfaction_v5!B23</f>
        <v>21</v>
      </c>
      <c r="C5">
        <f>satisfaction_v5!C23</f>
        <v>50</v>
      </c>
      <c r="D5">
        <f>satisfaction_v5!D23</f>
        <v>1</v>
      </c>
      <c r="E5">
        <f>satisfaction_v5!E23</f>
        <v>10</v>
      </c>
      <c r="F5">
        <f>satisfaction_v5!F23</f>
        <v>19</v>
      </c>
      <c r="G5">
        <f>satisfaction_v1!G23</f>
        <v>1000</v>
      </c>
      <c r="L5" s="30" t="s">
        <v>118</v>
      </c>
      <c r="M5" s="31">
        <v>5217072</v>
      </c>
      <c r="N5" s="30" t="s">
        <v>119</v>
      </c>
      <c r="O5" s="31">
        <v>20</v>
      </c>
      <c r="P5" s="30" t="s">
        <v>120</v>
      </c>
      <c r="Q5" s="31">
        <v>5</v>
      </c>
      <c r="R5" s="30" t="s">
        <v>121</v>
      </c>
      <c r="S5" s="31">
        <v>20</v>
      </c>
      <c r="T5" s="30" t="s">
        <v>122</v>
      </c>
      <c r="U5" s="31">
        <v>0</v>
      </c>
      <c r="V5" s="30" t="s">
        <v>123</v>
      </c>
      <c r="W5" s="31" t="s">
        <v>720</v>
      </c>
    </row>
    <row r="6" spans="1:23" ht="18.5" thickBot="1">
      <c r="A6" t="str">
        <f>"v5"&amp;satisfaction_v3!A24</f>
        <v>v5St5</v>
      </c>
      <c r="B6">
        <f>satisfaction_v5!B24</f>
        <v>0</v>
      </c>
      <c r="C6">
        <f>satisfaction_v5!C24</f>
        <v>2</v>
      </c>
      <c r="D6">
        <f>satisfaction_v5!D24</f>
        <v>21</v>
      </c>
      <c r="E6">
        <f>satisfaction_v5!E24</f>
        <v>37</v>
      </c>
      <c r="F6">
        <f>satisfaction_v5!F24</f>
        <v>46</v>
      </c>
      <c r="G6">
        <f>satisfaction_v1!G24</f>
        <v>1000</v>
      </c>
      <c r="L6" s="28"/>
    </row>
    <row r="7" spans="1:23" ht="15" thickBot="1">
      <c r="A7" t="str">
        <f>"v5"&amp;satisfaction_v3!A25</f>
        <v>v5St6</v>
      </c>
      <c r="B7">
        <f>satisfaction_v5!B25</f>
        <v>26</v>
      </c>
      <c r="C7">
        <f>satisfaction_v5!C25</f>
        <v>18</v>
      </c>
      <c r="D7">
        <f>satisfaction_v5!D25</f>
        <v>18</v>
      </c>
      <c r="E7">
        <f>satisfaction_v5!E25</f>
        <v>12</v>
      </c>
      <c r="F7">
        <f>satisfaction_v5!F25</f>
        <v>19</v>
      </c>
      <c r="G7">
        <f>satisfaction_v1!G25</f>
        <v>1000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23" ht="15" thickBot="1">
      <c r="A8" t="str">
        <f>"v5"&amp;satisfaction_v3!A26</f>
        <v>v5St7</v>
      </c>
      <c r="B8">
        <f>satisfaction_v5!B26</f>
        <v>32</v>
      </c>
      <c r="C8">
        <f>satisfaction_v5!C26</f>
        <v>18</v>
      </c>
      <c r="D8">
        <f>satisfaction_v5!D26</f>
        <v>27</v>
      </c>
      <c r="E8">
        <f>satisfaction_v5!E26</f>
        <v>21</v>
      </c>
      <c r="F8">
        <f>satisfaction_v5!F26</f>
        <v>7</v>
      </c>
      <c r="G8">
        <f>satisfaction_v1!G26</f>
        <v>1000</v>
      </c>
      <c r="L8" s="32" t="s">
        <v>131</v>
      </c>
      <c r="M8" s="33">
        <v>7</v>
      </c>
      <c r="N8" s="33">
        <v>12</v>
      </c>
      <c r="O8" s="33">
        <v>18</v>
      </c>
      <c r="P8" s="33">
        <v>6</v>
      </c>
      <c r="Q8" s="33">
        <v>18</v>
      </c>
      <c r="R8" s="33">
        <v>1000</v>
      </c>
    </row>
    <row r="9" spans="1:23" ht="15" thickBot="1">
      <c r="A9" t="str">
        <f>"v5"&amp;satisfaction_v3!A27</f>
        <v>v5St8</v>
      </c>
      <c r="B9">
        <f>satisfaction_v5!B27</f>
        <v>39</v>
      </c>
      <c r="C9">
        <f>satisfaction_v5!C27</f>
        <v>5</v>
      </c>
      <c r="D9">
        <f>satisfaction_v5!D27</f>
        <v>9</v>
      </c>
      <c r="E9">
        <f>satisfaction_v5!E27</f>
        <v>8</v>
      </c>
      <c r="F9">
        <f>satisfaction_v5!F27</f>
        <v>25</v>
      </c>
      <c r="G9">
        <f>satisfaction_v1!G27</f>
        <v>1000</v>
      </c>
      <c r="L9" s="32" t="s">
        <v>132</v>
      </c>
      <c r="M9" s="33">
        <v>18</v>
      </c>
      <c r="N9" s="33">
        <v>19</v>
      </c>
      <c r="O9" s="33">
        <v>7</v>
      </c>
      <c r="P9" s="33">
        <v>2</v>
      </c>
      <c r="Q9" s="33">
        <v>2</v>
      </c>
      <c r="R9" s="33">
        <v>1000</v>
      </c>
    </row>
    <row r="10" spans="1:23" ht="15" thickBot="1">
      <c r="A10" t="str">
        <f>"v5"&amp;satisfaction_v3!A28</f>
        <v>v5St9</v>
      </c>
      <c r="B10">
        <f>satisfaction_v5!B28</f>
        <v>56</v>
      </c>
      <c r="C10">
        <f>satisfaction_v5!C28</f>
        <v>13</v>
      </c>
      <c r="D10">
        <f>satisfaction_v5!D28</f>
        <v>8</v>
      </c>
      <c r="E10">
        <f>satisfaction_v5!E28</f>
        <v>22</v>
      </c>
      <c r="F10">
        <f>satisfaction_v5!F28</f>
        <v>31</v>
      </c>
      <c r="G10">
        <f>satisfaction_v1!G28</f>
        <v>1000</v>
      </c>
      <c r="L10" s="32" t="s">
        <v>133</v>
      </c>
      <c r="M10" s="33">
        <v>12</v>
      </c>
      <c r="N10" s="33">
        <v>6</v>
      </c>
      <c r="O10" s="33">
        <v>17</v>
      </c>
      <c r="P10" s="33">
        <v>17</v>
      </c>
      <c r="Q10" s="33">
        <v>20</v>
      </c>
      <c r="R10" s="33">
        <v>1000</v>
      </c>
    </row>
    <row r="11" spans="1:23" ht="15" thickBot="1">
      <c r="A11" t="str">
        <f>"v5"&amp;satisfaction_v3!A29</f>
        <v>v5St10</v>
      </c>
      <c r="B11">
        <f>satisfaction_v5!B29</f>
        <v>14</v>
      </c>
      <c r="C11">
        <f>satisfaction_v5!C29</f>
        <v>3</v>
      </c>
      <c r="D11">
        <f>satisfaction_v5!D29</f>
        <v>32</v>
      </c>
      <c r="E11">
        <f>satisfaction_v5!E29</f>
        <v>25</v>
      </c>
      <c r="F11">
        <f>satisfaction_v5!F29</f>
        <v>17</v>
      </c>
      <c r="G11">
        <f>satisfaction_v1!G29</f>
        <v>1000</v>
      </c>
      <c r="L11" s="32" t="s">
        <v>134</v>
      </c>
      <c r="M11" s="33">
        <v>13</v>
      </c>
      <c r="N11" s="33">
        <v>20</v>
      </c>
      <c r="O11" s="33">
        <v>1</v>
      </c>
      <c r="P11" s="33">
        <v>8</v>
      </c>
      <c r="Q11" s="33">
        <v>10</v>
      </c>
      <c r="R11" s="33">
        <v>1000</v>
      </c>
    </row>
    <row r="12" spans="1:23" ht="15" thickBot="1">
      <c r="A12" t="str">
        <f>"v2"&amp;satisfaction_v2!A20</f>
        <v>v2St1</v>
      </c>
      <c r="B12">
        <f>satisfaction_v2!B20</f>
        <v>15.200000000000003</v>
      </c>
      <c r="C12">
        <f>satisfaction_v2!C20</f>
        <v>9.9999999999994316E-2</v>
      </c>
      <c r="D12">
        <f>satisfaction_v2!D20</f>
        <v>28.299999999999997</v>
      </c>
      <c r="E12">
        <f>satisfaction_v2!E20</f>
        <v>0.90000000000000568</v>
      </c>
      <c r="F12">
        <f>satisfaction_v2!F20</f>
        <v>17.799999999999997</v>
      </c>
      <c r="G12">
        <f>G2</f>
        <v>1000</v>
      </c>
      <c r="L12" s="32" t="s">
        <v>135</v>
      </c>
      <c r="M12" s="33">
        <v>1</v>
      </c>
      <c r="N12" s="33">
        <v>2</v>
      </c>
      <c r="O12" s="33">
        <v>11</v>
      </c>
      <c r="P12" s="33">
        <v>20</v>
      </c>
      <c r="Q12" s="33">
        <v>19</v>
      </c>
      <c r="R12" s="33">
        <v>1000</v>
      </c>
    </row>
    <row r="13" spans="1:23" ht="15" thickBot="1">
      <c r="A13" t="str">
        <f>"v2"&amp;satisfaction_v2!A21</f>
        <v>v2St2</v>
      </c>
      <c r="B13">
        <f>satisfaction_v2!B21</f>
        <v>9.7999999999999972</v>
      </c>
      <c r="C13">
        <f>satisfaction_v2!C21</f>
        <v>30.900000000000006</v>
      </c>
      <c r="D13">
        <f>satisfaction_v2!D21</f>
        <v>8.2999999999999972</v>
      </c>
      <c r="E13">
        <f>satisfaction_v2!E21</f>
        <v>3.9000000000000057</v>
      </c>
      <c r="F13">
        <f>satisfaction_v2!F21</f>
        <v>21.200000000000003</v>
      </c>
      <c r="G13">
        <f t="shared" ref="G13:G21" si="0">G3</f>
        <v>1000</v>
      </c>
      <c r="L13" s="32" t="s">
        <v>136</v>
      </c>
      <c r="M13" s="33">
        <v>15</v>
      </c>
      <c r="N13" s="33">
        <v>14</v>
      </c>
      <c r="O13" s="33">
        <v>9</v>
      </c>
      <c r="P13" s="33">
        <v>9</v>
      </c>
      <c r="Q13" s="33">
        <v>10</v>
      </c>
      <c r="R13" s="33">
        <v>1000</v>
      </c>
    </row>
    <row r="14" spans="1:23" ht="15" thickBot="1">
      <c r="A14" t="str">
        <f>"v2"&amp;satisfaction_v2!A22</f>
        <v>v2St3</v>
      </c>
      <c r="B14">
        <f>satisfaction_v2!B22</f>
        <v>6.2000000000000028</v>
      </c>
      <c r="C14">
        <f>satisfaction_v2!C22</f>
        <v>9.0999999999999943</v>
      </c>
      <c r="D14">
        <f>satisfaction_v2!D22</f>
        <v>27.299999999999997</v>
      </c>
      <c r="E14">
        <f>satisfaction_v2!E22</f>
        <v>21.099999999999994</v>
      </c>
      <c r="F14">
        <f>satisfaction_v2!F22</f>
        <v>22.799999999999997</v>
      </c>
      <c r="G14">
        <f t="shared" si="0"/>
        <v>1000</v>
      </c>
      <c r="L14" s="32" t="s">
        <v>137</v>
      </c>
      <c r="M14" s="33">
        <v>17</v>
      </c>
      <c r="N14" s="33">
        <v>14</v>
      </c>
      <c r="O14" s="33">
        <v>13</v>
      </c>
      <c r="P14" s="33">
        <v>12</v>
      </c>
      <c r="Q14" s="33">
        <v>6</v>
      </c>
      <c r="R14" s="33">
        <v>1000</v>
      </c>
    </row>
    <row r="15" spans="1:23" ht="15" thickBot="1">
      <c r="A15" t="str">
        <f>"v2"&amp;satisfaction_v2!A23</f>
        <v>v2St4</v>
      </c>
      <c r="B15">
        <f>satisfaction_v2!B23</f>
        <v>4.2000000000000028</v>
      </c>
      <c r="C15">
        <f>satisfaction_v2!C23</f>
        <v>35.900000000000006</v>
      </c>
      <c r="D15">
        <f>satisfaction_v2!D23</f>
        <v>2.7000000000000028</v>
      </c>
      <c r="E15">
        <f>satisfaction_v2!E23</f>
        <v>4.0999999999999943</v>
      </c>
      <c r="F15">
        <f>satisfaction_v2!F23</f>
        <v>5.2000000000000028</v>
      </c>
      <c r="G15">
        <f t="shared" si="0"/>
        <v>1000</v>
      </c>
      <c r="L15" s="32" t="s">
        <v>138</v>
      </c>
      <c r="M15" s="33">
        <v>19</v>
      </c>
      <c r="N15" s="33">
        <v>6</v>
      </c>
      <c r="O15" s="33">
        <v>5</v>
      </c>
      <c r="P15" s="33">
        <v>7</v>
      </c>
      <c r="Q15" s="33">
        <v>15</v>
      </c>
      <c r="R15" s="33">
        <v>1000</v>
      </c>
    </row>
    <row r="16" spans="1:23" ht="15" thickBot="1">
      <c r="A16" t="str">
        <f>"v2"&amp;satisfaction_v2!A24</f>
        <v>v2St5</v>
      </c>
      <c r="B16">
        <f>satisfaction_v2!B24</f>
        <v>25.200000000000003</v>
      </c>
      <c r="C16">
        <f>satisfaction_v2!C24</f>
        <v>12.099999999999994</v>
      </c>
      <c r="D16">
        <f>satisfaction_v2!D24</f>
        <v>22.700000000000003</v>
      </c>
      <c r="E16">
        <f>satisfaction_v2!E24</f>
        <v>31.099999999999994</v>
      </c>
      <c r="F16">
        <f>satisfaction_v2!F24</f>
        <v>21.799999999999997</v>
      </c>
      <c r="G16">
        <f t="shared" si="0"/>
        <v>1000</v>
      </c>
      <c r="L16" s="32" t="s">
        <v>139</v>
      </c>
      <c r="M16" s="33">
        <v>20</v>
      </c>
      <c r="N16" s="33">
        <v>11</v>
      </c>
      <c r="O16" s="33">
        <v>3</v>
      </c>
      <c r="P16" s="33">
        <v>14</v>
      </c>
      <c r="Q16" s="33">
        <v>16</v>
      </c>
      <c r="R16" s="33">
        <v>1000</v>
      </c>
    </row>
    <row r="17" spans="1:18" ht="15" thickBot="1">
      <c r="A17" t="str">
        <f>"v2"&amp;satisfaction_v2!A25</f>
        <v>v2St6</v>
      </c>
      <c r="B17">
        <f>satisfaction_v2!B25</f>
        <v>0.79999999999999716</v>
      </c>
      <c r="C17">
        <f>satisfaction_v2!C25</f>
        <v>3.9000000000000057</v>
      </c>
      <c r="D17">
        <f>satisfaction_v2!D25</f>
        <v>19.700000000000003</v>
      </c>
      <c r="E17">
        <f>satisfaction_v2!E25</f>
        <v>17.900000000000006</v>
      </c>
      <c r="F17">
        <f>satisfaction_v2!F25</f>
        <v>5.2000000000000028</v>
      </c>
      <c r="G17">
        <f t="shared" si="0"/>
        <v>1000</v>
      </c>
      <c r="L17" s="32" t="s">
        <v>140</v>
      </c>
      <c r="M17" s="33">
        <v>10</v>
      </c>
      <c r="N17" s="33">
        <v>3</v>
      </c>
      <c r="O17" s="33">
        <v>20</v>
      </c>
      <c r="P17" s="33">
        <v>15</v>
      </c>
      <c r="Q17" s="33">
        <v>8</v>
      </c>
      <c r="R17" s="33">
        <v>1000</v>
      </c>
    </row>
    <row r="18" spans="1:18" ht="15" thickBot="1">
      <c r="A18" t="str">
        <f>"v2"&amp;satisfaction_v2!A26</f>
        <v>v2St7</v>
      </c>
      <c r="B18">
        <f>satisfaction_v2!B26</f>
        <v>6.7999999999999972</v>
      </c>
      <c r="C18">
        <f>satisfaction_v2!C26</f>
        <v>3.9000000000000057</v>
      </c>
      <c r="D18">
        <f>satisfaction_v2!D26</f>
        <v>28.700000000000003</v>
      </c>
      <c r="E18">
        <f>satisfaction_v2!E26</f>
        <v>26.900000000000006</v>
      </c>
      <c r="F18">
        <f>satisfaction_v2!F26</f>
        <v>31.200000000000003</v>
      </c>
      <c r="G18">
        <f t="shared" si="0"/>
        <v>1000</v>
      </c>
      <c r="L18" s="32" t="s">
        <v>182</v>
      </c>
      <c r="M18" s="33">
        <v>11</v>
      </c>
      <c r="N18" s="33">
        <v>1</v>
      </c>
      <c r="O18" s="33">
        <v>15</v>
      </c>
      <c r="P18" s="33">
        <v>1</v>
      </c>
      <c r="Q18" s="33">
        <v>9</v>
      </c>
      <c r="R18" s="33">
        <v>1000</v>
      </c>
    </row>
    <row r="19" spans="1:18" ht="15" thickBot="1">
      <c r="A19" t="str">
        <f>"v2"&amp;satisfaction_v2!A27</f>
        <v>v2St8</v>
      </c>
      <c r="B19">
        <f>satisfaction_v2!B27</f>
        <v>13.799999999999997</v>
      </c>
      <c r="C19">
        <f>satisfaction_v2!C27</f>
        <v>9.0999999999999943</v>
      </c>
      <c r="D19">
        <f>satisfaction_v2!D27</f>
        <v>10.700000000000003</v>
      </c>
      <c r="E19">
        <f>satisfaction_v2!E27</f>
        <v>2.0999999999999943</v>
      </c>
      <c r="F19">
        <f>satisfaction_v2!F27</f>
        <v>0.79999999999999716</v>
      </c>
      <c r="G19">
        <f t="shared" si="0"/>
        <v>1000</v>
      </c>
      <c r="L19" s="32" t="s">
        <v>183</v>
      </c>
      <c r="M19" s="33">
        <v>6</v>
      </c>
      <c r="N19" s="33">
        <v>17</v>
      </c>
      <c r="O19" s="33">
        <v>4</v>
      </c>
      <c r="P19" s="33">
        <v>4</v>
      </c>
      <c r="Q19" s="33">
        <v>12</v>
      </c>
      <c r="R19" s="33">
        <v>1000</v>
      </c>
    </row>
    <row r="20" spans="1:18" ht="15" thickBot="1">
      <c r="A20" t="str">
        <f>"v2"&amp;satisfaction_v2!A28</f>
        <v>v2St9</v>
      </c>
      <c r="B20">
        <f>satisfaction_v2!B28</f>
        <v>30.799999999999997</v>
      </c>
      <c r="C20">
        <f>satisfaction_v2!C28</f>
        <v>27.099999999999994</v>
      </c>
      <c r="D20">
        <f>satisfaction_v2!D28</f>
        <v>9.7000000000000028</v>
      </c>
      <c r="E20">
        <f>satisfaction_v2!E28</f>
        <v>27.900000000000006</v>
      </c>
      <c r="F20">
        <f>satisfaction_v2!F28</f>
        <v>6.7999999999999972</v>
      </c>
      <c r="G20">
        <f t="shared" si="0"/>
        <v>1000</v>
      </c>
      <c r="L20" s="32" t="s">
        <v>184</v>
      </c>
      <c r="M20" s="33">
        <v>4</v>
      </c>
      <c r="N20" s="33">
        <v>8</v>
      </c>
      <c r="O20" s="33">
        <v>14</v>
      </c>
      <c r="P20" s="33">
        <v>13</v>
      </c>
      <c r="Q20" s="33">
        <v>14</v>
      </c>
      <c r="R20" s="33">
        <v>1000</v>
      </c>
    </row>
    <row r="21" spans="1:18" ht="15" thickBot="1">
      <c r="A21" t="str">
        <f>"v2"&amp;satisfaction_v2!A29</f>
        <v>v2St10</v>
      </c>
      <c r="B21">
        <f>satisfaction_v2!B29</f>
        <v>11.200000000000003</v>
      </c>
      <c r="C21">
        <f>satisfaction_v2!C29</f>
        <v>17.099999999999994</v>
      </c>
      <c r="D21">
        <f>satisfaction_v2!D29</f>
        <v>30.299999999999997</v>
      </c>
      <c r="E21">
        <f>satisfaction_v2!E29</f>
        <v>19.099999999999994</v>
      </c>
      <c r="F21">
        <f>satisfaction_v2!F29</f>
        <v>7.2000000000000028</v>
      </c>
      <c r="G21">
        <f t="shared" si="0"/>
        <v>1000</v>
      </c>
      <c r="L21" s="32" t="s">
        <v>185</v>
      </c>
      <c r="M21" s="33">
        <v>3</v>
      </c>
      <c r="N21" s="33">
        <v>18</v>
      </c>
      <c r="O21" s="33">
        <v>2</v>
      </c>
      <c r="P21" s="33">
        <v>5</v>
      </c>
      <c r="Q21" s="33">
        <v>3</v>
      </c>
      <c r="R21" s="33">
        <v>1000</v>
      </c>
    </row>
    <row r="22" spans="1:18" ht="15" thickBot="1">
      <c r="L22" s="32" t="s">
        <v>186</v>
      </c>
      <c r="M22" s="33">
        <v>14</v>
      </c>
      <c r="N22" s="33">
        <v>10</v>
      </c>
      <c r="O22" s="33">
        <v>12</v>
      </c>
      <c r="P22" s="33">
        <v>19</v>
      </c>
      <c r="Q22" s="33">
        <v>13</v>
      </c>
      <c r="R22" s="33">
        <v>1000</v>
      </c>
    </row>
    <row r="23" spans="1:18" ht="15" thickBot="1">
      <c r="L23" s="32" t="s">
        <v>187</v>
      </c>
      <c r="M23" s="33">
        <v>2</v>
      </c>
      <c r="N23" s="33">
        <v>4</v>
      </c>
      <c r="O23" s="33">
        <v>10</v>
      </c>
      <c r="P23" s="33">
        <v>10</v>
      </c>
      <c r="Q23" s="33">
        <v>3</v>
      </c>
      <c r="R23" s="33">
        <v>1000</v>
      </c>
    </row>
    <row r="24" spans="1:18" ht="15" thickBot="1">
      <c r="A24" t="s">
        <v>181</v>
      </c>
      <c r="B24" t="str">
        <f t="shared" ref="B24:G39" si="1">B1</f>
        <v>Nd1</v>
      </c>
      <c r="C24" t="str">
        <f t="shared" si="1"/>
        <v>Nd2</v>
      </c>
      <c r="D24" t="str">
        <f t="shared" si="1"/>
        <v>Nd3</v>
      </c>
      <c r="E24" t="str">
        <f t="shared" si="1"/>
        <v>Nd4</v>
      </c>
      <c r="F24" t="str">
        <f t="shared" si="1"/>
        <v>Nd5</v>
      </c>
      <c r="G24" t="str">
        <f t="shared" si="1"/>
        <v>Y0</v>
      </c>
      <c r="H24" t="s">
        <v>205</v>
      </c>
      <c r="I24" t="s">
        <v>208</v>
      </c>
      <c r="L24" s="32" t="s">
        <v>188</v>
      </c>
      <c r="M24" s="33">
        <v>5</v>
      </c>
      <c r="N24" s="33">
        <v>4</v>
      </c>
      <c r="O24" s="33">
        <v>16</v>
      </c>
      <c r="P24" s="33">
        <v>16</v>
      </c>
      <c r="Q24" s="33">
        <v>17</v>
      </c>
      <c r="R24" s="33">
        <v>1000</v>
      </c>
    </row>
    <row r="25" spans="1:18" ht="15" thickBot="1">
      <c r="A25" t="str">
        <f>A2</f>
        <v>v5St1</v>
      </c>
      <c r="B25">
        <f>RANK(B2,B$2:B$21,satisfaction_v1!B$18)</f>
        <v>7</v>
      </c>
      <c r="C25">
        <f>RANK(C2,C$2:C$21,satisfaction_v1!C$18)</f>
        <v>12</v>
      </c>
      <c r="D25">
        <f>RANK(D2,D$2:D$21,satisfaction_v1!D$18)</f>
        <v>18</v>
      </c>
      <c r="E25">
        <f>RANK(E2,E$2:E$21,satisfaction_v1!E$18)</f>
        <v>6</v>
      </c>
      <c r="F25">
        <f>RANK(F2,F$2:F$21,satisfaction_v1!F$18)</f>
        <v>18</v>
      </c>
      <c r="G25">
        <f t="shared" si="1"/>
        <v>1000</v>
      </c>
      <c r="H25" t="s">
        <v>719</v>
      </c>
      <c r="I25">
        <f>R74</f>
        <v>987</v>
      </c>
      <c r="L25" s="32" t="s">
        <v>189</v>
      </c>
      <c r="M25" s="33">
        <v>9</v>
      </c>
      <c r="N25" s="33">
        <v>8</v>
      </c>
      <c r="O25" s="33">
        <v>8</v>
      </c>
      <c r="P25" s="33">
        <v>3</v>
      </c>
      <c r="Q25" s="33">
        <v>1</v>
      </c>
      <c r="R25" s="33">
        <v>1000</v>
      </c>
    </row>
    <row r="26" spans="1:18" ht="15" thickBot="1">
      <c r="A26" t="str">
        <f t="shared" ref="A26:A44" si="2">A3</f>
        <v>v5St2</v>
      </c>
      <c r="B26">
        <f>RANK(B3,B$2:B$21,satisfaction_v1!B$18)</f>
        <v>18</v>
      </c>
      <c r="C26">
        <f>RANK(C3,C$2:C$21,satisfaction_v1!C$18)</f>
        <v>19</v>
      </c>
      <c r="D26">
        <f>RANK(D3,D$2:D$21,satisfaction_v1!D$18)</f>
        <v>7</v>
      </c>
      <c r="E26">
        <f>RANK(E3,E$2:E$21,satisfaction_v1!E$18)</f>
        <v>2</v>
      </c>
      <c r="F26">
        <f>RANK(F3,F$2:F$21,satisfaction_v1!F$18)</f>
        <v>2</v>
      </c>
      <c r="G26">
        <f t="shared" si="1"/>
        <v>1000</v>
      </c>
      <c r="H26" t="s">
        <v>719</v>
      </c>
      <c r="I26">
        <f t="shared" ref="I26:I44" si="3">R75</f>
        <v>994.5</v>
      </c>
      <c r="L26" s="32" t="s">
        <v>190</v>
      </c>
      <c r="M26" s="33">
        <v>16</v>
      </c>
      <c r="N26" s="33">
        <v>16</v>
      </c>
      <c r="O26" s="33">
        <v>6</v>
      </c>
      <c r="P26" s="33">
        <v>18</v>
      </c>
      <c r="Q26" s="33">
        <v>5</v>
      </c>
      <c r="R26" s="33">
        <v>1000</v>
      </c>
    </row>
    <row r="27" spans="1:18" ht="15" thickBot="1">
      <c r="A27" t="str">
        <f t="shared" si="2"/>
        <v>v5St3</v>
      </c>
      <c r="B27">
        <f>RANK(B4,B$2:B$21,satisfaction_v1!B$18)</f>
        <v>12</v>
      </c>
      <c r="C27">
        <f>RANK(C4,C$2:C$21,satisfaction_v1!C$18)</f>
        <v>6</v>
      </c>
      <c r="D27">
        <f>RANK(D4,D$2:D$21,satisfaction_v1!D$18)</f>
        <v>17</v>
      </c>
      <c r="E27">
        <f>RANK(E4,E$2:E$21,satisfaction_v1!E$18)</f>
        <v>17</v>
      </c>
      <c r="F27">
        <f>RANK(F4,F$2:F$21,satisfaction_v1!F$18)</f>
        <v>20</v>
      </c>
      <c r="G27">
        <f t="shared" si="1"/>
        <v>1000</v>
      </c>
      <c r="H27" t="s">
        <v>719</v>
      </c>
      <c r="I27">
        <f t="shared" si="3"/>
        <v>981.5</v>
      </c>
      <c r="L27" s="32" t="s">
        <v>191</v>
      </c>
      <c r="M27" s="33">
        <v>8</v>
      </c>
      <c r="N27" s="33">
        <v>13</v>
      </c>
      <c r="O27" s="33">
        <v>19</v>
      </c>
      <c r="P27" s="33">
        <v>11</v>
      </c>
      <c r="Q27" s="33">
        <v>7</v>
      </c>
      <c r="R27" s="33">
        <v>1000</v>
      </c>
    </row>
    <row r="28" spans="1:18" ht="18.5" thickBot="1">
      <c r="A28" t="str">
        <f t="shared" si="2"/>
        <v>v5St4</v>
      </c>
      <c r="B28">
        <f>RANK(B5,B$2:B$21,satisfaction_v1!B$18)</f>
        <v>13</v>
      </c>
      <c r="C28">
        <f>RANK(C5,C$2:C$21,satisfaction_v1!C$18)</f>
        <v>20</v>
      </c>
      <c r="D28">
        <f>RANK(D5,D$2:D$21,satisfaction_v1!D$18)</f>
        <v>1</v>
      </c>
      <c r="E28">
        <f>RANK(E5,E$2:E$21,satisfaction_v1!E$18)</f>
        <v>8</v>
      </c>
      <c r="F28">
        <f>RANK(F5,F$2:F$21,satisfaction_v1!F$18)</f>
        <v>10</v>
      </c>
      <c r="G28">
        <f t="shared" si="1"/>
        <v>1000</v>
      </c>
      <c r="H28" t="s">
        <v>719</v>
      </c>
      <c r="I28">
        <f t="shared" si="3"/>
        <v>1003</v>
      </c>
      <c r="L28" s="28"/>
    </row>
    <row r="29" spans="1:18" ht="15" thickBot="1">
      <c r="A29" t="str">
        <f t="shared" si="2"/>
        <v>v5St5</v>
      </c>
      <c r="B29">
        <f>RANK(B6,B$2:B$21,satisfaction_v1!B$18)</f>
        <v>1</v>
      </c>
      <c r="C29">
        <f>RANK(C6,C$2:C$21,satisfaction_v1!C$18)</f>
        <v>2</v>
      </c>
      <c r="D29">
        <f>RANK(D6,D$2:D$21,satisfaction_v1!D$18)</f>
        <v>11</v>
      </c>
      <c r="E29">
        <f>RANK(E6,E$2:E$21,satisfaction_v1!E$18)</f>
        <v>20</v>
      </c>
      <c r="F29">
        <f>RANK(F6,F$2:F$21,satisfaction_v1!F$18)</f>
        <v>19</v>
      </c>
      <c r="G29">
        <f t="shared" si="1"/>
        <v>1000</v>
      </c>
      <c r="H29" t="s">
        <v>719</v>
      </c>
      <c r="I29">
        <f t="shared" si="3"/>
        <v>1003</v>
      </c>
      <c r="L29" s="32" t="s">
        <v>141</v>
      </c>
      <c r="M29" s="32" t="s">
        <v>125</v>
      </c>
      <c r="N29" s="32" t="s">
        <v>126</v>
      </c>
      <c r="O29" s="32" t="s">
        <v>127</v>
      </c>
      <c r="P29" s="32" t="s">
        <v>128</v>
      </c>
      <c r="Q29" s="32" t="s">
        <v>129</v>
      </c>
    </row>
    <row r="30" spans="1:18" ht="15" thickBot="1">
      <c r="A30" t="str">
        <f t="shared" si="2"/>
        <v>v5St6</v>
      </c>
      <c r="B30">
        <f>RANK(B7,B$2:B$21,satisfaction_v1!B$18)</f>
        <v>15</v>
      </c>
      <c r="C30">
        <f>RANK(C7,C$2:C$21,satisfaction_v1!C$18)</f>
        <v>14</v>
      </c>
      <c r="D30">
        <f>RANK(D7,D$2:D$21,satisfaction_v1!D$18)</f>
        <v>9</v>
      </c>
      <c r="E30">
        <f>RANK(E7,E$2:E$21,satisfaction_v1!E$18)</f>
        <v>9</v>
      </c>
      <c r="F30">
        <f>RANK(F7,F$2:F$21,satisfaction_v1!F$18)</f>
        <v>10</v>
      </c>
      <c r="G30">
        <f t="shared" si="1"/>
        <v>1000</v>
      </c>
      <c r="H30" t="s">
        <v>719</v>
      </c>
      <c r="I30">
        <f t="shared" si="3"/>
        <v>991.5</v>
      </c>
      <c r="L30" s="32" t="s">
        <v>142</v>
      </c>
      <c r="M30" s="33" t="s">
        <v>721</v>
      </c>
      <c r="N30" s="33" t="s">
        <v>722</v>
      </c>
      <c r="O30" s="33" t="s">
        <v>723</v>
      </c>
      <c r="P30" s="33" t="s">
        <v>724</v>
      </c>
      <c r="Q30" s="33" t="s">
        <v>725</v>
      </c>
    </row>
    <row r="31" spans="1:18" ht="15" thickBot="1">
      <c r="A31" t="str">
        <f t="shared" si="2"/>
        <v>v5St7</v>
      </c>
      <c r="B31">
        <f>RANK(B8,B$2:B$21,satisfaction_v1!B$18)</f>
        <v>17</v>
      </c>
      <c r="C31">
        <f>RANK(C8,C$2:C$21,satisfaction_v1!C$18)</f>
        <v>14</v>
      </c>
      <c r="D31">
        <f>RANK(D8,D$2:D$21,satisfaction_v1!D$18)</f>
        <v>13</v>
      </c>
      <c r="E31">
        <f>RANK(E8,E$2:E$21,satisfaction_v1!E$18)</f>
        <v>12</v>
      </c>
      <c r="F31">
        <f>RANK(F8,F$2:F$21,satisfaction_v1!F$18)</f>
        <v>6</v>
      </c>
      <c r="G31">
        <f t="shared" si="1"/>
        <v>1000</v>
      </c>
      <c r="H31" t="s">
        <v>719</v>
      </c>
      <c r="I31">
        <f t="shared" si="3"/>
        <v>986.5</v>
      </c>
      <c r="L31" s="32" t="s">
        <v>143</v>
      </c>
      <c r="M31" s="33" t="s">
        <v>726</v>
      </c>
      <c r="N31" s="33" t="s">
        <v>727</v>
      </c>
      <c r="O31" s="33" t="s">
        <v>728</v>
      </c>
      <c r="P31" s="33" t="s">
        <v>729</v>
      </c>
      <c r="Q31" s="33" t="s">
        <v>730</v>
      </c>
    </row>
    <row r="32" spans="1:18" ht="15" thickBot="1">
      <c r="A32" t="str">
        <f t="shared" si="2"/>
        <v>v5St8</v>
      </c>
      <c r="B32">
        <f>RANK(B9,B$2:B$21,satisfaction_v1!B$18)</f>
        <v>19</v>
      </c>
      <c r="C32">
        <f>RANK(C9,C$2:C$21,satisfaction_v1!C$18)</f>
        <v>6</v>
      </c>
      <c r="D32">
        <f>RANK(D9,D$2:D$21,satisfaction_v1!D$18)</f>
        <v>5</v>
      </c>
      <c r="E32">
        <f>RANK(E9,E$2:E$21,satisfaction_v1!E$18)</f>
        <v>7</v>
      </c>
      <c r="F32">
        <f>RANK(F9,F$2:F$21,satisfaction_v1!F$18)</f>
        <v>15</v>
      </c>
      <c r="G32">
        <f t="shared" si="1"/>
        <v>1000</v>
      </c>
      <c r="H32" t="s">
        <v>719</v>
      </c>
      <c r="I32">
        <f t="shared" si="3"/>
        <v>1003</v>
      </c>
      <c r="L32" s="32" t="s">
        <v>145</v>
      </c>
      <c r="M32" s="33" t="s">
        <v>731</v>
      </c>
      <c r="N32" s="33" t="s">
        <v>732</v>
      </c>
      <c r="O32" s="33" t="s">
        <v>733</v>
      </c>
      <c r="P32" s="33" t="s">
        <v>734</v>
      </c>
      <c r="Q32" s="33" t="s">
        <v>735</v>
      </c>
    </row>
    <row r="33" spans="1:17" ht="15" thickBot="1">
      <c r="A33" t="str">
        <f t="shared" si="2"/>
        <v>v5St9</v>
      </c>
      <c r="B33">
        <f>RANK(B10,B$2:B$21,satisfaction_v1!B$18)</f>
        <v>20</v>
      </c>
      <c r="C33">
        <f>RANK(C10,C$2:C$21,satisfaction_v1!C$18)</f>
        <v>11</v>
      </c>
      <c r="D33">
        <f>RANK(D10,D$2:D$21,satisfaction_v1!D$18)</f>
        <v>3</v>
      </c>
      <c r="E33">
        <f>RANK(E10,E$2:E$21,satisfaction_v1!E$18)</f>
        <v>14</v>
      </c>
      <c r="F33">
        <f>RANK(F10,F$2:F$21,satisfaction_v1!F$18)</f>
        <v>16</v>
      </c>
      <c r="G33">
        <f t="shared" si="1"/>
        <v>1000</v>
      </c>
      <c r="H33" t="s">
        <v>719</v>
      </c>
      <c r="I33">
        <f t="shared" si="3"/>
        <v>997</v>
      </c>
      <c r="L33" s="32" t="s">
        <v>147</v>
      </c>
      <c r="M33" s="33" t="s">
        <v>736</v>
      </c>
      <c r="N33" s="33" t="s">
        <v>737</v>
      </c>
      <c r="O33" s="33" t="s">
        <v>738</v>
      </c>
      <c r="P33" s="33" t="s">
        <v>739</v>
      </c>
      <c r="Q33" s="33" t="s">
        <v>740</v>
      </c>
    </row>
    <row r="34" spans="1:17" ht="15" thickBot="1">
      <c r="A34" t="str">
        <f t="shared" si="2"/>
        <v>v5St10</v>
      </c>
      <c r="B34">
        <f>RANK(B11,B$2:B$21,satisfaction_v1!B$18)</f>
        <v>10</v>
      </c>
      <c r="C34">
        <f>RANK(C11,C$2:C$21,satisfaction_v1!C$18)</f>
        <v>3</v>
      </c>
      <c r="D34">
        <f>RANK(D11,D$2:D$21,satisfaction_v1!D$18)</f>
        <v>20</v>
      </c>
      <c r="E34">
        <f>RANK(E11,E$2:E$21,satisfaction_v1!E$18)</f>
        <v>15</v>
      </c>
      <c r="F34">
        <f>RANK(F11,F$2:F$21,satisfaction_v1!F$18)</f>
        <v>8</v>
      </c>
      <c r="G34">
        <f t="shared" si="1"/>
        <v>1000</v>
      </c>
      <c r="H34" t="s">
        <v>719</v>
      </c>
      <c r="I34">
        <f t="shared" si="3"/>
        <v>993.5</v>
      </c>
      <c r="J34" s="42">
        <f>AVERAGE(I25:I34)</f>
        <v>994.05</v>
      </c>
      <c r="K34" s="42"/>
      <c r="L34" s="32" t="s">
        <v>149</v>
      </c>
      <c r="M34" s="33" t="s">
        <v>741</v>
      </c>
      <c r="N34" s="33" t="s">
        <v>742</v>
      </c>
      <c r="O34" s="33" t="s">
        <v>743</v>
      </c>
      <c r="P34" s="33" t="s">
        <v>744</v>
      </c>
      <c r="Q34" s="33" t="s">
        <v>745</v>
      </c>
    </row>
    <row r="35" spans="1:17" ht="15" thickBot="1">
      <c r="A35" t="str">
        <f t="shared" si="2"/>
        <v>v2St1</v>
      </c>
      <c r="B35">
        <f>RANK(B12,B$2:B$21,satisfaction_v1!B$18)</f>
        <v>11</v>
      </c>
      <c r="C35">
        <f>RANK(C12,C$2:C$21,satisfaction_v1!C$18)</f>
        <v>1</v>
      </c>
      <c r="D35">
        <f>RANK(D12,D$2:D$21,satisfaction_v1!D$18)</f>
        <v>15</v>
      </c>
      <c r="E35">
        <f>RANK(E12,E$2:E$21,satisfaction_v1!E$18)</f>
        <v>1</v>
      </c>
      <c r="F35">
        <f>RANK(F12,F$2:F$21,satisfaction_v1!F$18)</f>
        <v>9</v>
      </c>
      <c r="G35">
        <f t="shared" si="1"/>
        <v>1000</v>
      </c>
      <c r="H35" t="s">
        <v>207</v>
      </c>
      <c r="I35">
        <f t="shared" si="3"/>
        <v>1037.0999999999999</v>
      </c>
      <c r="J35">
        <f>AVERAGE(I35:I44)</f>
        <v>1005.9300000000001</v>
      </c>
      <c r="L35" s="32" t="s">
        <v>151</v>
      </c>
      <c r="M35" s="33" t="s">
        <v>746</v>
      </c>
      <c r="N35" s="33" t="s">
        <v>747</v>
      </c>
      <c r="O35" s="33" t="s">
        <v>748</v>
      </c>
      <c r="P35" s="33" t="s">
        <v>749</v>
      </c>
      <c r="Q35" s="33" t="s">
        <v>750</v>
      </c>
    </row>
    <row r="36" spans="1:17" ht="15" thickBot="1">
      <c r="A36" t="str">
        <f t="shared" si="2"/>
        <v>v2St2</v>
      </c>
      <c r="B36">
        <f>RANK(B13,B$2:B$21,satisfaction_v1!B$18)</f>
        <v>6</v>
      </c>
      <c r="C36">
        <f>RANK(C13,C$2:C$21,satisfaction_v1!C$18)</f>
        <v>17</v>
      </c>
      <c r="D36">
        <f>RANK(D13,D$2:D$21,satisfaction_v1!D$18)</f>
        <v>4</v>
      </c>
      <c r="E36">
        <f>RANK(E13,E$2:E$21,satisfaction_v1!E$18)</f>
        <v>4</v>
      </c>
      <c r="F36">
        <f>RANK(F13,F$2:F$21,satisfaction_v1!F$18)</f>
        <v>12</v>
      </c>
      <c r="G36">
        <f t="shared" si="1"/>
        <v>1000</v>
      </c>
      <c r="H36" t="s">
        <v>207</v>
      </c>
      <c r="I36">
        <f t="shared" si="3"/>
        <v>1003</v>
      </c>
      <c r="L36" s="32" t="s">
        <v>153</v>
      </c>
      <c r="M36" s="33" t="s">
        <v>751</v>
      </c>
      <c r="N36" s="33" t="s">
        <v>752</v>
      </c>
      <c r="O36" s="33" t="s">
        <v>753</v>
      </c>
      <c r="P36" s="33" t="s">
        <v>754</v>
      </c>
      <c r="Q36" s="33" t="s">
        <v>631</v>
      </c>
    </row>
    <row r="37" spans="1:17" ht="15" thickBot="1">
      <c r="A37" t="str">
        <f t="shared" si="2"/>
        <v>v2St3</v>
      </c>
      <c r="B37">
        <f>RANK(B14,B$2:B$21,satisfaction_v1!B$18)</f>
        <v>4</v>
      </c>
      <c r="C37">
        <f>RANK(C14,C$2:C$21,satisfaction_v1!C$18)</f>
        <v>8</v>
      </c>
      <c r="D37">
        <f>RANK(D14,D$2:D$21,satisfaction_v1!D$18)</f>
        <v>14</v>
      </c>
      <c r="E37">
        <f>RANK(E14,E$2:E$21,satisfaction_v1!E$18)</f>
        <v>13</v>
      </c>
      <c r="F37">
        <f>RANK(F14,F$2:F$21,satisfaction_v1!F$18)</f>
        <v>14</v>
      </c>
      <c r="G37">
        <f t="shared" si="1"/>
        <v>1000</v>
      </c>
      <c r="H37" t="s">
        <v>207</v>
      </c>
      <c r="I37">
        <f t="shared" si="3"/>
        <v>998.5</v>
      </c>
      <c r="L37" s="32" t="s">
        <v>155</v>
      </c>
      <c r="M37" s="33" t="s">
        <v>755</v>
      </c>
      <c r="N37" s="33" t="s">
        <v>756</v>
      </c>
      <c r="O37" s="33" t="s">
        <v>757</v>
      </c>
      <c r="P37" s="33" t="s">
        <v>758</v>
      </c>
      <c r="Q37" s="33" t="s">
        <v>636</v>
      </c>
    </row>
    <row r="38" spans="1:17" ht="15" thickBot="1">
      <c r="A38" t="str">
        <f t="shared" si="2"/>
        <v>v2St4</v>
      </c>
      <c r="B38">
        <f>RANK(B15,B$2:B$21,satisfaction_v1!B$18)</f>
        <v>3</v>
      </c>
      <c r="C38">
        <f>RANK(C15,C$2:C$21,satisfaction_v1!C$18)</f>
        <v>18</v>
      </c>
      <c r="D38">
        <f>RANK(D15,D$2:D$21,satisfaction_v1!D$18)</f>
        <v>2</v>
      </c>
      <c r="E38">
        <f>RANK(E15,E$2:E$21,satisfaction_v1!E$18)</f>
        <v>5</v>
      </c>
      <c r="F38">
        <f>RANK(F15,F$2:F$21,satisfaction_v1!F$18)</f>
        <v>3</v>
      </c>
      <c r="G38">
        <f t="shared" si="1"/>
        <v>1000</v>
      </c>
      <c r="H38" t="s">
        <v>207</v>
      </c>
      <c r="I38">
        <f t="shared" si="3"/>
        <v>1003</v>
      </c>
      <c r="L38" s="32" t="s">
        <v>157</v>
      </c>
      <c r="M38" s="33" t="s">
        <v>759</v>
      </c>
      <c r="N38" s="33" t="s">
        <v>760</v>
      </c>
      <c r="O38" s="33" t="s">
        <v>761</v>
      </c>
      <c r="P38" s="33" t="s">
        <v>762</v>
      </c>
      <c r="Q38" s="33" t="s">
        <v>641</v>
      </c>
    </row>
    <row r="39" spans="1:17" ht="15" thickBot="1">
      <c r="A39" t="str">
        <f t="shared" si="2"/>
        <v>v2St5</v>
      </c>
      <c r="B39">
        <f>RANK(B16,B$2:B$21,satisfaction_v1!B$18)</f>
        <v>14</v>
      </c>
      <c r="C39">
        <f>RANK(C16,C$2:C$21,satisfaction_v1!C$18)</f>
        <v>10</v>
      </c>
      <c r="D39">
        <f>RANK(D16,D$2:D$21,satisfaction_v1!D$18)</f>
        <v>12</v>
      </c>
      <c r="E39">
        <f>RANK(E16,E$2:E$21,satisfaction_v1!E$18)</f>
        <v>19</v>
      </c>
      <c r="F39">
        <f>RANK(F16,F$2:F$21,satisfaction_v1!F$18)</f>
        <v>13</v>
      </c>
      <c r="G39">
        <f t="shared" si="1"/>
        <v>1000</v>
      </c>
      <c r="H39" t="s">
        <v>207</v>
      </c>
      <c r="I39">
        <f t="shared" si="3"/>
        <v>983.5</v>
      </c>
      <c r="L39" s="32" t="s">
        <v>159</v>
      </c>
      <c r="M39" s="33" t="s">
        <v>763</v>
      </c>
      <c r="N39" s="33" t="s">
        <v>764</v>
      </c>
      <c r="O39" s="33" t="s">
        <v>765</v>
      </c>
      <c r="P39" s="33" t="s">
        <v>766</v>
      </c>
      <c r="Q39" s="33" t="s">
        <v>646</v>
      </c>
    </row>
    <row r="40" spans="1:17" ht="15" thickBot="1">
      <c r="A40" t="str">
        <f t="shared" si="2"/>
        <v>v2St6</v>
      </c>
      <c r="B40">
        <f>RANK(B17,B$2:B$21,satisfaction_v1!B$18)</f>
        <v>2</v>
      </c>
      <c r="C40">
        <f>RANK(C17,C$2:C$21,satisfaction_v1!C$18)</f>
        <v>4</v>
      </c>
      <c r="D40">
        <f>RANK(D17,D$2:D$21,satisfaction_v1!D$18)</f>
        <v>10</v>
      </c>
      <c r="E40">
        <f>RANK(E17,E$2:E$21,satisfaction_v1!E$18)</f>
        <v>10</v>
      </c>
      <c r="F40">
        <f>RANK(F17,F$2:F$21,satisfaction_v1!F$18)</f>
        <v>3</v>
      </c>
      <c r="G40">
        <f t="shared" ref="G40:G44" si="4">G17</f>
        <v>1000</v>
      </c>
      <c r="H40" t="s">
        <v>207</v>
      </c>
      <c r="I40">
        <f t="shared" si="3"/>
        <v>1024.5999999999999</v>
      </c>
      <c r="L40" s="32" t="s">
        <v>192</v>
      </c>
      <c r="M40" s="33" t="s">
        <v>767</v>
      </c>
      <c r="N40" s="33" t="s">
        <v>768</v>
      </c>
      <c r="O40" s="33" t="s">
        <v>769</v>
      </c>
      <c r="P40" s="33" t="s">
        <v>770</v>
      </c>
      <c r="Q40" s="33" t="s">
        <v>651</v>
      </c>
    </row>
    <row r="41" spans="1:17" ht="15" thickBot="1">
      <c r="A41" t="str">
        <f t="shared" si="2"/>
        <v>v2St7</v>
      </c>
      <c r="B41">
        <f>RANK(B18,B$2:B$21,satisfaction_v1!B$18)</f>
        <v>5</v>
      </c>
      <c r="C41">
        <f>RANK(C18,C$2:C$21,satisfaction_v1!C$18)</f>
        <v>4</v>
      </c>
      <c r="D41">
        <f>RANK(D18,D$2:D$21,satisfaction_v1!D$18)</f>
        <v>16</v>
      </c>
      <c r="E41">
        <f>RANK(E18,E$2:E$21,satisfaction_v1!E$18)</f>
        <v>16</v>
      </c>
      <c r="F41">
        <f>RANK(F18,F$2:F$21,satisfaction_v1!F$18)</f>
        <v>17</v>
      </c>
      <c r="G41">
        <f t="shared" si="4"/>
        <v>1000</v>
      </c>
      <c r="H41" t="s">
        <v>207</v>
      </c>
      <c r="I41">
        <f t="shared" si="3"/>
        <v>995.5</v>
      </c>
      <c r="L41" s="32" t="s">
        <v>193</v>
      </c>
      <c r="M41" s="33" t="s">
        <v>771</v>
      </c>
      <c r="N41" s="33" t="s">
        <v>772</v>
      </c>
      <c r="O41" s="33" t="s">
        <v>773</v>
      </c>
      <c r="P41" s="33" t="s">
        <v>774</v>
      </c>
      <c r="Q41" s="33" t="s">
        <v>144</v>
      </c>
    </row>
    <row r="42" spans="1:17" ht="15" thickBot="1">
      <c r="A42" t="str">
        <f t="shared" si="2"/>
        <v>v2St8</v>
      </c>
      <c r="B42">
        <f>RANK(B19,B$2:B$21,satisfaction_v1!B$18)</f>
        <v>9</v>
      </c>
      <c r="C42">
        <f>RANK(C19,C$2:C$21,satisfaction_v1!C$18)</f>
        <v>8</v>
      </c>
      <c r="D42">
        <f>RANK(D19,D$2:D$21,satisfaction_v1!D$18)</f>
        <v>8</v>
      </c>
      <c r="E42">
        <f>RANK(E19,E$2:E$21,satisfaction_v1!E$18)</f>
        <v>3</v>
      </c>
      <c r="F42">
        <f>RANK(F19,F$2:F$21,satisfaction_v1!F$18)</f>
        <v>1</v>
      </c>
      <c r="G42">
        <f t="shared" si="4"/>
        <v>1000</v>
      </c>
      <c r="H42" t="s">
        <v>207</v>
      </c>
      <c r="I42">
        <f t="shared" si="3"/>
        <v>1022.6</v>
      </c>
      <c r="L42" s="32" t="s">
        <v>194</v>
      </c>
      <c r="M42" s="33" t="s">
        <v>775</v>
      </c>
      <c r="N42" s="33" t="s">
        <v>776</v>
      </c>
      <c r="O42" s="33" t="s">
        <v>777</v>
      </c>
      <c r="P42" s="33" t="s">
        <v>778</v>
      </c>
      <c r="Q42" s="33" t="s">
        <v>146</v>
      </c>
    </row>
    <row r="43" spans="1:17" ht="15" thickBot="1">
      <c r="A43" t="str">
        <f t="shared" si="2"/>
        <v>v2St9</v>
      </c>
      <c r="B43">
        <f>RANK(B20,B$2:B$21,satisfaction_v1!B$18)</f>
        <v>16</v>
      </c>
      <c r="C43">
        <f>RANK(C20,C$2:C$21,satisfaction_v1!C$18)</f>
        <v>16</v>
      </c>
      <c r="D43">
        <f>RANK(D20,D$2:D$21,satisfaction_v1!D$18)</f>
        <v>6</v>
      </c>
      <c r="E43">
        <f>RANK(E20,E$2:E$21,satisfaction_v1!E$18)</f>
        <v>18</v>
      </c>
      <c r="F43">
        <f>RANK(F20,F$2:F$21,satisfaction_v1!F$18)</f>
        <v>5</v>
      </c>
      <c r="G43">
        <f t="shared" si="4"/>
        <v>1000</v>
      </c>
      <c r="H43" t="s">
        <v>207</v>
      </c>
      <c r="I43">
        <f t="shared" si="3"/>
        <v>1003</v>
      </c>
      <c r="L43" s="32" t="s">
        <v>195</v>
      </c>
      <c r="M43" s="33" t="s">
        <v>779</v>
      </c>
      <c r="N43" s="33" t="s">
        <v>780</v>
      </c>
      <c r="O43" s="33" t="s">
        <v>781</v>
      </c>
      <c r="P43" s="33" t="s">
        <v>782</v>
      </c>
      <c r="Q43" s="33" t="s">
        <v>148</v>
      </c>
    </row>
    <row r="44" spans="1:17" ht="15" thickBot="1">
      <c r="A44" t="str">
        <f t="shared" si="2"/>
        <v>v2St10</v>
      </c>
      <c r="B44">
        <f>RANK(B21,B$2:B$21,satisfaction_v1!B$18)</f>
        <v>8</v>
      </c>
      <c r="C44">
        <f>RANK(C21,C$2:C$21,satisfaction_v1!C$18)</f>
        <v>13</v>
      </c>
      <c r="D44">
        <f>RANK(D21,D$2:D$21,satisfaction_v1!D$18)</f>
        <v>19</v>
      </c>
      <c r="E44">
        <f>RANK(E21,E$2:E$21,satisfaction_v1!E$18)</f>
        <v>11</v>
      </c>
      <c r="F44">
        <f>RANK(F21,F$2:F$21,satisfaction_v1!F$18)</f>
        <v>7</v>
      </c>
      <c r="G44">
        <f t="shared" si="4"/>
        <v>1000</v>
      </c>
      <c r="H44" t="s">
        <v>207</v>
      </c>
      <c r="I44">
        <f t="shared" si="3"/>
        <v>988.5</v>
      </c>
      <c r="L44" s="32" t="s">
        <v>196</v>
      </c>
      <c r="M44" s="33" t="s">
        <v>783</v>
      </c>
      <c r="N44" s="33" t="s">
        <v>784</v>
      </c>
      <c r="O44" s="33" t="s">
        <v>785</v>
      </c>
      <c r="P44" s="33" t="s">
        <v>786</v>
      </c>
      <c r="Q44" s="33" t="s">
        <v>150</v>
      </c>
    </row>
    <row r="45" spans="1:17" ht="15" thickBot="1">
      <c r="L45" s="32" t="s">
        <v>197</v>
      </c>
      <c r="M45" s="33" t="s">
        <v>787</v>
      </c>
      <c r="N45" s="33" t="s">
        <v>788</v>
      </c>
      <c r="O45" s="33" t="s">
        <v>789</v>
      </c>
      <c r="P45" s="33" t="s">
        <v>790</v>
      </c>
      <c r="Q45" s="33" t="s">
        <v>152</v>
      </c>
    </row>
    <row r="46" spans="1:17" ht="15" thickBot="1">
      <c r="L46" s="32" t="s">
        <v>198</v>
      </c>
      <c r="M46" s="33" t="s">
        <v>791</v>
      </c>
      <c r="N46" s="33" t="s">
        <v>792</v>
      </c>
      <c r="O46" s="33" t="s">
        <v>793</v>
      </c>
      <c r="P46" s="33" t="s">
        <v>794</v>
      </c>
      <c r="Q46" s="33" t="s">
        <v>154</v>
      </c>
    </row>
    <row r="47" spans="1:17" ht="15" thickBot="1">
      <c r="L47" s="32" t="s">
        <v>199</v>
      </c>
      <c r="M47" s="33" t="s">
        <v>795</v>
      </c>
      <c r="N47" s="33" t="s">
        <v>156</v>
      </c>
      <c r="O47" s="33" t="s">
        <v>796</v>
      </c>
      <c r="P47" s="33" t="s">
        <v>797</v>
      </c>
      <c r="Q47" s="33" t="s">
        <v>156</v>
      </c>
    </row>
    <row r="48" spans="1:17" ht="15" thickBot="1">
      <c r="L48" s="32" t="s">
        <v>200</v>
      </c>
      <c r="M48" s="33" t="s">
        <v>158</v>
      </c>
      <c r="N48" s="33" t="s">
        <v>158</v>
      </c>
      <c r="O48" s="33" t="s">
        <v>798</v>
      </c>
      <c r="P48" s="33" t="s">
        <v>799</v>
      </c>
      <c r="Q48" s="33" t="s">
        <v>158</v>
      </c>
    </row>
    <row r="49" spans="12:17" ht="15" thickBot="1">
      <c r="L49" s="32" t="s">
        <v>201</v>
      </c>
      <c r="M49" s="33" t="s">
        <v>160</v>
      </c>
      <c r="N49" s="33" t="s">
        <v>160</v>
      </c>
      <c r="O49" s="33" t="s">
        <v>160</v>
      </c>
      <c r="P49" s="33" t="s">
        <v>800</v>
      </c>
      <c r="Q49" s="33" t="s">
        <v>160</v>
      </c>
    </row>
    <row r="50" spans="12:17" ht="18.5" thickBot="1">
      <c r="L50" s="28"/>
    </row>
    <row r="51" spans="12:17" ht="15" thickBot="1">
      <c r="L51" s="32" t="s">
        <v>161</v>
      </c>
      <c r="M51" s="32" t="s">
        <v>125</v>
      </c>
      <c r="N51" s="32" t="s">
        <v>126</v>
      </c>
      <c r="O51" s="32" t="s">
        <v>127</v>
      </c>
      <c r="P51" s="32" t="s">
        <v>128</v>
      </c>
      <c r="Q51" s="32" t="s">
        <v>129</v>
      </c>
    </row>
    <row r="52" spans="12:17" ht="15" thickBot="1">
      <c r="L52" s="32" t="s">
        <v>142</v>
      </c>
      <c r="M52" s="33">
        <v>257.3</v>
      </c>
      <c r="N52" s="33">
        <v>282.39999999999998</v>
      </c>
      <c r="O52" s="33">
        <v>287.89999999999998</v>
      </c>
      <c r="P52" s="33">
        <v>491.5</v>
      </c>
      <c r="Q52" s="33">
        <v>19.100000000000001</v>
      </c>
    </row>
    <row r="53" spans="12:17" ht="15" thickBot="1">
      <c r="L53" s="32" t="s">
        <v>143</v>
      </c>
      <c r="M53" s="33">
        <v>248.3</v>
      </c>
      <c r="N53" s="33">
        <v>281.39999999999998</v>
      </c>
      <c r="O53" s="33">
        <v>265.8</v>
      </c>
      <c r="P53" s="33">
        <v>490.5</v>
      </c>
      <c r="Q53" s="33">
        <v>18.100000000000001</v>
      </c>
    </row>
    <row r="54" spans="12:17" ht="15" thickBot="1">
      <c r="L54" s="32" t="s">
        <v>145</v>
      </c>
      <c r="M54" s="33">
        <v>247.2</v>
      </c>
      <c r="N54" s="33">
        <v>280.3</v>
      </c>
      <c r="O54" s="33">
        <v>264.8</v>
      </c>
      <c r="P54" s="33">
        <v>472.9</v>
      </c>
      <c r="Q54" s="33">
        <v>17.100000000000001</v>
      </c>
    </row>
    <row r="55" spans="12:17" ht="15" thickBot="1">
      <c r="L55" s="32" t="s">
        <v>147</v>
      </c>
      <c r="M55" s="33">
        <v>246.2</v>
      </c>
      <c r="N55" s="33">
        <v>275.3</v>
      </c>
      <c r="O55" s="33">
        <v>255.8</v>
      </c>
      <c r="P55" s="33">
        <v>471.9</v>
      </c>
      <c r="Q55" s="33">
        <v>16</v>
      </c>
    </row>
    <row r="56" spans="12:17" ht="15" thickBot="1">
      <c r="L56" s="32" t="s">
        <v>149</v>
      </c>
      <c r="M56" s="33">
        <v>245.2</v>
      </c>
      <c r="N56" s="33">
        <v>274.3</v>
      </c>
      <c r="O56" s="33">
        <v>254.8</v>
      </c>
      <c r="P56" s="33">
        <v>470.9</v>
      </c>
      <c r="Q56" s="33">
        <v>15</v>
      </c>
    </row>
    <row r="57" spans="12:17" ht="15" thickBot="1">
      <c r="L57" s="32" t="s">
        <v>151</v>
      </c>
      <c r="M57" s="33">
        <v>244.2</v>
      </c>
      <c r="N57" s="33">
        <v>273.3</v>
      </c>
      <c r="O57" s="33">
        <v>253.8</v>
      </c>
      <c r="P57" s="33">
        <v>469.9</v>
      </c>
      <c r="Q57" s="33">
        <v>14</v>
      </c>
    </row>
    <row r="58" spans="12:17" ht="15" thickBot="1">
      <c r="L58" s="32" t="s">
        <v>153</v>
      </c>
      <c r="M58" s="33">
        <v>243.2</v>
      </c>
      <c r="N58" s="33">
        <v>270.3</v>
      </c>
      <c r="O58" s="33">
        <v>252.8</v>
      </c>
      <c r="P58" s="33">
        <v>468.9</v>
      </c>
      <c r="Q58" s="33">
        <v>13</v>
      </c>
    </row>
    <row r="59" spans="12:17" ht="15" thickBot="1">
      <c r="L59" s="32" t="s">
        <v>155</v>
      </c>
      <c r="M59" s="33">
        <v>242.2</v>
      </c>
      <c r="N59" s="33">
        <v>269.3</v>
      </c>
      <c r="O59" s="33">
        <v>20.100000000000001</v>
      </c>
      <c r="P59" s="33">
        <v>467.9</v>
      </c>
      <c r="Q59" s="33">
        <v>12</v>
      </c>
    </row>
    <row r="60" spans="12:17" ht="15" thickBot="1">
      <c r="L60" s="32" t="s">
        <v>157</v>
      </c>
      <c r="M60" s="33">
        <v>241.2</v>
      </c>
      <c r="N60" s="33">
        <v>268.3</v>
      </c>
      <c r="O60" s="33">
        <v>19.100000000000001</v>
      </c>
      <c r="P60" s="33">
        <v>466.9</v>
      </c>
      <c r="Q60" s="33">
        <v>11</v>
      </c>
    </row>
    <row r="61" spans="12:17" ht="15" thickBot="1">
      <c r="L61" s="32" t="s">
        <v>159</v>
      </c>
      <c r="M61" s="33">
        <v>240.2</v>
      </c>
      <c r="N61" s="33">
        <v>267.3</v>
      </c>
      <c r="O61" s="33">
        <v>18.100000000000001</v>
      </c>
      <c r="P61" s="33">
        <v>465.9</v>
      </c>
      <c r="Q61" s="33">
        <v>10</v>
      </c>
    </row>
    <row r="62" spans="12:17" ht="15" thickBot="1">
      <c r="L62" s="32" t="s">
        <v>192</v>
      </c>
      <c r="M62" s="33">
        <v>239.2</v>
      </c>
      <c r="N62" s="33">
        <v>266.3</v>
      </c>
      <c r="O62" s="33">
        <v>17.100000000000001</v>
      </c>
      <c r="P62" s="33">
        <v>464.9</v>
      </c>
      <c r="Q62" s="33">
        <v>9</v>
      </c>
    </row>
    <row r="63" spans="12:17" ht="15" thickBot="1">
      <c r="L63" s="32" t="s">
        <v>193</v>
      </c>
      <c r="M63" s="33">
        <v>238.2</v>
      </c>
      <c r="N63" s="33">
        <v>263.8</v>
      </c>
      <c r="O63" s="33">
        <v>16</v>
      </c>
      <c r="P63" s="33">
        <v>463.9</v>
      </c>
      <c r="Q63" s="33">
        <v>8</v>
      </c>
    </row>
    <row r="64" spans="12:17" ht="15" thickBot="1">
      <c r="L64" s="32" t="s">
        <v>194</v>
      </c>
      <c r="M64" s="33">
        <v>237.2</v>
      </c>
      <c r="N64" s="33">
        <v>261.3</v>
      </c>
      <c r="O64" s="33">
        <v>15</v>
      </c>
      <c r="P64" s="33">
        <v>462.9</v>
      </c>
      <c r="Q64" s="33">
        <v>7</v>
      </c>
    </row>
    <row r="65" spans="12:21" ht="15" thickBot="1">
      <c r="L65" s="32" t="s">
        <v>195</v>
      </c>
      <c r="M65" s="33">
        <v>236.2</v>
      </c>
      <c r="N65" s="33">
        <v>260.3</v>
      </c>
      <c r="O65" s="33">
        <v>14</v>
      </c>
      <c r="P65" s="33">
        <v>461.9</v>
      </c>
      <c r="Q65" s="33">
        <v>6</v>
      </c>
    </row>
    <row r="66" spans="12:21" ht="15" thickBot="1">
      <c r="L66" s="32" t="s">
        <v>196</v>
      </c>
      <c r="M66" s="33">
        <v>235.2</v>
      </c>
      <c r="N66" s="33">
        <v>43.1</v>
      </c>
      <c r="O66" s="33">
        <v>13</v>
      </c>
      <c r="P66" s="33">
        <v>460.9</v>
      </c>
      <c r="Q66" s="33">
        <v>5</v>
      </c>
    </row>
    <row r="67" spans="12:21" ht="15" thickBot="1">
      <c r="L67" s="32" t="s">
        <v>197</v>
      </c>
      <c r="M67" s="33">
        <v>234.2</v>
      </c>
      <c r="N67" s="33">
        <v>42.1</v>
      </c>
      <c r="O67" s="33">
        <v>12</v>
      </c>
      <c r="P67" s="33">
        <v>459.9</v>
      </c>
      <c r="Q67" s="33">
        <v>4</v>
      </c>
    </row>
    <row r="68" spans="12:21" ht="15" thickBot="1">
      <c r="L68" s="32" t="s">
        <v>198</v>
      </c>
      <c r="M68" s="33">
        <v>233.2</v>
      </c>
      <c r="N68" s="33">
        <v>23.1</v>
      </c>
      <c r="O68" s="33">
        <v>11</v>
      </c>
      <c r="P68" s="33">
        <v>458.9</v>
      </c>
      <c r="Q68" s="33">
        <v>3</v>
      </c>
    </row>
    <row r="69" spans="12:21" ht="15" thickBot="1">
      <c r="L69" s="32" t="s">
        <v>199</v>
      </c>
      <c r="M69" s="33">
        <v>232.2</v>
      </c>
      <c r="N69" s="33">
        <v>2</v>
      </c>
      <c r="O69" s="33">
        <v>8</v>
      </c>
      <c r="P69" s="33">
        <v>457.9</v>
      </c>
      <c r="Q69" s="33">
        <v>2</v>
      </c>
    </row>
    <row r="70" spans="12:21" ht="15" thickBot="1">
      <c r="L70" s="32" t="s">
        <v>200</v>
      </c>
      <c r="M70" s="33">
        <v>1</v>
      </c>
      <c r="N70" s="33">
        <v>1</v>
      </c>
      <c r="O70" s="33">
        <v>7</v>
      </c>
      <c r="P70" s="33">
        <v>456.9</v>
      </c>
      <c r="Q70" s="33">
        <v>1</v>
      </c>
    </row>
    <row r="71" spans="12:21" ht="15" thickBot="1">
      <c r="L71" s="32" t="s">
        <v>201</v>
      </c>
      <c r="M71" s="33">
        <v>0</v>
      </c>
      <c r="N71" s="33">
        <v>0</v>
      </c>
      <c r="O71" s="33">
        <v>0</v>
      </c>
      <c r="P71" s="33">
        <v>446.4</v>
      </c>
      <c r="Q71" s="33">
        <v>0</v>
      </c>
    </row>
    <row r="72" spans="12:21" ht="18.5" thickBot="1">
      <c r="L72" s="28"/>
    </row>
    <row r="73" spans="12:21" ht="15" thickBot="1">
      <c r="L73" s="32" t="s">
        <v>162</v>
      </c>
      <c r="M73" s="32" t="s">
        <v>125</v>
      </c>
      <c r="N73" s="32" t="s">
        <v>126</v>
      </c>
      <c r="O73" s="32" t="s">
        <v>127</v>
      </c>
      <c r="P73" s="32" t="s">
        <v>128</v>
      </c>
      <c r="Q73" s="32" t="s">
        <v>129</v>
      </c>
      <c r="R73" s="32" t="s">
        <v>163</v>
      </c>
      <c r="S73" s="32" t="s">
        <v>164</v>
      </c>
      <c r="T73" s="32" t="s">
        <v>165</v>
      </c>
      <c r="U73" s="32" t="s">
        <v>166</v>
      </c>
    </row>
    <row r="74" spans="12:21" ht="15" thickBot="1">
      <c r="L74" s="32" t="s">
        <v>131</v>
      </c>
      <c r="M74" s="33">
        <v>243.2</v>
      </c>
      <c r="N74" s="33">
        <v>263.8</v>
      </c>
      <c r="O74" s="33">
        <v>8</v>
      </c>
      <c r="P74" s="33">
        <v>469.9</v>
      </c>
      <c r="Q74" s="33">
        <v>2</v>
      </c>
      <c r="R74" s="33">
        <v>987</v>
      </c>
      <c r="S74" s="33">
        <v>1000</v>
      </c>
      <c r="T74" s="33">
        <v>13</v>
      </c>
      <c r="U74" s="33">
        <v>1.3</v>
      </c>
    </row>
    <row r="75" spans="12:21" ht="15" thickBot="1">
      <c r="L75" s="32" t="s">
        <v>132</v>
      </c>
      <c r="M75" s="33">
        <v>232.2</v>
      </c>
      <c r="N75" s="33">
        <v>1</v>
      </c>
      <c r="O75" s="33">
        <v>252.8</v>
      </c>
      <c r="P75" s="33">
        <v>490.5</v>
      </c>
      <c r="Q75" s="33">
        <v>18.100000000000001</v>
      </c>
      <c r="R75" s="33">
        <v>994.5</v>
      </c>
      <c r="S75" s="33">
        <v>1000</v>
      </c>
      <c r="T75" s="33">
        <v>5.5</v>
      </c>
      <c r="U75" s="33">
        <v>0.55000000000000004</v>
      </c>
    </row>
    <row r="76" spans="12:21" ht="15" thickBot="1">
      <c r="L76" s="32" t="s">
        <v>133</v>
      </c>
      <c r="M76" s="33">
        <v>238.2</v>
      </c>
      <c r="N76" s="33">
        <v>273.3</v>
      </c>
      <c r="O76" s="33">
        <v>11</v>
      </c>
      <c r="P76" s="33">
        <v>458.9</v>
      </c>
      <c r="Q76" s="33">
        <v>0</v>
      </c>
      <c r="R76" s="33">
        <v>981.5</v>
      </c>
      <c r="S76" s="33">
        <v>1000</v>
      </c>
      <c r="T76" s="33">
        <v>18.5</v>
      </c>
      <c r="U76" s="33">
        <v>1.85</v>
      </c>
    </row>
    <row r="77" spans="12:21" ht="15" thickBot="1">
      <c r="L77" s="32" t="s">
        <v>134</v>
      </c>
      <c r="M77" s="33">
        <v>237.2</v>
      </c>
      <c r="N77" s="33">
        <v>0</v>
      </c>
      <c r="O77" s="33">
        <v>287.89999999999998</v>
      </c>
      <c r="P77" s="33">
        <v>467.9</v>
      </c>
      <c r="Q77" s="33">
        <v>10</v>
      </c>
      <c r="R77" s="33">
        <v>1003</v>
      </c>
      <c r="S77" s="33">
        <v>1000</v>
      </c>
      <c r="T77" s="33">
        <v>-3</v>
      </c>
      <c r="U77" s="33">
        <v>-0.3</v>
      </c>
    </row>
    <row r="78" spans="12:21" ht="15" thickBot="1">
      <c r="L78" s="32" t="s">
        <v>135</v>
      </c>
      <c r="M78" s="33">
        <v>257.3</v>
      </c>
      <c r="N78" s="33">
        <v>281.39999999999998</v>
      </c>
      <c r="O78" s="33">
        <v>17.100000000000001</v>
      </c>
      <c r="P78" s="33">
        <v>446.4</v>
      </c>
      <c r="Q78" s="33">
        <v>1</v>
      </c>
      <c r="R78" s="33">
        <v>1003</v>
      </c>
      <c r="S78" s="33">
        <v>1000</v>
      </c>
      <c r="T78" s="33">
        <v>-3</v>
      </c>
      <c r="U78" s="33">
        <v>-0.3</v>
      </c>
    </row>
    <row r="79" spans="12:21" ht="15" thickBot="1">
      <c r="L79" s="32" t="s">
        <v>136</v>
      </c>
      <c r="M79" s="33">
        <v>235.2</v>
      </c>
      <c r="N79" s="33">
        <v>260.3</v>
      </c>
      <c r="O79" s="33">
        <v>19.100000000000001</v>
      </c>
      <c r="P79" s="33">
        <v>466.9</v>
      </c>
      <c r="Q79" s="33">
        <v>10</v>
      </c>
      <c r="R79" s="33">
        <v>991.5</v>
      </c>
      <c r="S79" s="33">
        <v>1000</v>
      </c>
      <c r="T79" s="33">
        <v>8.5</v>
      </c>
      <c r="U79" s="33">
        <v>0.85</v>
      </c>
    </row>
    <row r="80" spans="12:21" ht="15" thickBot="1">
      <c r="L80" s="32" t="s">
        <v>137</v>
      </c>
      <c r="M80" s="33">
        <v>233.2</v>
      </c>
      <c r="N80" s="33">
        <v>260.3</v>
      </c>
      <c r="O80" s="33">
        <v>15</v>
      </c>
      <c r="P80" s="33">
        <v>463.9</v>
      </c>
      <c r="Q80" s="33">
        <v>14</v>
      </c>
      <c r="R80" s="33">
        <v>986.5</v>
      </c>
      <c r="S80" s="33">
        <v>1000</v>
      </c>
      <c r="T80" s="33">
        <v>13.5</v>
      </c>
      <c r="U80" s="33">
        <v>1.35</v>
      </c>
    </row>
    <row r="81" spans="12:21" ht="15" thickBot="1">
      <c r="L81" s="32" t="s">
        <v>138</v>
      </c>
      <c r="M81" s="33">
        <v>1</v>
      </c>
      <c r="N81" s="33">
        <v>273.3</v>
      </c>
      <c r="O81" s="33">
        <v>254.8</v>
      </c>
      <c r="P81" s="33">
        <v>468.9</v>
      </c>
      <c r="Q81" s="33">
        <v>5</v>
      </c>
      <c r="R81" s="33">
        <v>1003</v>
      </c>
      <c r="S81" s="33">
        <v>1000</v>
      </c>
      <c r="T81" s="33">
        <v>-3</v>
      </c>
      <c r="U81" s="33">
        <v>-0.3</v>
      </c>
    </row>
    <row r="82" spans="12:21" ht="15" thickBot="1">
      <c r="L82" s="32" t="s">
        <v>139</v>
      </c>
      <c r="M82" s="33">
        <v>0</v>
      </c>
      <c r="N82" s="33">
        <v>266.3</v>
      </c>
      <c r="O82" s="33">
        <v>264.8</v>
      </c>
      <c r="P82" s="33">
        <v>461.9</v>
      </c>
      <c r="Q82" s="33">
        <v>4</v>
      </c>
      <c r="R82" s="33">
        <v>997</v>
      </c>
      <c r="S82" s="33">
        <v>1000</v>
      </c>
      <c r="T82" s="33">
        <v>3</v>
      </c>
      <c r="U82" s="33">
        <v>0.3</v>
      </c>
    </row>
    <row r="83" spans="12:21" ht="15" thickBot="1">
      <c r="L83" s="32" t="s">
        <v>140</v>
      </c>
      <c r="M83" s="33">
        <v>240.2</v>
      </c>
      <c r="N83" s="33">
        <v>280.3</v>
      </c>
      <c r="O83" s="33">
        <v>0</v>
      </c>
      <c r="P83" s="33">
        <v>460.9</v>
      </c>
      <c r="Q83" s="33">
        <v>12</v>
      </c>
      <c r="R83" s="33">
        <v>993.5</v>
      </c>
      <c r="S83" s="33">
        <v>1000</v>
      </c>
      <c r="T83" s="33">
        <v>6.5</v>
      </c>
      <c r="U83" s="33">
        <v>0.65</v>
      </c>
    </row>
    <row r="84" spans="12:21" ht="15" thickBot="1">
      <c r="L84" s="32" t="s">
        <v>182</v>
      </c>
      <c r="M84" s="33">
        <v>239.2</v>
      </c>
      <c r="N84" s="33">
        <v>282.39999999999998</v>
      </c>
      <c r="O84" s="33">
        <v>13</v>
      </c>
      <c r="P84" s="33">
        <v>491.5</v>
      </c>
      <c r="Q84" s="33">
        <v>11</v>
      </c>
      <c r="R84" s="33">
        <v>1037.0999999999999</v>
      </c>
      <c r="S84" s="33">
        <v>1000</v>
      </c>
      <c r="T84" s="33">
        <v>-37.1</v>
      </c>
      <c r="U84" s="33">
        <v>-3.71</v>
      </c>
    </row>
    <row r="85" spans="12:21" ht="15" thickBot="1">
      <c r="L85" s="32" t="s">
        <v>183</v>
      </c>
      <c r="M85" s="33">
        <v>244.2</v>
      </c>
      <c r="N85" s="33">
        <v>23.1</v>
      </c>
      <c r="O85" s="33">
        <v>255.8</v>
      </c>
      <c r="P85" s="33">
        <v>471.9</v>
      </c>
      <c r="Q85" s="33">
        <v>8</v>
      </c>
      <c r="R85" s="33">
        <v>1003</v>
      </c>
      <c r="S85" s="33">
        <v>1000</v>
      </c>
      <c r="T85" s="33">
        <v>-3</v>
      </c>
      <c r="U85" s="33">
        <v>-0.3</v>
      </c>
    </row>
    <row r="86" spans="12:21" ht="15" thickBot="1">
      <c r="L86" s="32" t="s">
        <v>184</v>
      </c>
      <c r="M86" s="33">
        <v>246.2</v>
      </c>
      <c r="N86" s="33">
        <v>269.3</v>
      </c>
      <c r="O86" s="33">
        <v>14</v>
      </c>
      <c r="P86" s="33">
        <v>462.9</v>
      </c>
      <c r="Q86" s="33">
        <v>6</v>
      </c>
      <c r="R86" s="33">
        <v>998.5</v>
      </c>
      <c r="S86" s="33">
        <v>1000</v>
      </c>
      <c r="T86" s="33">
        <v>1.5</v>
      </c>
      <c r="U86" s="33">
        <v>0.15</v>
      </c>
    </row>
    <row r="87" spans="12:21" ht="15" thickBot="1">
      <c r="L87" s="32" t="s">
        <v>185</v>
      </c>
      <c r="M87" s="33">
        <v>247.2</v>
      </c>
      <c r="N87" s="33">
        <v>2</v>
      </c>
      <c r="O87" s="33">
        <v>265.8</v>
      </c>
      <c r="P87" s="33">
        <v>470.9</v>
      </c>
      <c r="Q87" s="33">
        <v>17.100000000000001</v>
      </c>
      <c r="R87" s="33">
        <v>1003</v>
      </c>
      <c r="S87" s="33">
        <v>1000</v>
      </c>
      <c r="T87" s="33">
        <v>-3</v>
      </c>
      <c r="U87" s="33">
        <v>-0.3</v>
      </c>
    </row>
    <row r="88" spans="12:21" ht="15" thickBot="1">
      <c r="L88" s="32" t="s">
        <v>186</v>
      </c>
      <c r="M88" s="33">
        <v>236.2</v>
      </c>
      <c r="N88" s="33">
        <v>267.3</v>
      </c>
      <c r="O88" s="33">
        <v>16</v>
      </c>
      <c r="P88" s="33">
        <v>456.9</v>
      </c>
      <c r="Q88" s="33">
        <v>7</v>
      </c>
      <c r="R88" s="33">
        <v>983.5</v>
      </c>
      <c r="S88" s="33">
        <v>1000</v>
      </c>
      <c r="T88" s="33">
        <v>16.5</v>
      </c>
      <c r="U88" s="33">
        <v>1.65</v>
      </c>
    </row>
    <row r="89" spans="12:21" ht="15" thickBot="1">
      <c r="L89" s="32" t="s">
        <v>187</v>
      </c>
      <c r="M89" s="33">
        <v>248.3</v>
      </c>
      <c r="N89" s="33">
        <v>275.3</v>
      </c>
      <c r="O89" s="33">
        <v>18.100000000000001</v>
      </c>
      <c r="P89" s="33">
        <v>465.9</v>
      </c>
      <c r="Q89" s="33">
        <v>17.100000000000001</v>
      </c>
      <c r="R89" s="33">
        <v>1024.5999999999999</v>
      </c>
      <c r="S89" s="33">
        <v>1000</v>
      </c>
      <c r="T89" s="33">
        <v>-24.6</v>
      </c>
      <c r="U89" s="33">
        <v>-2.46</v>
      </c>
    </row>
    <row r="90" spans="12:21" ht="15" thickBot="1">
      <c r="L90" s="32" t="s">
        <v>188</v>
      </c>
      <c r="M90" s="33">
        <v>245.2</v>
      </c>
      <c r="N90" s="33">
        <v>275.3</v>
      </c>
      <c r="O90" s="33">
        <v>12</v>
      </c>
      <c r="P90" s="33">
        <v>459.9</v>
      </c>
      <c r="Q90" s="33">
        <v>3</v>
      </c>
      <c r="R90" s="33">
        <v>995.5</v>
      </c>
      <c r="S90" s="33">
        <v>1000</v>
      </c>
      <c r="T90" s="33">
        <v>4.5</v>
      </c>
      <c r="U90" s="33">
        <v>0.45</v>
      </c>
    </row>
    <row r="91" spans="12:21" ht="15" thickBot="1">
      <c r="L91" s="32" t="s">
        <v>189</v>
      </c>
      <c r="M91" s="33">
        <v>241.2</v>
      </c>
      <c r="N91" s="33">
        <v>269.3</v>
      </c>
      <c r="O91" s="33">
        <v>20.100000000000001</v>
      </c>
      <c r="P91" s="33">
        <v>472.9</v>
      </c>
      <c r="Q91" s="33">
        <v>19.100000000000001</v>
      </c>
      <c r="R91" s="33">
        <v>1022.6</v>
      </c>
      <c r="S91" s="33">
        <v>1000</v>
      </c>
      <c r="T91" s="33">
        <v>-22.6</v>
      </c>
      <c r="U91" s="33">
        <v>-2.2599999999999998</v>
      </c>
    </row>
    <row r="92" spans="12:21" ht="15" thickBot="1">
      <c r="L92" s="32" t="s">
        <v>190</v>
      </c>
      <c r="M92" s="33">
        <v>234.2</v>
      </c>
      <c r="N92" s="33">
        <v>42.1</v>
      </c>
      <c r="O92" s="33">
        <v>253.8</v>
      </c>
      <c r="P92" s="33">
        <v>457.9</v>
      </c>
      <c r="Q92" s="33">
        <v>15</v>
      </c>
      <c r="R92" s="33">
        <v>1003</v>
      </c>
      <c r="S92" s="33">
        <v>1000</v>
      </c>
      <c r="T92" s="33">
        <v>-3</v>
      </c>
      <c r="U92" s="33">
        <v>-0.3</v>
      </c>
    </row>
    <row r="93" spans="12:21" ht="15" thickBot="1">
      <c r="L93" s="32" t="s">
        <v>191</v>
      </c>
      <c r="M93" s="33">
        <v>242.2</v>
      </c>
      <c r="N93" s="33">
        <v>261.3</v>
      </c>
      <c r="O93" s="33">
        <v>7</v>
      </c>
      <c r="P93" s="33">
        <v>464.9</v>
      </c>
      <c r="Q93" s="33">
        <v>13</v>
      </c>
      <c r="R93" s="33">
        <v>988.5</v>
      </c>
      <c r="S93" s="33">
        <v>1000</v>
      </c>
      <c r="T93" s="33">
        <v>11.5</v>
      </c>
      <c r="U93" s="33">
        <v>1.1499999999999999</v>
      </c>
    </row>
    <row r="94" spans="12:21" ht="15" thickBot="1"/>
    <row r="95" spans="12:21" ht="15" thickBot="1">
      <c r="L95" s="34" t="s">
        <v>167</v>
      </c>
      <c r="M95" s="35">
        <v>1338.2</v>
      </c>
    </row>
    <row r="96" spans="12:21" ht="15" thickBot="1">
      <c r="L96" s="34" t="s">
        <v>202</v>
      </c>
      <c r="M96" s="35">
        <v>446.4</v>
      </c>
    </row>
    <row r="97" spans="12:13" ht="15" thickBot="1">
      <c r="L97" s="34" t="s">
        <v>169</v>
      </c>
      <c r="M97" s="35">
        <v>19999.8</v>
      </c>
    </row>
    <row r="98" spans="12:13" ht="15" thickBot="1">
      <c r="L98" s="34" t="s">
        <v>170</v>
      </c>
      <c r="M98" s="35">
        <v>20000</v>
      </c>
    </row>
    <row r="99" spans="12:13" ht="15" thickBot="1">
      <c r="L99" s="34" t="s">
        <v>171</v>
      </c>
      <c r="M99" s="35">
        <v>-0.2</v>
      </c>
    </row>
    <row r="100" spans="12:13" ht="20" thickBot="1">
      <c r="L100" s="34" t="s">
        <v>172</v>
      </c>
      <c r="M100" s="35"/>
    </row>
    <row r="101" spans="12:13" ht="20" thickBot="1">
      <c r="L101" s="34" t="s">
        <v>173</v>
      </c>
      <c r="M101" s="35"/>
    </row>
    <row r="102" spans="12:13" ht="15" thickBot="1">
      <c r="L102" s="34" t="s">
        <v>174</v>
      </c>
      <c r="M102" s="35">
        <v>0</v>
      </c>
    </row>
    <row r="104" spans="12:13">
      <c r="L104" s="37" t="s">
        <v>175</v>
      </c>
    </row>
    <row r="106" spans="12:13">
      <c r="L106" s="36" t="s">
        <v>203</v>
      </c>
    </row>
    <row r="107" spans="12:13">
      <c r="L107" s="36" t="s">
        <v>204</v>
      </c>
    </row>
  </sheetData>
  <conditionalFormatting sqref="I25:I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K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04" r:id="rId1" display="https://miau.my-x.hu/myx-free/coco/test/521707220190331184620.html" xr:uid="{E694FFAC-FC35-452E-8902-B92402660572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D464-7B7C-4796-85B7-0FA49BB25649}">
  <dimension ref="A1:W47"/>
  <sheetViews>
    <sheetView zoomScale="71" workbookViewId="0"/>
  </sheetViews>
  <sheetFormatPr defaultRowHeight="14.5"/>
  <cols>
    <col min="1" max="1" width="8.1796875" bestFit="1" customWidth="1"/>
    <col min="2" max="6" width="4.81640625" bestFit="1" customWidth="1"/>
    <col min="7" max="7" width="13.6328125" bestFit="1" customWidth="1"/>
  </cols>
  <sheetData>
    <row r="1" spans="1:21" ht="18">
      <c r="A1" t="s">
        <v>802</v>
      </c>
      <c r="B1" t="str">
        <f>satisfaction_v1!B3</f>
        <v>Nd1</v>
      </c>
      <c r="C1" t="str">
        <f>satisfaction_v1!C3</f>
        <v>Nd2</v>
      </c>
      <c r="D1" t="str">
        <f>satisfaction_v1!D3</f>
        <v>Nd3</v>
      </c>
      <c r="E1" t="str">
        <f>satisfaction_v1!E3</f>
        <v>Nd4</v>
      </c>
      <c r="F1" t="str">
        <f>satisfaction_v1!F3</f>
        <v>Nd5</v>
      </c>
      <c r="G1" t="s">
        <v>801</v>
      </c>
      <c r="J1" s="28"/>
    </row>
    <row r="2" spans="1:21">
      <c r="A2" t="s">
        <v>212</v>
      </c>
      <c r="B2">
        <f>satisfaction_v1!B14</f>
        <v>100</v>
      </c>
      <c r="C2">
        <f>satisfaction_v1!C14</f>
        <v>100</v>
      </c>
      <c r="D2">
        <f>satisfaction_v1!D14</f>
        <v>100</v>
      </c>
      <c r="E2">
        <f>satisfaction_v1!E14</f>
        <v>100</v>
      </c>
      <c r="F2">
        <f>satisfaction_v1!F14</f>
        <v>100</v>
      </c>
      <c r="G2" s="25">
        <f>v1_v2!J34</f>
        <v>996.89999999999986</v>
      </c>
      <c r="J2" s="29"/>
    </row>
    <row r="3" spans="1:21">
      <c r="A3" t="s">
        <v>180</v>
      </c>
      <c r="B3">
        <f>satisfaction_v2!B14</f>
        <v>84.8</v>
      </c>
      <c r="C3">
        <f>satisfaction_v2!C14</f>
        <v>85.9</v>
      </c>
      <c r="D3">
        <f>satisfaction_v2!D14</f>
        <v>88.3</v>
      </c>
      <c r="E3">
        <f>satisfaction_v2!E14</f>
        <v>85.9</v>
      </c>
      <c r="F3">
        <f>satisfaction_v2!F14</f>
        <v>94.2</v>
      </c>
      <c r="G3">
        <v>1000</v>
      </c>
    </row>
    <row r="4" spans="1:21">
      <c r="A4" t="s">
        <v>213</v>
      </c>
      <c r="B4">
        <f>satisfaction_v3!B14</f>
        <v>70</v>
      </c>
      <c r="C4">
        <f>satisfaction_v3!C14</f>
        <v>70</v>
      </c>
      <c r="D4">
        <f>satisfaction_v3!D14</f>
        <v>70</v>
      </c>
      <c r="E4">
        <f>satisfaction_v3!E14</f>
        <v>70</v>
      </c>
      <c r="F4">
        <f>satisfaction_v3!F14</f>
        <v>70</v>
      </c>
      <c r="G4">
        <f>v2_v3!J34</f>
        <v>989.85000000000014</v>
      </c>
    </row>
    <row r="5" spans="1:21" ht="15">
      <c r="A5" t="s">
        <v>596</v>
      </c>
      <c r="B5">
        <f>satisfaction_v4!B14</f>
        <v>70</v>
      </c>
      <c r="C5">
        <f>satisfaction_v4!C14</f>
        <v>80</v>
      </c>
      <c r="D5">
        <f>satisfaction_v4!D14</f>
        <v>90</v>
      </c>
      <c r="E5">
        <f>satisfaction_v4!E14</f>
        <v>100</v>
      </c>
      <c r="F5">
        <f>satisfaction_v4!F14</f>
        <v>110</v>
      </c>
      <c r="G5">
        <f>v2_v4!J34</f>
        <v>997.72</v>
      </c>
      <c r="J5" s="30" t="s">
        <v>118</v>
      </c>
      <c r="K5" s="31">
        <v>8305436</v>
      </c>
      <c r="L5" s="30" t="s">
        <v>119</v>
      </c>
      <c r="M5" s="31">
        <v>5</v>
      </c>
      <c r="N5" s="30" t="s">
        <v>120</v>
      </c>
      <c r="O5" s="31">
        <v>5</v>
      </c>
      <c r="P5" s="30" t="s">
        <v>121</v>
      </c>
      <c r="Q5" s="31">
        <v>5</v>
      </c>
      <c r="R5" s="30" t="s">
        <v>122</v>
      </c>
      <c r="S5" s="31">
        <v>0</v>
      </c>
      <c r="T5" s="30" t="s">
        <v>123</v>
      </c>
      <c r="U5" s="31" t="s">
        <v>804</v>
      </c>
    </row>
    <row r="6" spans="1:21" ht="18.5" thickBot="1">
      <c r="A6" t="s">
        <v>719</v>
      </c>
      <c r="B6">
        <f>satisfaction_v5!B14</f>
        <v>110</v>
      </c>
      <c r="C6">
        <f>satisfaction_v5!C14</f>
        <v>100</v>
      </c>
      <c r="D6">
        <f>satisfaction_v5!D14</f>
        <v>90</v>
      </c>
      <c r="E6">
        <f>satisfaction_v5!E14</f>
        <v>80</v>
      </c>
      <c r="F6">
        <f>satisfaction_v5!F14</f>
        <v>70</v>
      </c>
      <c r="G6">
        <f>v2_v5!J34</f>
        <v>994.05</v>
      </c>
      <c r="J6" s="28"/>
    </row>
    <row r="7" spans="1:21" ht="15" thickBot="1">
      <c r="J7" s="32" t="s">
        <v>124</v>
      </c>
      <c r="K7" s="32" t="s">
        <v>125</v>
      </c>
      <c r="L7" s="32" t="s">
        <v>126</v>
      </c>
      <c r="M7" s="32" t="s">
        <v>127</v>
      </c>
      <c r="N7" s="32" t="s">
        <v>128</v>
      </c>
      <c r="O7" s="32" t="s">
        <v>129</v>
      </c>
      <c r="P7" s="32" t="s">
        <v>130</v>
      </c>
    </row>
    <row r="8" spans="1:21" ht="15" thickBot="1">
      <c r="A8" t="str">
        <f>A1</f>
        <v>OAM</v>
      </c>
      <c r="B8" t="str">
        <f t="shared" ref="B8:G8" si="0">B1</f>
        <v>Nd1</v>
      </c>
      <c r="C8" t="str">
        <f t="shared" si="0"/>
        <v>Nd2</v>
      </c>
      <c r="D8" t="str">
        <f t="shared" si="0"/>
        <v>Nd3</v>
      </c>
      <c r="E8" t="str">
        <f t="shared" si="0"/>
        <v>Nd4</v>
      </c>
      <c r="F8" t="str">
        <f t="shared" si="0"/>
        <v>Nd5</v>
      </c>
      <c r="G8" t="str">
        <f t="shared" si="0"/>
        <v>harmony-index</v>
      </c>
      <c r="J8" s="32" t="s">
        <v>131</v>
      </c>
      <c r="K8" s="33">
        <v>4</v>
      </c>
      <c r="L8" s="33">
        <v>1</v>
      </c>
      <c r="M8" s="33">
        <v>5</v>
      </c>
      <c r="N8" s="33">
        <v>1</v>
      </c>
      <c r="O8" s="33">
        <v>4</v>
      </c>
      <c r="P8" s="33">
        <v>996</v>
      </c>
    </row>
    <row r="9" spans="1:21" ht="15" thickBot="1">
      <c r="A9" t="str">
        <f t="shared" ref="A9:A14" si="1">A2</f>
        <v>v1</v>
      </c>
      <c r="B9">
        <f>RANK(B2,B$2:B$6,B$14)</f>
        <v>4</v>
      </c>
      <c r="C9">
        <f t="shared" ref="C9:F9" si="2">RANK(C2,C$2:C$6,C$14)</f>
        <v>1</v>
      </c>
      <c r="D9">
        <f t="shared" si="2"/>
        <v>5</v>
      </c>
      <c r="E9">
        <f t="shared" si="2"/>
        <v>1</v>
      </c>
      <c r="F9">
        <f t="shared" si="2"/>
        <v>4</v>
      </c>
      <c r="G9" s="25">
        <f>INT(G2)</f>
        <v>996</v>
      </c>
      <c r="J9" s="32" t="s">
        <v>132</v>
      </c>
      <c r="K9" s="33">
        <v>3</v>
      </c>
      <c r="L9" s="33">
        <v>3</v>
      </c>
      <c r="M9" s="33">
        <v>2</v>
      </c>
      <c r="N9" s="33">
        <v>3</v>
      </c>
      <c r="O9" s="33">
        <v>3</v>
      </c>
      <c r="P9" s="33">
        <v>1000</v>
      </c>
    </row>
    <row r="10" spans="1:21" ht="15" thickBot="1">
      <c r="A10" t="str">
        <f t="shared" si="1"/>
        <v>v2</v>
      </c>
      <c r="B10">
        <f t="shared" ref="B10:F10" si="3">RANK(B3,B$2:B$6,B$14)</f>
        <v>3</v>
      </c>
      <c r="C10">
        <f t="shared" si="3"/>
        <v>3</v>
      </c>
      <c r="D10">
        <f t="shared" si="3"/>
        <v>2</v>
      </c>
      <c r="E10">
        <f t="shared" si="3"/>
        <v>3</v>
      </c>
      <c r="F10">
        <f t="shared" si="3"/>
        <v>3</v>
      </c>
      <c r="G10" s="25">
        <f t="shared" ref="G10:G13" si="4">INT(G3)</f>
        <v>1000</v>
      </c>
      <c r="J10" s="32" t="s">
        <v>133</v>
      </c>
      <c r="K10" s="33">
        <v>1</v>
      </c>
      <c r="L10" s="33">
        <v>5</v>
      </c>
      <c r="M10" s="33">
        <v>1</v>
      </c>
      <c r="N10" s="33">
        <v>5</v>
      </c>
      <c r="O10" s="33">
        <v>1</v>
      </c>
      <c r="P10" s="33">
        <v>989</v>
      </c>
    </row>
    <row r="11" spans="1:21" ht="15" thickBot="1">
      <c r="A11" t="str">
        <f t="shared" si="1"/>
        <v>v3</v>
      </c>
      <c r="B11">
        <f t="shared" ref="B11:F11" si="5">RANK(B4,B$2:B$6,B$14)</f>
        <v>1</v>
      </c>
      <c r="C11">
        <f t="shared" si="5"/>
        <v>5</v>
      </c>
      <c r="D11">
        <f t="shared" si="5"/>
        <v>1</v>
      </c>
      <c r="E11">
        <f t="shared" si="5"/>
        <v>5</v>
      </c>
      <c r="F11">
        <f t="shared" si="5"/>
        <v>1</v>
      </c>
      <c r="G11" s="25">
        <f t="shared" si="4"/>
        <v>989</v>
      </c>
      <c r="J11" s="32" t="s">
        <v>134</v>
      </c>
      <c r="K11" s="33">
        <v>1</v>
      </c>
      <c r="L11" s="33">
        <v>4</v>
      </c>
      <c r="M11" s="33">
        <v>3</v>
      </c>
      <c r="N11" s="33">
        <v>1</v>
      </c>
      <c r="O11" s="33">
        <v>5</v>
      </c>
      <c r="P11" s="33">
        <v>997</v>
      </c>
    </row>
    <row r="12" spans="1:21" ht="15" thickBot="1">
      <c r="A12" t="str">
        <f t="shared" si="1"/>
        <v>v4</v>
      </c>
      <c r="B12">
        <f t="shared" ref="B12:F12" si="6">RANK(B5,B$2:B$6,B$14)</f>
        <v>1</v>
      </c>
      <c r="C12">
        <f t="shared" si="6"/>
        <v>4</v>
      </c>
      <c r="D12">
        <f t="shared" si="6"/>
        <v>3</v>
      </c>
      <c r="E12">
        <f t="shared" si="6"/>
        <v>1</v>
      </c>
      <c r="F12">
        <f t="shared" si="6"/>
        <v>5</v>
      </c>
      <c r="G12" s="25">
        <f t="shared" si="4"/>
        <v>997</v>
      </c>
      <c r="J12" s="32" t="s">
        <v>135</v>
      </c>
      <c r="K12" s="33">
        <v>5</v>
      </c>
      <c r="L12" s="33">
        <v>1</v>
      </c>
      <c r="M12" s="33">
        <v>3</v>
      </c>
      <c r="N12" s="33">
        <v>4</v>
      </c>
      <c r="O12" s="33">
        <v>1</v>
      </c>
      <c r="P12" s="33">
        <v>994</v>
      </c>
    </row>
    <row r="13" spans="1:21" ht="18.5" thickBot="1">
      <c r="A13" t="str">
        <f t="shared" si="1"/>
        <v>v5</v>
      </c>
      <c r="B13">
        <f t="shared" ref="B13:F13" si="7">RANK(B6,B$2:B$6,B$14)</f>
        <v>5</v>
      </c>
      <c r="C13">
        <f t="shared" si="7"/>
        <v>1</v>
      </c>
      <c r="D13">
        <f t="shared" si="7"/>
        <v>3</v>
      </c>
      <c r="E13">
        <f t="shared" si="7"/>
        <v>4</v>
      </c>
      <c r="F13">
        <f t="shared" si="7"/>
        <v>1</v>
      </c>
      <c r="G13" s="25">
        <f t="shared" si="4"/>
        <v>994</v>
      </c>
      <c r="J13" s="28"/>
    </row>
    <row r="14" spans="1:21" ht="15" thickBot="1">
      <c r="A14" t="s">
        <v>803</v>
      </c>
      <c r="B14">
        <v>1</v>
      </c>
      <c r="C14">
        <v>0</v>
      </c>
      <c r="D14">
        <v>1</v>
      </c>
      <c r="E14">
        <v>0</v>
      </c>
      <c r="F14">
        <v>1</v>
      </c>
      <c r="J14" s="32" t="s">
        <v>141</v>
      </c>
      <c r="K14" s="32" t="s">
        <v>125</v>
      </c>
      <c r="L14" s="32" t="s">
        <v>126</v>
      </c>
      <c r="M14" s="32" t="s">
        <v>127</v>
      </c>
      <c r="N14" s="32" t="s">
        <v>128</v>
      </c>
      <c r="O14" s="32" t="s">
        <v>129</v>
      </c>
    </row>
    <row r="15" spans="1:21" ht="15" thickBot="1">
      <c r="J15" s="32" t="s">
        <v>142</v>
      </c>
      <c r="K15" s="33" t="s">
        <v>805</v>
      </c>
      <c r="L15" s="33" t="s">
        <v>806</v>
      </c>
      <c r="M15" s="33" t="s">
        <v>807</v>
      </c>
      <c r="N15" s="33" t="s">
        <v>808</v>
      </c>
      <c r="O15" s="33" t="s">
        <v>808</v>
      </c>
    </row>
    <row r="16" spans="1:21" ht="15" thickBot="1">
      <c r="J16" s="32" t="s">
        <v>143</v>
      </c>
      <c r="K16" s="33" t="s">
        <v>809</v>
      </c>
      <c r="L16" s="33" t="s">
        <v>806</v>
      </c>
      <c r="M16" s="33" t="s">
        <v>810</v>
      </c>
      <c r="N16" s="33" t="s">
        <v>808</v>
      </c>
      <c r="O16" s="33" t="s">
        <v>808</v>
      </c>
    </row>
    <row r="17" spans="10:23" ht="15" thickBot="1">
      <c r="J17" s="32" t="s">
        <v>145</v>
      </c>
      <c r="K17" s="33" t="s">
        <v>809</v>
      </c>
      <c r="L17" s="33" t="s">
        <v>806</v>
      </c>
      <c r="M17" s="33" t="s">
        <v>808</v>
      </c>
      <c r="N17" s="33" t="s">
        <v>808</v>
      </c>
      <c r="O17" s="33" t="s">
        <v>808</v>
      </c>
    </row>
    <row r="18" spans="10:23" ht="15" thickBot="1">
      <c r="J18" s="32" t="s">
        <v>147</v>
      </c>
      <c r="K18" s="33" t="s">
        <v>809</v>
      </c>
      <c r="L18" s="33" t="s">
        <v>806</v>
      </c>
      <c r="M18" s="33" t="s">
        <v>808</v>
      </c>
      <c r="N18" s="33" t="s">
        <v>808</v>
      </c>
      <c r="O18" s="33" t="s">
        <v>808</v>
      </c>
    </row>
    <row r="19" spans="10:23" ht="15" thickBot="1">
      <c r="J19" s="32" t="s">
        <v>149</v>
      </c>
      <c r="K19" s="33" t="s">
        <v>808</v>
      </c>
      <c r="L19" s="33" t="s">
        <v>808</v>
      </c>
      <c r="M19" s="33" t="s">
        <v>808</v>
      </c>
      <c r="N19" s="33" t="s">
        <v>808</v>
      </c>
      <c r="O19" s="33" t="s">
        <v>808</v>
      </c>
    </row>
    <row r="20" spans="10:23" ht="18.5" thickBot="1">
      <c r="J20" s="28"/>
    </row>
    <row r="21" spans="10:23" ht="15" thickBot="1">
      <c r="J21" s="32" t="s">
        <v>161</v>
      </c>
      <c r="K21" s="32" t="s">
        <v>125</v>
      </c>
      <c r="L21" s="32" t="s">
        <v>126</v>
      </c>
      <c r="M21" s="32" t="s">
        <v>127</v>
      </c>
      <c r="N21" s="32" t="s">
        <v>128</v>
      </c>
      <c r="O21" s="32" t="s">
        <v>129</v>
      </c>
      <c r="Q21" s="47" t="s">
        <v>817</v>
      </c>
      <c r="R21" t="str">
        <f t="shared" ref="R21:R26" si="8">K21</f>
        <v>X(A1)</v>
      </c>
      <c r="S21" t="str">
        <f t="shared" ref="S21:S26" si="9">L21</f>
        <v>X(A2)</v>
      </c>
      <c r="T21" t="str">
        <f t="shared" ref="T21:T26" si="10">M21</f>
        <v>X(A3)</v>
      </c>
      <c r="U21" t="str">
        <f t="shared" ref="U21:U26" si="11">N21</f>
        <v>X(A4)</v>
      </c>
      <c r="V21" t="str">
        <f t="shared" ref="V21:V26" si="12">O21</f>
        <v>X(A5)</v>
      </c>
      <c r="W21" t="s">
        <v>816</v>
      </c>
    </row>
    <row r="22" spans="10:23" ht="15" thickBot="1">
      <c r="J22" s="32" t="s">
        <v>142</v>
      </c>
      <c r="K22" s="33">
        <v>3</v>
      </c>
      <c r="L22" s="33">
        <v>994</v>
      </c>
      <c r="M22" s="33">
        <v>986</v>
      </c>
      <c r="N22" s="33">
        <v>0</v>
      </c>
      <c r="O22" s="33">
        <v>0</v>
      </c>
      <c r="Q22" s="46">
        <v>1</v>
      </c>
      <c r="R22">
        <f t="shared" si="8"/>
        <v>3</v>
      </c>
      <c r="S22">
        <f t="shared" si="9"/>
        <v>994</v>
      </c>
      <c r="T22">
        <v>4</v>
      </c>
      <c r="U22">
        <f t="shared" si="11"/>
        <v>0</v>
      </c>
      <c r="V22">
        <f t="shared" si="12"/>
        <v>0</v>
      </c>
      <c r="W22">
        <f>SUM(R22:V22)</f>
        <v>1001</v>
      </c>
    </row>
    <row r="23" spans="10:23" ht="15" thickBot="1">
      <c r="J23" s="32" t="s">
        <v>143</v>
      </c>
      <c r="K23" s="33">
        <v>2</v>
      </c>
      <c r="L23" s="33">
        <v>994</v>
      </c>
      <c r="M23" s="33">
        <v>4</v>
      </c>
      <c r="N23" s="33">
        <v>0</v>
      </c>
      <c r="O23" s="33">
        <v>0</v>
      </c>
      <c r="Q23" s="46">
        <v>2</v>
      </c>
      <c r="R23">
        <f t="shared" si="8"/>
        <v>2</v>
      </c>
      <c r="S23">
        <f t="shared" si="9"/>
        <v>994</v>
      </c>
      <c r="T23">
        <f t="shared" si="10"/>
        <v>4</v>
      </c>
      <c r="U23">
        <f t="shared" si="11"/>
        <v>0</v>
      </c>
      <c r="V23">
        <f t="shared" si="12"/>
        <v>0</v>
      </c>
    </row>
    <row r="24" spans="10:23" ht="15" thickBot="1">
      <c r="J24" s="32" t="s">
        <v>145</v>
      </c>
      <c r="K24" s="33">
        <v>2</v>
      </c>
      <c r="L24" s="33">
        <v>994</v>
      </c>
      <c r="M24" s="33">
        <v>0</v>
      </c>
      <c r="N24" s="33">
        <v>0</v>
      </c>
      <c r="O24" s="33">
        <v>0</v>
      </c>
      <c r="Q24" s="46">
        <v>3</v>
      </c>
      <c r="R24">
        <f t="shared" si="8"/>
        <v>2</v>
      </c>
      <c r="S24">
        <f t="shared" si="9"/>
        <v>994</v>
      </c>
      <c r="T24">
        <f t="shared" si="10"/>
        <v>0</v>
      </c>
      <c r="U24">
        <f t="shared" si="11"/>
        <v>0</v>
      </c>
      <c r="V24">
        <f t="shared" si="12"/>
        <v>0</v>
      </c>
    </row>
    <row r="25" spans="10:23" ht="15" thickBot="1">
      <c r="J25" s="32" t="s">
        <v>147</v>
      </c>
      <c r="K25" s="33">
        <v>2</v>
      </c>
      <c r="L25" s="33">
        <v>994</v>
      </c>
      <c r="M25" s="33">
        <v>0</v>
      </c>
      <c r="N25" s="33">
        <v>0</v>
      </c>
      <c r="O25" s="33">
        <v>0</v>
      </c>
      <c r="Q25" s="46">
        <v>4</v>
      </c>
      <c r="R25">
        <f t="shared" si="8"/>
        <v>2</v>
      </c>
      <c r="S25">
        <f t="shared" si="9"/>
        <v>994</v>
      </c>
      <c r="T25">
        <f t="shared" si="10"/>
        <v>0</v>
      </c>
      <c r="U25">
        <f t="shared" si="11"/>
        <v>0</v>
      </c>
      <c r="V25">
        <f t="shared" si="12"/>
        <v>0</v>
      </c>
    </row>
    <row r="26" spans="10:23" ht="15" thickBot="1">
      <c r="J26" s="32" t="s">
        <v>149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Q26" s="46">
        <v>5</v>
      </c>
      <c r="R26">
        <f t="shared" si="8"/>
        <v>0</v>
      </c>
      <c r="S26">
        <v>982</v>
      </c>
      <c r="T26">
        <f t="shared" si="10"/>
        <v>0</v>
      </c>
      <c r="U26">
        <f t="shared" si="11"/>
        <v>0</v>
      </c>
      <c r="V26">
        <f t="shared" si="12"/>
        <v>0</v>
      </c>
    </row>
    <row r="27" spans="10:23" ht="18.5" thickBot="1">
      <c r="J27" s="28"/>
    </row>
    <row r="28" spans="10:23" ht="15" thickBot="1">
      <c r="J28" s="45" t="s">
        <v>814</v>
      </c>
      <c r="K28" s="45">
        <v>2</v>
      </c>
      <c r="L28" s="45">
        <v>3</v>
      </c>
      <c r="M28" s="45">
        <v>4</v>
      </c>
      <c r="N28" s="45">
        <v>5</v>
      </c>
      <c r="O28" s="45">
        <v>6</v>
      </c>
      <c r="P28" s="32" t="s">
        <v>567</v>
      </c>
      <c r="Q28" s="32" t="s">
        <v>815</v>
      </c>
      <c r="R28" s="32" t="s">
        <v>165</v>
      </c>
      <c r="S28" s="32" t="s">
        <v>166</v>
      </c>
    </row>
    <row r="29" spans="10:23" ht="15" thickBot="1">
      <c r="J29" s="32" t="s">
        <v>131</v>
      </c>
      <c r="K29" s="33">
        <f>VLOOKUP(K8,$Q$22:$V$26,K$28,0)</f>
        <v>2</v>
      </c>
      <c r="L29" s="33">
        <f t="shared" ref="L29:O29" si="13">VLOOKUP(L8,$Q$22:$V$26,L$28,0)</f>
        <v>994</v>
      </c>
      <c r="M29" s="33">
        <f t="shared" si="13"/>
        <v>0</v>
      </c>
      <c r="N29" s="33">
        <f t="shared" si="13"/>
        <v>0</v>
      </c>
      <c r="O29" s="33">
        <f t="shared" si="13"/>
        <v>0</v>
      </c>
      <c r="P29" s="33">
        <f>SUM(K29:O29)</f>
        <v>996</v>
      </c>
      <c r="Q29" s="33">
        <v>996</v>
      </c>
      <c r="R29" s="33">
        <v>0</v>
      </c>
      <c r="S29" s="33">
        <v>0</v>
      </c>
    </row>
    <row r="30" spans="10:23" ht="15" thickBot="1">
      <c r="J30" s="32" t="s">
        <v>132</v>
      </c>
      <c r="K30" s="33">
        <f t="shared" ref="K30:O30" si="14">VLOOKUP(K9,$Q$22:$V$26,K$28,0)</f>
        <v>2</v>
      </c>
      <c r="L30" s="33">
        <f t="shared" si="14"/>
        <v>994</v>
      </c>
      <c r="M30" s="33">
        <f t="shared" si="14"/>
        <v>4</v>
      </c>
      <c r="N30" s="33">
        <f t="shared" si="14"/>
        <v>0</v>
      </c>
      <c r="O30" s="33">
        <f t="shared" si="14"/>
        <v>0</v>
      </c>
      <c r="P30" s="33">
        <f t="shared" ref="P30:P33" si="15">SUM(K30:O30)</f>
        <v>1000</v>
      </c>
      <c r="Q30" s="33">
        <v>1000</v>
      </c>
      <c r="R30" s="33">
        <v>0</v>
      </c>
      <c r="S30" s="33">
        <v>0</v>
      </c>
    </row>
    <row r="31" spans="10:23" ht="15" thickBot="1">
      <c r="J31" s="32" t="s">
        <v>133</v>
      </c>
      <c r="K31" s="33">
        <f t="shared" ref="K31:O31" si="16">VLOOKUP(K10,$Q$22:$V$26,K$28,0)</f>
        <v>3</v>
      </c>
      <c r="L31" s="33">
        <f t="shared" si="16"/>
        <v>982</v>
      </c>
      <c r="M31" s="33">
        <f t="shared" si="16"/>
        <v>4</v>
      </c>
      <c r="N31" s="33">
        <f t="shared" si="16"/>
        <v>0</v>
      </c>
      <c r="O31" s="33">
        <f t="shared" si="16"/>
        <v>0</v>
      </c>
      <c r="P31" s="33">
        <f t="shared" si="15"/>
        <v>989</v>
      </c>
      <c r="Q31" s="33">
        <v>989</v>
      </c>
      <c r="R31" s="33">
        <v>0</v>
      </c>
      <c r="S31" s="33">
        <v>0</v>
      </c>
    </row>
    <row r="32" spans="10:23" ht="15" thickBot="1">
      <c r="J32" s="32" t="s">
        <v>134</v>
      </c>
      <c r="K32" s="33">
        <f t="shared" ref="K32:O32" si="17">VLOOKUP(K11,$Q$22:$V$26,K$28,0)</f>
        <v>3</v>
      </c>
      <c r="L32" s="33">
        <f t="shared" si="17"/>
        <v>994</v>
      </c>
      <c r="M32" s="33">
        <f t="shared" si="17"/>
        <v>0</v>
      </c>
      <c r="N32" s="33">
        <f t="shared" si="17"/>
        <v>0</v>
      </c>
      <c r="O32" s="33">
        <f t="shared" si="17"/>
        <v>0</v>
      </c>
      <c r="P32" s="33">
        <f t="shared" si="15"/>
        <v>997</v>
      </c>
      <c r="Q32" s="33">
        <v>997</v>
      </c>
      <c r="R32" s="33">
        <v>0</v>
      </c>
      <c r="S32" s="33">
        <v>0</v>
      </c>
    </row>
    <row r="33" spans="10:19" ht="15" thickBot="1">
      <c r="J33" s="32" t="s">
        <v>135</v>
      </c>
      <c r="K33" s="33">
        <f t="shared" ref="K33:O33" si="18">VLOOKUP(K12,$Q$22:$V$26,K$28,0)</f>
        <v>0</v>
      </c>
      <c r="L33" s="33">
        <f t="shared" si="18"/>
        <v>994</v>
      </c>
      <c r="M33" s="33">
        <f t="shared" si="18"/>
        <v>0</v>
      </c>
      <c r="N33" s="33">
        <f t="shared" si="18"/>
        <v>0</v>
      </c>
      <c r="O33" s="33">
        <f t="shared" si="18"/>
        <v>0</v>
      </c>
      <c r="P33" s="33">
        <f t="shared" si="15"/>
        <v>994</v>
      </c>
      <c r="Q33" s="33">
        <v>994</v>
      </c>
      <c r="R33" s="33">
        <v>0</v>
      </c>
      <c r="S33" s="33">
        <v>0</v>
      </c>
    </row>
    <row r="34" spans="10:19" ht="15" thickBot="1"/>
    <row r="35" spans="10:19" ht="15" thickBot="1">
      <c r="J35" s="34" t="s">
        <v>167</v>
      </c>
      <c r="K35" s="35">
        <v>1983</v>
      </c>
    </row>
    <row r="36" spans="10:19" ht="15" thickBot="1">
      <c r="J36" s="34" t="s">
        <v>811</v>
      </c>
      <c r="K36" s="35">
        <v>0</v>
      </c>
    </row>
    <row r="37" spans="10:19" ht="15" thickBot="1">
      <c r="J37" s="34" t="s">
        <v>169</v>
      </c>
      <c r="K37" s="35">
        <v>4976</v>
      </c>
    </row>
    <row r="38" spans="10:19" ht="15" thickBot="1">
      <c r="J38" s="34" t="s">
        <v>170</v>
      </c>
      <c r="K38" s="35">
        <v>4976</v>
      </c>
    </row>
    <row r="39" spans="10:19" ht="15" thickBot="1">
      <c r="J39" s="34" t="s">
        <v>171</v>
      </c>
      <c r="K39" s="35">
        <v>0</v>
      </c>
    </row>
    <row r="40" spans="10:19" ht="20" thickBot="1">
      <c r="J40" s="34" t="s">
        <v>172</v>
      </c>
      <c r="K40" s="35"/>
    </row>
    <row r="41" spans="10:19" ht="20" thickBot="1">
      <c r="J41" s="34" t="s">
        <v>173</v>
      </c>
      <c r="K41" s="35"/>
    </row>
    <row r="42" spans="10:19" ht="15" thickBot="1">
      <c r="J42" s="34" t="s">
        <v>174</v>
      </c>
      <c r="K42" s="35">
        <v>0</v>
      </c>
    </row>
    <row r="44" spans="10:19">
      <c r="J44" s="37" t="s">
        <v>175</v>
      </c>
    </row>
    <row r="46" spans="10:19">
      <c r="J46" s="36" t="s">
        <v>812</v>
      </c>
    </row>
    <row r="47" spans="10:19">
      <c r="J47" s="36" t="s">
        <v>813</v>
      </c>
    </row>
  </sheetData>
  <hyperlinks>
    <hyperlink ref="J44" r:id="rId1" display="https://miau.my-x.hu/myx-free/coco/test/830543620190331185218.html" xr:uid="{32986CEE-8AD8-48EF-9C68-1E26C33B46A1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CA03-924C-42C9-91A5-926F21D2FCDE}">
  <dimension ref="A1:AE85"/>
  <sheetViews>
    <sheetView zoomScale="50" zoomScaleNormal="50" workbookViewId="0"/>
  </sheetViews>
  <sheetFormatPr defaultRowHeight="14.5"/>
  <cols>
    <col min="1" max="1" width="36.81640625" bestFit="1" customWidth="1"/>
    <col min="2" max="2" width="11.90625" bestFit="1" customWidth="1"/>
    <col min="3" max="5" width="10.6328125" bestFit="1" customWidth="1"/>
    <col min="6" max="6" width="11" bestFit="1" customWidth="1"/>
    <col min="8" max="8" width="34.453125" bestFit="1" customWidth="1"/>
    <col min="9" max="9" width="37.1796875" customWidth="1"/>
  </cols>
  <sheetData>
    <row r="1" spans="1:31" ht="18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  <c r="T1" s="28"/>
    </row>
    <row r="2" spans="1:31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  <c r="T2" s="29"/>
    </row>
    <row r="3" spans="1:31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31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31" ht="15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  <c r="T5" s="30" t="s">
        <v>118</v>
      </c>
      <c r="U5" s="31">
        <v>7739614</v>
      </c>
      <c r="V5" s="30" t="s">
        <v>119</v>
      </c>
      <c r="W5" s="31">
        <v>10</v>
      </c>
      <c r="X5" s="30" t="s">
        <v>120</v>
      </c>
      <c r="Y5" s="31">
        <v>5</v>
      </c>
      <c r="Z5" s="30" t="s">
        <v>121</v>
      </c>
      <c r="AA5" s="31">
        <v>10</v>
      </c>
      <c r="AB5" s="30" t="s">
        <v>122</v>
      </c>
      <c r="AC5" s="31">
        <v>0</v>
      </c>
      <c r="AD5" s="30" t="s">
        <v>123</v>
      </c>
      <c r="AE5" s="31" t="s">
        <v>818</v>
      </c>
    </row>
    <row r="6" spans="1:31" ht="18.5" thickBot="1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  <c r="T6" s="28"/>
    </row>
    <row r="7" spans="1:31" ht="15" thickBot="1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  <c r="T7" s="32" t="s">
        <v>124</v>
      </c>
      <c r="U7" s="32" t="s">
        <v>125</v>
      </c>
      <c r="V7" s="32" t="s">
        <v>126</v>
      </c>
      <c r="W7" s="32" t="s">
        <v>127</v>
      </c>
      <c r="X7" s="32" t="s">
        <v>128</v>
      </c>
      <c r="Y7" s="32" t="s">
        <v>129</v>
      </c>
      <c r="Z7" s="32" t="s">
        <v>130</v>
      </c>
    </row>
    <row r="8" spans="1:31" ht="15" thickBot="1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  <c r="T8" s="32" t="s">
        <v>131</v>
      </c>
      <c r="U8" s="33">
        <v>8</v>
      </c>
      <c r="V8" s="33">
        <v>10</v>
      </c>
      <c r="W8" s="33">
        <v>9</v>
      </c>
      <c r="X8" s="33">
        <v>10</v>
      </c>
      <c r="Y8" s="33">
        <v>6</v>
      </c>
      <c r="Z8" s="33">
        <v>1000</v>
      </c>
    </row>
    <row r="9" spans="1:31" ht="15" thickBot="1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  <c r="T9" s="32" t="s">
        <v>132</v>
      </c>
      <c r="U9" s="33">
        <v>3</v>
      </c>
      <c r="V9" s="33">
        <v>2</v>
      </c>
      <c r="W9" s="33">
        <v>4</v>
      </c>
      <c r="X9" s="33">
        <v>8</v>
      </c>
      <c r="Y9" s="33">
        <v>7</v>
      </c>
      <c r="Z9" s="33">
        <v>1000</v>
      </c>
    </row>
    <row r="10" spans="1:31" ht="15" thickBot="1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  <c r="T10" s="32" t="s">
        <v>133</v>
      </c>
      <c r="U10" s="33">
        <v>6</v>
      </c>
      <c r="V10" s="33">
        <v>6</v>
      </c>
      <c r="W10" s="33">
        <v>8</v>
      </c>
      <c r="X10" s="33">
        <v>4</v>
      </c>
      <c r="Y10" s="33">
        <v>9</v>
      </c>
      <c r="Z10" s="33">
        <v>1000</v>
      </c>
    </row>
    <row r="11" spans="1:31" ht="15" thickBot="1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  <c r="T11" s="32" t="s">
        <v>134</v>
      </c>
      <c r="U11" s="33">
        <v>4</v>
      </c>
      <c r="V11" s="33">
        <v>1</v>
      </c>
      <c r="W11" s="33">
        <v>1</v>
      </c>
      <c r="X11" s="33">
        <v>7</v>
      </c>
      <c r="Y11" s="33">
        <v>2</v>
      </c>
      <c r="Z11" s="33">
        <v>1000</v>
      </c>
    </row>
    <row r="12" spans="1:31" ht="15" thickBot="1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  <c r="T12" s="32" t="s">
        <v>135</v>
      </c>
      <c r="U12" s="33">
        <v>10</v>
      </c>
      <c r="V12" s="33">
        <v>5</v>
      </c>
      <c r="W12" s="33">
        <v>6</v>
      </c>
      <c r="X12" s="33">
        <v>1</v>
      </c>
      <c r="Y12" s="33">
        <v>8</v>
      </c>
      <c r="Z12" s="33">
        <v>1000</v>
      </c>
    </row>
    <row r="13" spans="1:31" ht="15" thickBot="1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  <c r="T13" s="32" t="s">
        <v>136</v>
      </c>
      <c r="U13" s="33">
        <v>2</v>
      </c>
      <c r="V13" s="33">
        <v>8</v>
      </c>
      <c r="W13" s="33">
        <v>5</v>
      </c>
      <c r="X13" s="33">
        <v>6</v>
      </c>
      <c r="Y13" s="33">
        <v>2</v>
      </c>
      <c r="Z13" s="33">
        <v>1000</v>
      </c>
    </row>
    <row r="14" spans="1:31" ht="15" thickBot="1">
      <c r="A14" s="21" t="s">
        <v>91</v>
      </c>
      <c r="B14" s="21">
        <v>80</v>
      </c>
      <c r="C14" s="21">
        <f>satisfaction_v2!C14</f>
        <v>85.9</v>
      </c>
      <c r="D14" s="21">
        <v>90</v>
      </c>
      <c r="E14" s="21">
        <f>satisfaction_v2!E14</f>
        <v>85.9</v>
      </c>
      <c r="F14" s="21">
        <f>satisfaction_v2!F14</f>
        <v>94.2</v>
      </c>
      <c r="T14" s="32" t="s">
        <v>137</v>
      </c>
      <c r="U14" s="33">
        <v>1</v>
      </c>
      <c r="V14" s="33">
        <v>8</v>
      </c>
      <c r="W14" s="33">
        <v>7</v>
      </c>
      <c r="X14" s="33">
        <v>3</v>
      </c>
      <c r="Y14" s="33">
        <v>10</v>
      </c>
      <c r="Z14" s="33">
        <v>1000</v>
      </c>
    </row>
    <row r="15" spans="1:31" ht="15" thickBot="1">
      <c r="T15" s="32" t="s">
        <v>138</v>
      </c>
      <c r="U15" s="33">
        <v>4</v>
      </c>
      <c r="V15" s="33">
        <v>6</v>
      </c>
      <c r="W15" s="33">
        <v>3</v>
      </c>
      <c r="X15" s="33">
        <v>9</v>
      </c>
      <c r="Y15" s="33">
        <v>1</v>
      </c>
      <c r="Z15" s="33">
        <v>1000</v>
      </c>
    </row>
    <row r="16" spans="1:31" ht="15" thickBot="1">
      <c r="T16" s="32" t="s">
        <v>139</v>
      </c>
      <c r="U16" s="33">
        <v>9</v>
      </c>
      <c r="V16" s="33">
        <v>3</v>
      </c>
      <c r="W16" s="33">
        <v>2</v>
      </c>
      <c r="X16" s="33">
        <v>2</v>
      </c>
      <c r="Y16" s="33">
        <v>4</v>
      </c>
      <c r="Z16" s="33">
        <v>1000</v>
      </c>
    </row>
    <row r="17" spans="1:26" ht="22.5" thickBot="1">
      <c r="A17" s="18" t="s">
        <v>93</v>
      </c>
      <c r="B17" s="22" t="s">
        <v>94</v>
      </c>
      <c r="C17" s="22" t="s">
        <v>95</v>
      </c>
      <c r="D17" s="22" t="s">
        <v>95</v>
      </c>
      <c r="E17" s="22" t="s">
        <v>94</v>
      </c>
      <c r="F17" s="22" t="s">
        <v>95</v>
      </c>
      <c r="T17" s="32" t="s">
        <v>140</v>
      </c>
      <c r="U17" s="33">
        <v>7</v>
      </c>
      <c r="V17" s="33">
        <v>4</v>
      </c>
      <c r="W17" s="33">
        <v>10</v>
      </c>
      <c r="X17" s="33">
        <v>5</v>
      </c>
      <c r="Y17" s="33">
        <v>5</v>
      </c>
      <c r="Z17" s="33">
        <v>1000</v>
      </c>
    </row>
    <row r="18" spans="1:26" ht="18.5" thickBot="1">
      <c r="A18" t="s">
        <v>92</v>
      </c>
      <c r="B18">
        <v>1</v>
      </c>
      <c r="C18">
        <v>0</v>
      </c>
      <c r="D18">
        <v>1</v>
      </c>
      <c r="E18">
        <v>0</v>
      </c>
      <c r="F18">
        <v>1</v>
      </c>
      <c r="T18" s="28"/>
    </row>
    <row r="19" spans="1:26" ht="15" thickBot="1">
      <c r="A19" t="s">
        <v>96</v>
      </c>
      <c r="B19" t="str">
        <f t="shared" ref="B19:F19" si="0">B3</f>
        <v>Nd1</v>
      </c>
      <c r="C19" t="str">
        <f t="shared" si="0"/>
        <v>Nd2</v>
      </c>
      <c r="D19" t="str">
        <f t="shared" si="0"/>
        <v>Nd3</v>
      </c>
      <c r="E19" t="str">
        <f t="shared" si="0"/>
        <v>Nd4</v>
      </c>
      <c r="F19" t="str">
        <f t="shared" si="0"/>
        <v>Nd5</v>
      </c>
      <c r="G19" t="s">
        <v>98</v>
      </c>
      <c r="H19" t="s">
        <v>99</v>
      </c>
      <c r="T19" s="32" t="s">
        <v>141</v>
      </c>
      <c r="U19" s="32" t="s">
        <v>125</v>
      </c>
      <c r="V19" s="32" t="s">
        <v>126</v>
      </c>
      <c r="W19" s="32" t="s">
        <v>127</v>
      </c>
      <c r="X19" s="32" t="s">
        <v>128</v>
      </c>
      <c r="Y19" s="32" t="s">
        <v>129</v>
      </c>
    </row>
    <row r="20" spans="1:26" ht="15" thickBot="1">
      <c r="A20" t="str">
        <f t="shared" ref="A20:A29" si="1">A4</f>
        <v>St1</v>
      </c>
      <c r="B20">
        <f>ABS(B4-B$14)</f>
        <v>20</v>
      </c>
      <c r="C20">
        <f t="shared" ref="C20:F20" si="2">ABS(C4-C$14)</f>
        <v>9.9999999999994316E-2</v>
      </c>
      <c r="D20">
        <f t="shared" si="2"/>
        <v>30</v>
      </c>
      <c r="E20">
        <f t="shared" si="2"/>
        <v>0.90000000000000568</v>
      </c>
      <c r="F20">
        <f t="shared" si="2"/>
        <v>17.799999999999997</v>
      </c>
      <c r="G20">
        <v>1000</v>
      </c>
      <c r="T20" s="32" t="s">
        <v>142</v>
      </c>
      <c r="U20" s="33" t="s">
        <v>819</v>
      </c>
      <c r="V20" s="33" t="s">
        <v>266</v>
      </c>
      <c r="W20" s="33" t="s">
        <v>820</v>
      </c>
      <c r="X20" s="33" t="s">
        <v>821</v>
      </c>
      <c r="Y20" s="33" t="s">
        <v>822</v>
      </c>
    </row>
    <row r="21" spans="1:26" ht="15" thickBot="1">
      <c r="A21" t="str">
        <f t="shared" si="1"/>
        <v>St2</v>
      </c>
      <c r="B21">
        <f t="shared" ref="B21:F29" si="3">ABS(B5-B$14)</f>
        <v>5</v>
      </c>
      <c r="C21">
        <f t="shared" si="3"/>
        <v>30.900000000000006</v>
      </c>
      <c r="D21">
        <f t="shared" si="3"/>
        <v>10</v>
      </c>
      <c r="E21">
        <f t="shared" si="3"/>
        <v>3.9000000000000057</v>
      </c>
      <c r="F21">
        <f t="shared" si="3"/>
        <v>21.200000000000003</v>
      </c>
      <c r="G21">
        <v>1000</v>
      </c>
      <c r="T21" s="32" t="s">
        <v>143</v>
      </c>
      <c r="U21" s="33" t="s">
        <v>823</v>
      </c>
      <c r="V21" s="33" t="s">
        <v>144</v>
      </c>
      <c r="W21" s="33" t="s">
        <v>824</v>
      </c>
      <c r="X21" s="33" t="s">
        <v>825</v>
      </c>
      <c r="Y21" s="33" t="s">
        <v>826</v>
      </c>
    </row>
    <row r="22" spans="1:26" ht="15" thickBot="1">
      <c r="A22" t="str">
        <f t="shared" si="1"/>
        <v>St3</v>
      </c>
      <c r="B22">
        <f t="shared" si="3"/>
        <v>11</v>
      </c>
      <c r="C22">
        <f t="shared" si="3"/>
        <v>9.0999999999999943</v>
      </c>
      <c r="D22">
        <f t="shared" si="3"/>
        <v>29</v>
      </c>
      <c r="E22">
        <f t="shared" si="3"/>
        <v>21.099999999999994</v>
      </c>
      <c r="F22">
        <f t="shared" si="3"/>
        <v>22.799999999999997</v>
      </c>
      <c r="G22">
        <v>1000</v>
      </c>
      <c r="T22" s="32" t="s">
        <v>145</v>
      </c>
      <c r="U22" s="33" t="s">
        <v>827</v>
      </c>
      <c r="V22" s="33" t="s">
        <v>146</v>
      </c>
      <c r="W22" s="33" t="s">
        <v>828</v>
      </c>
      <c r="X22" s="33" t="s">
        <v>829</v>
      </c>
      <c r="Y22" s="33" t="s">
        <v>830</v>
      </c>
    </row>
    <row r="23" spans="1:26" ht="15" thickBot="1">
      <c r="A23" t="str">
        <f t="shared" si="1"/>
        <v>St4</v>
      </c>
      <c r="B23">
        <f t="shared" si="3"/>
        <v>9</v>
      </c>
      <c r="C23">
        <f t="shared" si="3"/>
        <v>35.900000000000006</v>
      </c>
      <c r="D23">
        <f t="shared" si="3"/>
        <v>1</v>
      </c>
      <c r="E23">
        <f t="shared" si="3"/>
        <v>4.0999999999999943</v>
      </c>
      <c r="F23">
        <f t="shared" si="3"/>
        <v>5.2000000000000028</v>
      </c>
      <c r="G23">
        <v>1000</v>
      </c>
      <c r="T23" s="32" t="s">
        <v>147</v>
      </c>
      <c r="U23" s="33" t="s">
        <v>831</v>
      </c>
      <c r="V23" s="33" t="s">
        <v>148</v>
      </c>
      <c r="W23" s="33" t="s">
        <v>832</v>
      </c>
      <c r="X23" s="33" t="s">
        <v>833</v>
      </c>
      <c r="Y23" s="33" t="s">
        <v>834</v>
      </c>
    </row>
    <row r="24" spans="1:26" ht="15" thickBot="1">
      <c r="A24" t="str">
        <f t="shared" si="1"/>
        <v>St5</v>
      </c>
      <c r="B24">
        <f t="shared" si="3"/>
        <v>30</v>
      </c>
      <c r="C24">
        <f t="shared" si="3"/>
        <v>12.099999999999994</v>
      </c>
      <c r="D24">
        <f t="shared" si="3"/>
        <v>21</v>
      </c>
      <c r="E24">
        <f t="shared" si="3"/>
        <v>31.099999999999994</v>
      </c>
      <c r="F24">
        <f t="shared" si="3"/>
        <v>21.799999999999997</v>
      </c>
      <c r="G24">
        <v>1000</v>
      </c>
      <c r="T24" s="32" t="s">
        <v>149</v>
      </c>
      <c r="U24" s="33" t="s">
        <v>835</v>
      </c>
      <c r="V24" s="33" t="s">
        <v>150</v>
      </c>
      <c r="W24" s="33" t="s">
        <v>836</v>
      </c>
      <c r="X24" s="33" t="s">
        <v>837</v>
      </c>
      <c r="Y24" s="33" t="s">
        <v>838</v>
      </c>
    </row>
    <row r="25" spans="1:26" ht="15" thickBot="1">
      <c r="A25" t="str">
        <f t="shared" si="1"/>
        <v>St6</v>
      </c>
      <c r="B25">
        <f t="shared" si="3"/>
        <v>4</v>
      </c>
      <c r="C25">
        <f t="shared" si="3"/>
        <v>3.9000000000000057</v>
      </c>
      <c r="D25">
        <f t="shared" si="3"/>
        <v>18</v>
      </c>
      <c r="E25">
        <f t="shared" si="3"/>
        <v>17.900000000000006</v>
      </c>
      <c r="F25">
        <f t="shared" si="3"/>
        <v>5.2000000000000028</v>
      </c>
      <c r="G25">
        <v>1000</v>
      </c>
      <c r="T25" s="32" t="s">
        <v>151</v>
      </c>
      <c r="U25" s="33" t="s">
        <v>839</v>
      </c>
      <c r="V25" s="33" t="s">
        <v>152</v>
      </c>
      <c r="W25" s="33" t="s">
        <v>840</v>
      </c>
      <c r="X25" s="33" t="s">
        <v>152</v>
      </c>
      <c r="Y25" s="33" t="s">
        <v>841</v>
      </c>
    </row>
    <row r="26" spans="1:26" ht="15" thickBot="1">
      <c r="A26" t="str">
        <f t="shared" si="1"/>
        <v>St7</v>
      </c>
      <c r="B26">
        <f t="shared" si="3"/>
        <v>2</v>
      </c>
      <c r="C26">
        <f t="shared" si="3"/>
        <v>3.9000000000000057</v>
      </c>
      <c r="D26">
        <f t="shared" si="3"/>
        <v>27</v>
      </c>
      <c r="E26">
        <f t="shared" si="3"/>
        <v>26.900000000000006</v>
      </c>
      <c r="F26">
        <f t="shared" si="3"/>
        <v>31.200000000000003</v>
      </c>
      <c r="G26">
        <v>1000</v>
      </c>
      <c r="T26" s="32" t="s">
        <v>153</v>
      </c>
      <c r="U26" s="33" t="s">
        <v>842</v>
      </c>
      <c r="V26" s="33" t="s">
        <v>154</v>
      </c>
      <c r="W26" s="33" t="s">
        <v>843</v>
      </c>
      <c r="X26" s="33" t="s">
        <v>154</v>
      </c>
      <c r="Y26" s="33" t="s">
        <v>844</v>
      </c>
    </row>
    <row r="27" spans="1:26" ht="15" thickBot="1">
      <c r="A27" t="str">
        <f t="shared" si="1"/>
        <v>St8</v>
      </c>
      <c r="B27">
        <f t="shared" si="3"/>
        <v>9</v>
      </c>
      <c r="C27">
        <f t="shared" si="3"/>
        <v>9.0999999999999943</v>
      </c>
      <c r="D27">
        <f t="shared" si="3"/>
        <v>9</v>
      </c>
      <c r="E27">
        <f t="shared" si="3"/>
        <v>2.0999999999999943</v>
      </c>
      <c r="F27">
        <f t="shared" si="3"/>
        <v>0.79999999999999716</v>
      </c>
      <c r="G27">
        <v>1000</v>
      </c>
      <c r="T27" s="32" t="s">
        <v>155</v>
      </c>
      <c r="U27" s="33" t="s">
        <v>845</v>
      </c>
      <c r="V27" s="33" t="s">
        <v>156</v>
      </c>
      <c r="W27" s="33" t="s">
        <v>846</v>
      </c>
      <c r="X27" s="33" t="s">
        <v>156</v>
      </c>
      <c r="Y27" s="33" t="s">
        <v>847</v>
      </c>
    </row>
    <row r="28" spans="1:26" ht="15" thickBot="1">
      <c r="A28" t="str">
        <f t="shared" si="1"/>
        <v>St9</v>
      </c>
      <c r="B28">
        <f t="shared" si="3"/>
        <v>26</v>
      </c>
      <c r="C28">
        <f t="shared" si="3"/>
        <v>27.099999999999994</v>
      </c>
      <c r="D28">
        <f t="shared" si="3"/>
        <v>8</v>
      </c>
      <c r="E28">
        <f t="shared" si="3"/>
        <v>27.900000000000006</v>
      </c>
      <c r="F28">
        <f t="shared" si="3"/>
        <v>6.7999999999999972</v>
      </c>
      <c r="G28">
        <v>1000</v>
      </c>
      <c r="T28" s="32" t="s">
        <v>157</v>
      </c>
      <c r="U28" s="33" t="s">
        <v>158</v>
      </c>
      <c r="V28" s="33" t="s">
        <v>158</v>
      </c>
      <c r="W28" s="33" t="s">
        <v>848</v>
      </c>
      <c r="X28" s="33" t="s">
        <v>158</v>
      </c>
      <c r="Y28" s="33" t="s">
        <v>849</v>
      </c>
    </row>
    <row r="29" spans="1:26" ht="15" thickBot="1">
      <c r="A29" t="str">
        <f t="shared" si="1"/>
        <v>St10</v>
      </c>
      <c r="B29">
        <f t="shared" si="3"/>
        <v>16</v>
      </c>
      <c r="C29">
        <f t="shared" si="3"/>
        <v>17.099999999999994</v>
      </c>
      <c r="D29">
        <f t="shared" si="3"/>
        <v>32</v>
      </c>
      <c r="E29">
        <f t="shared" si="3"/>
        <v>19.099999999999994</v>
      </c>
      <c r="F29">
        <f t="shared" si="3"/>
        <v>7.2000000000000028</v>
      </c>
      <c r="G29">
        <v>1000</v>
      </c>
      <c r="T29" s="32" t="s">
        <v>159</v>
      </c>
      <c r="U29" s="33" t="s">
        <v>160</v>
      </c>
      <c r="V29" s="33" t="s">
        <v>160</v>
      </c>
      <c r="W29" s="33" t="s">
        <v>850</v>
      </c>
      <c r="X29" s="33" t="s">
        <v>160</v>
      </c>
      <c r="Y29" s="33" t="s">
        <v>160</v>
      </c>
    </row>
    <row r="30" spans="1:26" ht="18.5" thickBot="1">
      <c r="B30" s="24"/>
      <c r="C30" s="24"/>
      <c r="D30" s="24"/>
      <c r="E30" s="24"/>
      <c r="F30" s="24"/>
      <c r="T30" s="28"/>
    </row>
    <row r="31" spans="1:26" ht="44" thickBot="1">
      <c r="A31" t="s">
        <v>97</v>
      </c>
      <c r="B31" t="str">
        <f t="shared" ref="B31:G41" si="4">B19</f>
        <v>Nd1</v>
      </c>
      <c r="C31" t="str">
        <f t="shared" si="4"/>
        <v>Nd2</v>
      </c>
      <c r="D31" t="str">
        <f t="shared" si="4"/>
        <v>Nd3</v>
      </c>
      <c r="E31" t="str">
        <f t="shared" si="4"/>
        <v>Nd4</v>
      </c>
      <c r="F31" t="str">
        <f t="shared" si="4"/>
        <v>Nd5</v>
      </c>
      <c r="G31" t="str">
        <f t="shared" si="4"/>
        <v>Y0</v>
      </c>
      <c r="H31" s="17" t="s">
        <v>99</v>
      </c>
      <c r="I31" s="17" t="s">
        <v>100</v>
      </c>
      <c r="J31" t="str">
        <f>B31</f>
        <v>Nd1</v>
      </c>
      <c r="K31" t="str">
        <f t="shared" ref="K31:N31" si="5">C31</f>
        <v>Nd2</v>
      </c>
      <c r="L31" t="str">
        <f t="shared" si="5"/>
        <v>Nd3</v>
      </c>
      <c r="M31" t="str">
        <f t="shared" si="5"/>
        <v>Nd4</v>
      </c>
      <c r="N31" t="str">
        <f t="shared" si="5"/>
        <v>Nd5</v>
      </c>
      <c r="O31" t="s">
        <v>179</v>
      </c>
      <c r="T31" s="32" t="s">
        <v>161</v>
      </c>
      <c r="U31" s="32" t="s">
        <v>125</v>
      </c>
      <c r="V31" s="32" t="s">
        <v>126</v>
      </c>
      <c r="W31" s="32" t="s">
        <v>127</v>
      </c>
      <c r="X31" s="32" t="s">
        <v>128</v>
      </c>
      <c r="Y31" s="32" t="s">
        <v>129</v>
      </c>
    </row>
    <row r="32" spans="1:26" ht="15" thickBot="1">
      <c r="A32" t="str">
        <f t="shared" ref="A32:A41" si="6">A20</f>
        <v>St1</v>
      </c>
      <c r="B32">
        <f t="shared" ref="B32:F41" si="7">RANK(B20,B$20:B$29,B$18)</f>
        <v>8</v>
      </c>
      <c r="C32">
        <f t="shared" si="7"/>
        <v>10</v>
      </c>
      <c r="D32">
        <f t="shared" si="7"/>
        <v>9</v>
      </c>
      <c r="E32">
        <f t="shared" si="7"/>
        <v>10</v>
      </c>
      <c r="F32">
        <f t="shared" si="7"/>
        <v>6</v>
      </c>
      <c r="G32">
        <f t="shared" si="4"/>
        <v>1000</v>
      </c>
      <c r="J32">
        <f>B32-satisfaction_v2!B31</f>
        <v>0</v>
      </c>
      <c r="K32">
        <f>C32-satisfaction_v2!C31</f>
        <v>9</v>
      </c>
      <c r="L32">
        <f>D32-satisfaction_v2!D31</f>
        <v>1</v>
      </c>
      <c r="M32">
        <f>E32-satisfaction_v2!E31</f>
        <v>9</v>
      </c>
      <c r="N32">
        <f>F32-satisfaction_v2!F31</f>
        <v>0</v>
      </c>
      <c r="T32" s="32" t="s">
        <v>142</v>
      </c>
      <c r="U32" s="33">
        <v>35.4</v>
      </c>
      <c r="V32" s="33">
        <v>9</v>
      </c>
      <c r="W32" s="33">
        <v>946.2</v>
      </c>
      <c r="X32" s="33">
        <v>41.9</v>
      </c>
      <c r="Y32" s="33">
        <v>30.4</v>
      </c>
    </row>
    <row r="33" spans="1:29" ht="15" thickBot="1">
      <c r="A33" t="str">
        <f t="shared" si="6"/>
        <v>St2</v>
      </c>
      <c r="B33">
        <f t="shared" si="7"/>
        <v>3</v>
      </c>
      <c r="C33">
        <f t="shared" si="7"/>
        <v>2</v>
      </c>
      <c r="D33">
        <f t="shared" si="7"/>
        <v>4</v>
      </c>
      <c r="E33">
        <f t="shared" si="7"/>
        <v>8</v>
      </c>
      <c r="F33">
        <f t="shared" si="7"/>
        <v>7</v>
      </c>
      <c r="G33">
        <f t="shared" si="4"/>
        <v>1000</v>
      </c>
      <c r="J33">
        <f>B33-satisfaction_v2!B32</f>
        <v>-2</v>
      </c>
      <c r="K33">
        <f>C33-satisfaction_v2!C32</f>
        <v>-7</v>
      </c>
      <c r="L33">
        <f>D33-satisfaction_v2!D32</f>
        <v>2</v>
      </c>
      <c r="M33">
        <f>E33-satisfaction_v2!E32</f>
        <v>5</v>
      </c>
      <c r="N33">
        <f>F33-satisfaction_v2!F32</f>
        <v>0</v>
      </c>
      <c r="T33" s="32" t="s">
        <v>143</v>
      </c>
      <c r="U33" s="33">
        <v>34.4</v>
      </c>
      <c r="V33" s="33">
        <v>8</v>
      </c>
      <c r="W33" s="33">
        <v>945.2</v>
      </c>
      <c r="X33" s="33">
        <v>21.5</v>
      </c>
      <c r="Y33" s="33">
        <v>25.5</v>
      </c>
    </row>
    <row r="34" spans="1:29" ht="15" thickBot="1">
      <c r="A34" t="str">
        <f t="shared" si="6"/>
        <v>St3</v>
      </c>
      <c r="B34">
        <f t="shared" si="7"/>
        <v>6</v>
      </c>
      <c r="C34">
        <f t="shared" si="7"/>
        <v>6</v>
      </c>
      <c r="D34">
        <f t="shared" si="7"/>
        <v>8</v>
      </c>
      <c r="E34">
        <f t="shared" si="7"/>
        <v>4</v>
      </c>
      <c r="F34">
        <f t="shared" si="7"/>
        <v>9</v>
      </c>
      <c r="G34">
        <f t="shared" si="4"/>
        <v>1000</v>
      </c>
      <c r="J34">
        <f>B34-satisfaction_v2!B33</f>
        <v>3</v>
      </c>
      <c r="K34">
        <f>C34-satisfaction_v2!C33</f>
        <v>2</v>
      </c>
      <c r="L34">
        <f>D34-satisfaction_v2!D33</f>
        <v>1</v>
      </c>
      <c r="M34">
        <f>E34-satisfaction_v2!E33</f>
        <v>-3</v>
      </c>
      <c r="N34">
        <f>F34-satisfaction_v2!F33</f>
        <v>0</v>
      </c>
      <c r="T34" s="32" t="s">
        <v>145</v>
      </c>
      <c r="U34" s="33">
        <v>33.4</v>
      </c>
      <c r="V34" s="33">
        <v>7</v>
      </c>
      <c r="W34" s="33">
        <v>944.2</v>
      </c>
      <c r="X34" s="33">
        <v>20.5</v>
      </c>
      <c r="Y34" s="33">
        <v>24.5</v>
      </c>
    </row>
    <row r="35" spans="1:29" ht="15" thickBot="1">
      <c r="A35" t="str">
        <f t="shared" si="6"/>
        <v>St4</v>
      </c>
      <c r="B35">
        <f t="shared" si="7"/>
        <v>4</v>
      </c>
      <c r="C35">
        <f t="shared" si="7"/>
        <v>1</v>
      </c>
      <c r="D35">
        <f t="shared" si="7"/>
        <v>1</v>
      </c>
      <c r="E35">
        <f t="shared" si="7"/>
        <v>7</v>
      </c>
      <c r="F35">
        <f t="shared" si="7"/>
        <v>2</v>
      </c>
      <c r="G35">
        <f t="shared" si="4"/>
        <v>1000</v>
      </c>
      <c r="J35">
        <f>B35-satisfaction_v2!B34</f>
        <v>2</v>
      </c>
      <c r="K35">
        <f>C35-satisfaction_v2!C34</f>
        <v>-9</v>
      </c>
      <c r="L35">
        <f>D35-satisfaction_v2!D34</f>
        <v>0</v>
      </c>
      <c r="M35">
        <f>E35-satisfaction_v2!E34</f>
        <v>3</v>
      </c>
      <c r="N35">
        <f>F35-satisfaction_v2!F34</f>
        <v>0</v>
      </c>
      <c r="T35" s="32" t="s">
        <v>147</v>
      </c>
      <c r="U35" s="33">
        <v>28.4</v>
      </c>
      <c r="V35" s="33">
        <v>6</v>
      </c>
      <c r="W35" s="33">
        <v>943.2</v>
      </c>
      <c r="X35" s="33">
        <v>19.5</v>
      </c>
      <c r="Y35" s="33">
        <v>23.5</v>
      </c>
    </row>
    <row r="36" spans="1:29" ht="15" thickBot="1">
      <c r="A36" t="str">
        <f t="shared" si="6"/>
        <v>St5</v>
      </c>
      <c r="B36">
        <f t="shared" si="7"/>
        <v>10</v>
      </c>
      <c r="C36">
        <f t="shared" si="7"/>
        <v>5</v>
      </c>
      <c r="D36">
        <f t="shared" si="7"/>
        <v>6</v>
      </c>
      <c r="E36">
        <f t="shared" si="7"/>
        <v>1</v>
      </c>
      <c r="F36">
        <f t="shared" si="7"/>
        <v>8</v>
      </c>
      <c r="G36">
        <f t="shared" si="4"/>
        <v>1000</v>
      </c>
      <c r="J36">
        <f>B36-satisfaction_v2!B35</f>
        <v>1</v>
      </c>
      <c r="K36">
        <f>C36-satisfaction_v2!C35</f>
        <v>-1</v>
      </c>
      <c r="L36">
        <f>D36-satisfaction_v2!D35</f>
        <v>0</v>
      </c>
      <c r="M36">
        <f>E36-satisfaction_v2!E35</f>
        <v>-9</v>
      </c>
      <c r="N36">
        <f>F36-satisfaction_v2!F35</f>
        <v>0</v>
      </c>
      <c r="T36" s="32" t="s">
        <v>149</v>
      </c>
      <c r="U36" s="33">
        <v>27.4</v>
      </c>
      <c r="V36" s="33">
        <v>5</v>
      </c>
      <c r="W36" s="33">
        <v>942.2</v>
      </c>
      <c r="X36" s="33">
        <v>14</v>
      </c>
      <c r="Y36" s="33">
        <v>22.5</v>
      </c>
    </row>
    <row r="37" spans="1:29" ht="15" thickBot="1">
      <c r="A37" t="str">
        <f t="shared" si="6"/>
        <v>St6</v>
      </c>
      <c r="B37">
        <f t="shared" si="7"/>
        <v>2</v>
      </c>
      <c r="C37">
        <f t="shared" si="7"/>
        <v>8</v>
      </c>
      <c r="D37">
        <f t="shared" si="7"/>
        <v>5</v>
      </c>
      <c r="E37">
        <f t="shared" si="7"/>
        <v>6</v>
      </c>
      <c r="F37">
        <f t="shared" si="7"/>
        <v>2</v>
      </c>
      <c r="G37">
        <f t="shared" si="4"/>
        <v>1000</v>
      </c>
      <c r="J37">
        <f>B37-satisfaction_v2!B36</f>
        <v>1</v>
      </c>
      <c r="K37">
        <f>C37-satisfaction_v2!C36</f>
        <v>6</v>
      </c>
      <c r="L37">
        <f>D37-satisfaction_v2!D36</f>
        <v>0</v>
      </c>
      <c r="M37">
        <f>E37-satisfaction_v2!E36</f>
        <v>1</v>
      </c>
      <c r="N37">
        <f>F37-satisfaction_v2!F36</f>
        <v>0</v>
      </c>
      <c r="T37" s="32" t="s">
        <v>151</v>
      </c>
      <c r="U37" s="33">
        <v>26.4</v>
      </c>
      <c r="V37" s="33">
        <v>4</v>
      </c>
      <c r="W37" s="33">
        <v>941.2</v>
      </c>
      <c r="X37" s="33">
        <v>4</v>
      </c>
      <c r="Y37" s="33">
        <v>21.5</v>
      </c>
    </row>
    <row r="38" spans="1:29" ht="15" thickBot="1">
      <c r="A38" t="str">
        <f t="shared" si="6"/>
        <v>St7</v>
      </c>
      <c r="B38">
        <f t="shared" si="7"/>
        <v>1</v>
      </c>
      <c r="C38">
        <f t="shared" si="7"/>
        <v>8</v>
      </c>
      <c r="D38">
        <f t="shared" si="7"/>
        <v>7</v>
      </c>
      <c r="E38">
        <f t="shared" si="7"/>
        <v>3</v>
      </c>
      <c r="F38">
        <f t="shared" si="7"/>
        <v>10</v>
      </c>
      <c r="G38">
        <f t="shared" si="4"/>
        <v>1000</v>
      </c>
      <c r="J38">
        <f>B38-satisfaction_v2!B37</f>
        <v>-3</v>
      </c>
      <c r="K38">
        <f>C38-satisfaction_v2!C37</f>
        <v>6</v>
      </c>
      <c r="L38">
        <f>D38-satisfaction_v2!D37</f>
        <v>-2</v>
      </c>
      <c r="M38">
        <f>E38-satisfaction_v2!E37</f>
        <v>-5</v>
      </c>
      <c r="N38">
        <f>F38-satisfaction_v2!F37</f>
        <v>0</v>
      </c>
      <c r="T38" s="32" t="s">
        <v>153</v>
      </c>
      <c r="U38" s="33">
        <v>25.5</v>
      </c>
      <c r="V38" s="33">
        <v>3</v>
      </c>
      <c r="W38" s="33">
        <v>940.2</v>
      </c>
      <c r="X38" s="33">
        <v>3</v>
      </c>
      <c r="Y38" s="33">
        <v>11</v>
      </c>
    </row>
    <row r="39" spans="1:29" ht="15" thickBot="1">
      <c r="A39" t="str">
        <f t="shared" si="6"/>
        <v>St8</v>
      </c>
      <c r="B39">
        <f t="shared" si="7"/>
        <v>4</v>
      </c>
      <c r="C39">
        <f t="shared" si="7"/>
        <v>6</v>
      </c>
      <c r="D39">
        <f t="shared" si="7"/>
        <v>3</v>
      </c>
      <c r="E39">
        <f t="shared" si="7"/>
        <v>9</v>
      </c>
      <c r="F39">
        <f t="shared" si="7"/>
        <v>1</v>
      </c>
      <c r="G39">
        <f t="shared" si="4"/>
        <v>1000</v>
      </c>
      <c r="J39">
        <f>B39-satisfaction_v2!B38</f>
        <v>-3</v>
      </c>
      <c r="K39">
        <f>C39-satisfaction_v2!C38</f>
        <v>2</v>
      </c>
      <c r="L39">
        <f>D39-satisfaction_v2!D38</f>
        <v>-1</v>
      </c>
      <c r="M39">
        <f>E39-satisfaction_v2!E38</f>
        <v>7</v>
      </c>
      <c r="N39">
        <f>F39-satisfaction_v2!F38</f>
        <v>0</v>
      </c>
      <c r="T39" s="32" t="s">
        <v>155</v>
      </c>
      <c r="U39" s="33">
        <v>24.5</v>
      </c>
      <c r="V39" s="33">
        <v>2</v>
      </c>
      <c r="W39" s="33">
        <v>939.2</v>
      </c>
      <c r="X39" s="33">
        <v>2</v>
      </c>
      <c r="Y39" s="33">
        <v>10</v>
      </c>
    </row>
    <row r="40" spans="1:29" ht="15" thickBot="1">
      <c r="A40" t="str">
        <f t="shared" si="6"/>
        <v>St9</v>
      </c>
      <c r="B40">
        <f t="shared" si="7"/>
        <v>9</v>
      </c>
      <c r="C40">
        <f t="shared" si="7"/>
        <v>3</v>
      </c>
      <c r="D40">
        <f t="shared" si="7"/>
        <v>2</v>
      </c>
      <c r="E40">
        <f t="shared" si="7"/>
        <v>2</v>
      </c>
      <c r="F40">
        <f t="shared" si="7"/>
        <v>4</v>
      </c>
      <c r="G40">
        <f t="shared" si="4"/>
        <v>1000</v>
      </c>
      <c r="J40">
        <f>B40-satisfaction_v2!B39</f>
        <v>-1</v>
      </c>
      <c r="K40">
        <f>C40-satisfaction_v2!C39</f>
        <v>-5</v>
      </c>
      <c r="L40">
        <f>D40-satisfaction_v2!D39</f>
        <v>-1</v>
      </c>
      <c r="M40">
        <f>E40-satisfaction_v2!E39</f>
        <v>-7</v>
      </c>
      <c r="N40">
        <f>F40-satisfaction_v2!F39</f>
        <v>0</v>
      </c>
      <c r="T40" s="32" t="s">
        <v>157</v>
      </c>
      <c r="U40" s="33">
        <v>1</v>
      </c>
      <c r="V40" s="33">
        <v>1</v>
      </c>
      <c r="W40" s="33">
        <v>938.2</v>
      </c>
      <c r="X40" s="33">
        <v>1</v>
      </c>
      <c r="Y40" s="33">
        <v>9</v>
      </c>
    </row>
    <row r="41" spans="1:29" ht="15" thickBot="1">
      <c r="A41" t="str">
        <f t="shared" si="6"/>
        <v>St10</v>
      </c>
      <c r="B41">
        <f t="shared" si="7"/>
        <v>7</v>
      </c>
      <c r="C41">
        <f t="shared" si="7"/>
        <v>4</v>
      </c>
      <c r="D41">
        <f t="shared" si="7"/>
        <v>10</v>
      </c>
      <c r="E41">
        <f t="shared" si="7"/>
        <v>5</v>
      </c>
      <c r="F41">
        <f t="shared" si="7"/>
        <v>5</v>
      </c>
      <c r="G41">
        <f t="shared" si="4"/>
        <v>1000</v>
      </c>
      <c r="J41">
        <f>B41-satisfaction_v2!B40</f>
        <v>1</v>
      </c>
      <c r="K41">
        <f>C41-satisfaction_v2!C40</f>
        <v>-3</v>
      </c>
      <c r="L41">
        <f>D41-satisfaction_v2!D40</f>
        <v>0</v>
      </c>
      <c r="M41">
        <f>E41-satisfaction_v2!E40</f>
        <v>-1</v>
      </c>
      <c r="N41">
        <f>F41-satisfaction_v2!F40</f>
        <v>0</v>
      </c>
      <c r="T41" s="32" t="s">
        <v>159</v>
      </c>
      <c r="U41" s="33">
        <v>0</v>
      </c>
      <c r="V41" s="33">
        <v>0</v>
      </c>
      <c r="W41" s="33">
        <v>930.2</v>
      </c>
      <c r="X41" s="33">
        <v>0</v>
      </c>
      <c r="Y41" s="33">
        <v>0</v>
      </c>
    </row>
    <row r="42" spans="1:29" ht="18.5" thickBot="1">
      <c r="T42" s="28"/>
    </row>
    <row r="43" spans="1:29" ht="15" thickBot="1">
      <c r="T43" s="32" t="s">
        <v>162</v>
      </c>
      <c r="U43" s="32" t="s">
        <v>125</v>
      </c>
      <c r="V43" s="32" t="s">
        <v>126</v>
      </c>
      <c r="W43" s="32" t="s">
        <v>127</v>
      </c>
      <c r="X43" s="32" t="s">
        <v>128</v>
      </c>
      <c r="Y43" s="32" t="s">
        <v>129</v>
      </c>
      <c r="Z43" s="32" t="s">
        <v>163</v>
      </c>
      <c r="AA43" s="32" t="s">
        <v>164</v>
      </c>
      <c r="AB43" s="32" t="s">
        <v>165</v>
      </c>
      <c r="AC43" s="32" t="s">
        <v>166</v>
      </c>
    </row>
    <row r="44" spans="1:29" ht="15" thickBot="1">
      <c r="A44" t="s">
        <v>101</v>
      </c>
      <c r="B44" t="str">
        <f>B31</f>
        <v>Nd1</v>
      </c>
      <c r="C44" t="str">
        <f t="shared" ref="C44:F44" si="8">C31</f>
        <v>Nd2</v>
      </c>
      <c r="D44" t="str">
        <f t="shared" si="8"/>
        <v>Nd3</v>
      </c>
      <c r="E44" t="str">
        <f t="shared" si="8"/>
        <v>Nd4</v>
      </c>
      <c r="F44" t="str">
        <f t="shared" si="8"/>
        <v>Nd5</v>
      </c>
      <c r="T44" s="32" t="s">
        <v>131</v>
      </c>
      <c r="U44" s="33">
        <v>24.5</v>
      </c>
      <c r="V44" s="33">
        <v>0</v>
      </c>
      <c r="W44" s="33">
        <v>938.2</v>
      </c>
      <c r="X44" s="33">
        <v>0</v>
      </c>
      <c r="Y44" s="33">
        <v>21.5</v>
      </c>
      <c r="Z44" s="33">
        <v>984.1</v>
      </c>
      <c r="AA44" s="33">
        <v>1000</v>
      </c>
      <c r="AB44" s="33">
        <v>15.9</v>
      </c>
      <c r="AC44" s="33">
        <v>1.59</v>
      </c>
    </row>
    <row r="45" spans="1:29" ht="15" thickBot="1">
      <c r="A45">
        <v>1</v>
      </c>
      <c r="B45" s="27">
        <v>165.35429011738256</v>
      </c>
      <c r="C45" s="27">
        <v>349.34725121584432</v>
      </c>
      <c r="D45" s="27">
        <v>169.96779830110268</v>
      </c>
      <c r="E45" s="27">
        <v>171.64692545322825</v>
      </c>
      <c r="F45" s="27">
        <v>173.01344705669129</v>
      </c>
      <c r="T45" s="32" t="s">
        <v>132</v>
      </c>
      <c r="U45" s="33">
        <v>33.4</v>
      </c>
      <c r="V45" s="33">
        <v>8</v>
      </c>
      <c r="W45" s="33">
        <v>943.2</v>
      </c>
      <c r="X45" s="33">
        <v>2</v>
      </c>
      <c r="Y45" s="33">
        <v>11</v>
      </c>
      <c r="Z45" s="33">
        <v>997.6</v>
      </c>
      <c r="AA45" s="33">
        <v>1000</v>
      </c>
      <c r="AB45" s="33">
        <v>2.4</v>
      </c>
      <c r="AC45" s="33">
        <v>0.24</v>
      </c>
    </row>
    <row r="46" spans="1:29" ht="15" thickBot="1">
      <c r="A46">
        <v>2</v>
      </c>
      <c r="B46" s="27">
        <v>164.3542901170799</v>
      </c>
      <c r="C46" s="27">
        <v>348.10086832215353</v>
      </c>
      <c r="D46" s="27">
        <v>168.96779830104973</v>
      </c>
      <c r="E46" s="27">
        <v>164.31359359747336</v>
      </c>
      <c r="F46" s="27">
        <v>172.0134470567875</v>
      </c>
      <c r="T46" s="32" t="s">
        <v>133</v>
      </c>
      <c r="U46" s="33">
        <v>26.4</v>
      </c>
      <c r="V46" s="33">
        <v>4</v>
      </c>
      <c r="W46" s="33">
        <v>939.2</v>
      </c>
      <c r="X46" s="33">
        <v>19.5</v>
      </c>
      <c r="Y46" s="33">
        <v>9</v>
      </c>
      <c r="Z46" s="33">
        <v>998.1</v>
      </c>
      <c r="AA46" s="33">
        <v>1000</v>
      </c>
      <c r="AB46" s="33">
        <v>1.9</v>
      </c>
      <c r="AC46" s="33">
        <v>0.19</v>
      </c>
    </row>
    <row r="47" spans="1:29" ht="15" thickBot="1">
      <c r="A47">
        <v>3</v>
      </c>
      <c r="B47" s="27">
        <v>163.35429011677354</v>
      </c>
      <c r="C47" s="27">
        <v>347.10086832219247</v>
      </c>
      <c r="D47" s="27">
        <v>167.96779830099615</v>
      </c>
      <c r="E47" s="27">
        <v>163.31359359710873</v>
      </c>
      <c r="F47" s="27">
        <v>171.0134470568849</v>
      </c>
      <c r="T47" s="32" t="s">
        <v>134</v>
      </c>
      <c r="U47" s="33">
        <v>28.4</v>
      </c>
      <c r="V47" s="33">
        <v>9</v>
      </c>
      <c r="W47" s="33">
        <v>946.2</v>
      </c>
      <c r="X47" s="33">
        <v>3</v>
      </c>
      <c r="Y47" s="33">
        <v>25.5</v>
      </c>
      <c r="Z47" s="33">
        <v>1012</v>
      </c>
      <c r="AA47" s="33">
        <v>1000</v>
      </c>
      <c r="AB47" s="33">
        <v>-12</v>
      </c>
      <c r="AC47" s="33">
        <v>-1.2</v>
      </c>
    </row>
    <row r="48" spans="1:29" ht="15" thickBot="1">
      <c r="A48">
        <v>4</v>
      </c>
      <c r="B48" s="27">
        <v>162.35429011646315</v>
      </c>
      <c r="C48" s="27">
        <v>346.10086832223152</v>
      </c>
      <c r="D48" s="27">
        <v>166.96779830094161</v>
      </c>
      <c r="E48" s="27">
        <v>162.31359359673957</v>
      </c>
      <c r="F48" s="27">
        <v>170.01344705698352</v>
      </c>
      <c r="T48" s="32" t="s">
        <v>135</v>
      </c>
      <c r="U48" s="33">
        <v>0</v>
      </c>
      <c r="V48" s="33">
        <v>5</v>
      </c>
      <c r="W48" s="33">
        <v>941.2</v>
      </c>
      <c r="X48" s="33">
        <v>41.9</v>
      </c>
      <c r="Y48" s="33">
        <v>10</v>
      </c>
      <c r="Z48" s="33">
        <v>998.1</v>
      </c>
      <c r="AA48" s="33">
        <v>1000</v>
      </c>
      <c r="AB48" s="33">
        <v>1.9</v>
      </c>
      <c r="AC48" s="33">
        <v>0.19</v>
      </c>
    </row>
    <row r="49" spans="1:29" ht="15" thickBot="1">
      <c r="A49">
        <v>5</v>
      </c>
      <c r="B49" s="27">
        <v>159.35791009436815</v>
      </c>
      <c r="C49" s="27">
        <v>345.10086832227068</v>
      </c>
      <c r="D49" s="27">
        <v>165.9677983008867</v>
      </c>
      <c r="E49" s="27">
        <v>161.31359359636599</v>
      </c>
      <c r="F49" s="27">
        <v>169.01344705708294</v>
      </c>
      <c r="T49" s="32" t="s">
        <v>136</v>
      </c>
      <c r="U49" s="33">
        <v>34.4</v>
      </c>
      <c r="V49" s="33">
        <v>2</v>
      </c>
      <c r="W49" s="33">
        <v>942.2</v>
      </c>
      <c r="X49" s="33">
        <v>4</v>
      </c>
      <c r="Y49" s="33">
        <v>25.5</v>
      </c>
      <c r="Z49" s="33">
        <v>1008</v>
      </c>
      <c r="AA49" s="33">
        <v>1000</v>
      </c>
      <c r="AB49" s="33">
        <v>-8</v>
      </c>
      <c r="AC49" s="33">
        <v>-0.8</v>
      </c>
    </row>
    <row r="50" spans="1:29" ht="15" thickBot="1">
      <c r="A50">
        <v>6</v>
      </c>
      <c r="B50" s="27">
        <v>158.27095763764379</v>
      </c>
      <c r="C50" s="27">
        <v>344.10086832231019</v>
      </c>
      <c r="D50" s="27">
        <v>164.96779830083116</v>
      </c>
      <c r="E50" s="27">
        <v>160.31359359598764</v>
      </c>
      <c r="F50" s="27">
        <v>168.01344705718392</v>
      </c>
      <c r="T50" s="32" t="s">
        <v>137</v>
      </c>
      <c r="U50" s="33">
        <v>35.4</v>
      </c>
      <c r="V50" s="33">
        <v>2</v>
      </c>
      <c r="W50" s="33">
        <v>940.2</v>
      </c>
      <c r="X50" s="33">
        <v>20.5</v>
      </c>
      <c r="Y50" s="33">
        <v>0</v>
      </c>
      <c r="Z50" s="33">
        <v>998.1</v>
      </c>
      <c r="AA50" s="33">
        <v>1000</v>
      </c>
      <c r="AB50" s="33">
        <v>1.9</v>
      </c>
      <c r="AC50" s="33">
        <v>0.19</v>
      </c>
    </row>
    <row r="51" spans="1:29" ht="15" thickBot="1">
      <c r="A51">
        <v>7</v>
      </c>
      <c r="B51" s="27">
        <v>157.27095763778757</v>
      </c>
      <c r="C51" s="27">
        <v>343.10086832234975</v>
      </c>
      <c r="D51" s="27">
        <v>163.96779830077452</v>
      </c>
      <c r="E51" s="27">
        <v>159.31359359560486</v>
      </c>
      <c r="F51" s="27">
        <v>167.01344705728596</v>
      </c>
      <c r="T51" s="32" t="s">
        <v>138</v>
      </c>
      <c r="U51" s="33">
        <v>28.4</v>
      </c>
      <c r="V51" s="33">
        <v>4</v>
      </c>
      <c r="W51" s="33">
        <v>944.2</v>
      </c>
      <c r="X51" s="33">
        <v>1</v>
      </c>
      <c r="Y51" s="33">
        <v>30.4</v>
      </c>
      <c r="Z51" s="33">
        <v>1008</v>
      </c>
      <c r="AA51" s="33">
        <v>1000</v>
      </c>
      <c r="AB51" s="33">
        <v>-8</v>
      </c>
      <c r="AC51" s="33">
        <v>-0.8</v>
      </c>
    </row>
    <row r="52" spans="1:29" ht="15" thickBot="1">
      <c r="A52">
        <v>8</v>
      </c>
      <c r="B52" s="27">
        <v>156.27095763793355</v>
      </c>
      <c r="C52" s="27">
        <v>342.10086832238954</v>
      </c>
      <c r="D52" s="27">
        <v>162.96779830071767</v>
      </c>
      <c r="E52" s="27">
        <v>158.31359359521718</v>
      </c>
      <c r="F52" s="27">
        <v>166.01344705738916</v>
      </c>
      <c r="T52" s="32" t="s">
        <v>139</v>
      </c>
      <c r="U52" s="33">
        <v>1</v>
      </c>
      <c r="V52" s="33">
        <v>7</v>
      </c>
      <c r="W52" s="33">
        <v>945.2</v>
      </c>
      <c r="X52" s="33">
        <v>21.5</v>
      </c>
      <c r="Y52" s="33">
        <v>23.5</v>
      </c>
      <c r="Z52" s="33">
        <v>998.1</v>
      </c>
      <c r="AA52" s="33">
        <v>1000</v>
      </c>
      <c r="AB52" s="33">
        <v>1.9</v>
      </c>
      <c r="AC52" s="33">
        <v>0.19</v>
      </c>
    </row>
    <row r="53" spans="1:29" ht="15" thickBot="1">
      <c r="A53">
        <v>9</v>
      </c>
      <c r="B53" s="27">
        <v>155.27095763808111</v>
      </c>
      <c r="C53" s="27">
        <v>341.10086832242996</v>
      </c>
      <c r="D53" s="27">
        <v>161.96779830065998</v>
      </c>
      <c r="E53" s="27">
        <v>157.31359359482468</v>
      </c>
      <c r="F53" s="27">
        <v>165.01344705749381</v>
      </c>
      <c r="T53" s="32" t="s">
        <v>140</v>
      </c>
      <c r="U53" s="33">
        <v>25.5</v>
      </c>
      <c r="V53" s="33">
        <v>6</v>
      </c>
      <c r="W53" s="33">
        <v>930.2</v>
      </c>
      <c r="X53" s="33">
        <v>14</v>
      </c>
      <c r="Y53" s="33">
        <v>22.5</v>
      </c>
      <c r="Z53" s="33">
        <v>998.1</v>
      </c>
      <c r="AA53" s="33">
        <v>1000</v>
      </c>
      <c r="AB53" s="33">
        <v>1.9</v>
      </c>
      <c r="AC53" s="33">
        <v>0.19</v>
      </c>
    </row>
    <row r="54" spans="1:29" ht="15" thickBot="1">
      <c r="A54">
        <v>10</v>
      </c>
      <c r="B54" s="27">
        <v>154.2709576382309</v>
      </c>
      <c r="C54" s="27">
        <v>0</v>
      </c>
      <c r="D54" s="27">
        <v>160.96779830060134</v>
      </c>
      <c r="E54" s="27">
        <v>156.31359359442732</v>
      </c>
      <c r="F54" s="27">
        <v>162.34677856131188</v>
      </c>
    </row>
    <row r="55" spans="1:29" ht="15" thickBot="1">
      <c r="B55" s="25"/>
      <c r="C55" s="25"/>
      <c r="D55" s="25"/>
      <c r="E55" s="25"/>
      <c r="F55" s="25"/>
      <c r="T55" s="34" t="s">
        <v>167</v>
      </c>
      <c r="U55" s="35">
        <v>1062.9000000000001</v>
      </c>
    </row>
    <row r="56" spans="1:29" ht="15" thickBot="1">
      <c r="A56" t="s">
        <v>102</v>
      </c>
      <c r="B56" s="25" t="str">
        <f>B44</f>
        <v>Nd1</v>
      </c>
      <c r="C56" s="25" t="str">
        <f t="shared" ref="C56:F56" si="9">C44</f>
        <v>Nd2</v>
      </c>
      <c r="D56" s="25" t="str">
        <f t="shared" si="9"/>
        <v>Nd3</v>
      </c>
      <c r="E56" s="25" t="str">
        <f t="shared" si="9"/>
        <v>Nd4</v>
      </c>
      <c r="F56" s="25" t="str">
        <f t="shared" si="9"/>
        <v>Nd5</v>
      </c>
      <c r="T56" s="34" t="s">
        <v>168</v>
      </c>
      <c r="U56" s="35">
        <v>930.2</v>
      </c>
    </row>
    <row r="57" spans="1:29" ht="15" thickBot="1">
      <c r="A57" t="s">
        <v>103</v>
      </c>
      <c r="B57" s="25">
        <f>B45-B46</f>
        <v>1.0000000003026628</v>
      </c>
      <c r="C57" s="25">
        <f t="shared" ref="C57:F57" si="10">C45-C46</f>
        <v>1.246382893690793</v>
      </c>
      <c r="D57" s="25">
        <f t="shared" si="10"/>
        <v>1.0000000000529496</v>
      </c>
      <c r="E57" s="25">
        <f t="shared" si="10"/>
        <v>7.3333318557548921</v>
      </c>
      <c r="F57" s="25">
        <f t="shared" si="10"/>
        <v>0.99999999990379251</v>
      </c>
      <c r="T57" s="34" t="s">
        <v>169</v>
      </c>
      <c r="U57" s="35">
        <v>10000.200000000001</v>
      </c>
    </row>
    <row r="58" spans="1:29" ht="15" thickBot="1">
      <c r="A58" t="s">
        <v>104</v>
      </c>
      <c r="B58" s="25">
        <f t="shared" ref="B58:F65" si="11">B46-B47</f>
        <v>1.0000000003063576</v>
      </c>
      <c r="C58" s="25">
        <f t="shared" si="11"/>
        <v>0.99999999996106226</v>
      </c>
      <c r="D58" s="25">
        <f t="shared" si="11"/>
        <v>1.0000000000535749</v>
      </c>
      <c r="E58" s="25">
        <f t="shared" si="11"/>
        <v>1.0000000003646221</v>
      </c>
      <c r="F58" s="25">
        <f t="shared" si="11"/>
        <v>0.9999999999025988</v>
      </c>
      <c r="T58" s="34" t="s">
        <v>170</v>
      </c>
      <c r="U58" s="35">
        <v>10000</v>
      </c>
    </row>
    <row r="59" spans="1:29" ht="15" thickBot="1">
      <c r="A59" t="s">
        <v>104</v>
      </c>
      <c r="B59" s="25">
        <f t="shared" si="11"/>
        <v>1.0000000003103935</v>
      </c>
      <c r="C59" s="25">
        <f t="shared" si="11"/>
        <v>0.99999999996094857</v>
      </c>
      <c r="D59" s="25">
        <f t="shared" si="11"/>
        <v>1.0000000000545413</v>
      </c>
      <c r="E59" s="25">
        <f t="shared" si="11"/>
        <v>1.0000000003691696</v>
      </c>
      <c r="F59" s="25">
        <f t="shared" si="11"/>
        <v>0.99999999990137667</v>
      </c>
      <c r="T59" s="34" t="s">
        <v>171</v>
      </c>
      <c r="U59" s="35">
        <v>0.2</v>
      </c>
    </row>
    <row r="60" spans="1:29" ht="20" thickBot="1">
      <c r="A60" t="s">
        <v>104</v>
      </c>
      <c r="B60" s="25">
        <f t="shared" si="11"/>
        <v>2.9963800220949963</v>
      </c>
      <c r="C60" s="25">
        <f t="shared" si="11"/>
        <v>0.99999999996083488</v>
      </c>
      <c r="D60" s="25">
        <f t="shared" si="11"/>
        <v>1.0000000000549107</v>
      </c>
      <c r="E60" s="25">
        <f t="shared" si="11"/>
        <v>1.0000000003735749</v>
      </c>
      <c r="F60" s="25">
        <f t="shared" si="11"/>
        <v>0.99999999990058086</v>
      </c>
      <c r="T60" s="34" t="s">
        <v>172</v>
      </c>
      <c r="U60" s="35"/>
    </row>
    <row r="61" spans="1:29" ht="20" thickBot="1">
      <c r="A61" t="s">
        <v>104</v>
      </c>
      <c r="B61" s="25">
        <f t="shared" si="11"/>
        <v>1.0869524567243616</v>
      </c>
      <c r="C61" s="25">
        <f t="shared" si="11"/>
        <v>0.99999999996049382</v>
      </c>
      <c r="D61" s="25">
        <f t="shared" si="11"/>
        <v>1.000000000055536</v>
      </c>
      <c r="E61" s="25">
        <f t="shared" si="11"/>
        <v>1.0000000003783498</v>
      </c>
      <c r="F61" s="25">
        <f t="shared" si="11"/>
        <v>0.99999999989901767</v>
      </c>
      <c r="T61" s="34" t="s">
        <v>173</v>
      </c>
      <c r="U61" s="35"/>
    </row>
    <row r="62" spans="1:29" ht="15" thickBot="1">
      <c r="A62" t="s">
        <v>104</v>
      </c>
      <c r="B62" s="25">
        <f t="shared" si="11"/>
        <v>0.99999999985621457</v>
      </c>
      <c r="C62" s="25">
        <f t="shared" si="11"/>
        <v>0.99999999996043698</v>
      </c>
      <c r="D62" s="25">
        <f t="shared" si="11"/>
        <v>1.0000000000566445</v>
      </c>
      <c r="E62" s="25">
        <f t="shared" si="11"/>
        <v>1.0000000003827836</v>
      </c>
      <c r="F62" s="25">
        <f t="shared" si="11"/>
        <v>0.99999999989796606</v>
      </c>
      <c r="T62" s="34" t="s">
        <v>174</v>
      </c>
      <c r="U62" s="35">
        <v>0</v>
      </c>
    </row>
    <row r="63" spans="1:29">
      <c r="A63" t="s">
        <v>104</v>
      </c>
      <c r="B63" s="25">
        <f t="shared" si="11"/>
        <v>0.9999999998540261</v>
      </c>
      <c r="C63" s="25">
        <f t="shared" si="11"/>
        <v>0.99999999996020961</v>
      </c>
      <c r="D63" s="25">
        <f t="shared" si="11"/>
        <v>1.0000000000568434</v>
      </c>
      <c r="E63" s="25">
        <f t="shared" si="11"/>
        <v>1.0000000003876721</v>
      </c>
      <c r="F63" s="25">
        <f t="shared" si="11"/>
        <v>0.99999999989680077</v>
      </c>
    </row>
    <row r="64" spans="1:29">
      <c r="A64" t="s">
        <v>104</v>
      </c>
      <c r="B64" s="25">
        <f t="shared" si="11"/>
        <v>0.99999999985243448</v>
      </c>
      <c r="C64" s="25">
        <f t="shared" si="11"/>
        <v>0.99999999995958433</v>
      </c>
      <c r="D64" s="25">
        <f t="shared" si="11"/>
        <v>1.0000000000576961</v>
      </c>
      <c r="E64" s="25">
        <f t="shared" si="11"/>
        <v>1.0000000003925038</v>
      </c>
      <c r="F64" s="25">
        <f t="shared" si="11"/>
        <v>0.99999999989535127</v>
      </c>
      <c r="T64" s="37" t="s">
        <v>175</v>
      </c>
    </row>
    <row r="65" spans="1:20">
      <c r="A65" t="s">
        <v>105</v>
      </c>
      <c r="B65" s="25">
        <f t="shared" si="11"/>
        <v>0.99999999985021759</v>
      </c>
      <c r="C65" s="25">
        <f t="shared" si="11"/>
        <v>341.10086832242996</v>
      </c>
      <c r="D65" s="25">
        <f t="shared" si="11"/>
        <v>1.000000000058634</v>
      </c>
      <c r="E65" s="25">
        <f t="shared" si="11"/>
        <v>1.0000000003973639</v>
      </c>
      <c r="F65" s="25">
        <f t="shared" si="11"/>
        <v>2.6666684961819271</v>
      </c>
    </row>
    <row r="66" spans="1:20">
      <c r="T66" s="36" t="s">
        <v>176</v>
      </c>
    </row>
    <row r="67" spans="1:20">
      <c r="A67" t="s">
        <v>106</v>
      </c>
      <c r="B67" t="str">
        <f>B56</f>
        <v>Nd1</v>
      </c>
      <c r="C67" t="str">
        <f t="shared" ref="C67:F67" si="12">C56</f>
        <v>Nd2</v>
      </c>
      <c r="D67" t="str">
        <f t="shared" si="12"/>
        <v>Nd3</v>
      </c>
      <c r="E67" t="str">
        <f t="shared" si="12"/>
        <v>Nd4</v>
      </c>
      <c r="F67" t="str">
        <f t="shared" si="12"/>
        <v>Nd5</v>
      </c>
      <c r="G67" t="str">
        <f>G31</f>
        <v>Y0</v>
      </c>
      <c r="H67" t="s">
        <v>108</v>
      </c>
      <c r="I67" t="s">
        <v>110</v>
      </c>
      <c r="L67" t="s">
        <v>177</v>
      </c>
      <c r="T67" s="36" t="s">
        <v>385</v>
      </c>
    </row>
    <row r="68" spans="1:20">
      <c r="A68" t="str">
        <f>A32</f>
        <v>St1</v>
      </c>
      <c r="B68" s="25">
        <f>VLOOKUP(B32,$A$45:$F$54,B$78,0)</f>
        <v>156.27095763793355</v>
      </c>
      <c r="C68" s="25">
        <f t="shared" ref="C68:F68" si="13">VLOOKUP(C32,$A$45:$F$54,C$78,0)</f>
        <v>0</v>
      </c>
      <c r="D68" s="25">
        <f t="shared" si="13"/>
        <v>161.96779830065998</v>
      </c>
      <c r="E68" s="25">
        <f t="shared" si="13"/>
        <v>156.31359359442732</v>
      </c>
      <c r="F68" s="25">
        <f t="shared" si="13"/>
        <v>168.01344705718392</v>
      </c>
      <c r="G68" s="25">
        <f t="shared" ref="G68:G77" si="14">G32</f>
        <v>1000</v>
      </c>
      <c r="H68" s="25">
        <f>(SUM(B68:F68))</f>
        <v>642.56579659020474</v>
      </c>
      <c r="I68" s="25">
        <f>G68-H68</f>
        <v>357.43420340979526</v>
      </c>
      <c r="J68" s="25"/>
      <c r="L68" s="25">
        <f>Z44</f>
        <v>984.1</v>
      </c>
      <c r="O68" s="25"/>
      <c r="T68" s="36" t="s">
        <v>288</v>
      </c>
    </row>
    <row r="69" spans="1:20">
      <c r="A69" t="str">
        <f t="shared" ref="A69:A77" si="15">A33</f>
        <v>St2</v>
      </c>
      <c r="B69" s="25">
        <f t="shared" ref="B69:F77" si="16">VLOOKUP(B33,$A$45:$F$54,B$78,0)</f>
        <v>163.35429011677354</v>
      </c>
      <c r="C69" s="25">
        <f t="shared" si="16"/>
        <v>348.10086832215353</v>
      </c>
      <c r="D69" s="25">
        <f t="shared" si="16"/>
        <v>166.96779830094161</v>
      </c>
      <c r="E69" s="25">
        <f t="shared" si="16"/>
        <v>158.31359359521718</v>
      </c>
      <c r="F69" s="25">
        <f t="shared" si="16"/>
        <v>167.01344705728596</v>
      </c>
      <c r="G69" s="25">
        <f t="shared" si="14"/>
        <v>1000</v>
      </c>
      <c r="H69" s="25">
        <f t="shared" ref="H69:H77" si="17">(SUM(B69:F69))</f>
        <v>1003.7499973923718</v>
      </c>
      <c r="I69" s="25">
        <f t="shared" ref="I69:I77" si="18">G69-H69</f>
        <v>-3.7499973923718244</v>
      </c>
      <c r="J69" s="25"/>
      <c r="L69" s="25">
        <f t="shared" ref="L69:L77" si="19">Z45</f>
        <v>997.6</v>
      </c>
      <c r="O69" s="25"/>
    </row>
    <row r="70" spans="1:20">
      <c r="A70" t="str">
        <f t="shared" si="15"/>
        <v>St3</v>
      </c>
      <c r="B70" s="25">
        <f t="shared" si="16"/>
        <v>158.27095763764379</v>
      </c>
      <c r="C70" s="25">
        <f t="shared" si="16"/>
        <v>344.10086832231019</v>
      </c>
      <c r="D70" s="25">
        <f t="shared" si="16"/>
        <v>162.96779830071767</v>
      </c>
      <c r="E70" s="25">
        <f t="shared" si="16"/>
        <v>162.31359359673957</v>
      </c>
      <c r="F70" s="25">
        <f t="shared" si="16"/>
        <v>165.01344705749381</v>
      </c>
      <c r="G70" s="25">
        <f t="shared" si="14"/>
        <v>1000</v>
      </c>
      <c r="H70" s="25">
        <f t="shared" si="17"/>
        <v>992.66666491490491</v>
      </c>
      <c r="I70" s="25">
        <f t="shared" si="18"/>
        <v>7.3333350850950865</v>
      </c>
      <c r="J70" s="25"/>
      <c r="L70" s="25">
        <f t="shared" si="19"/>
        <v>998.1</v>
      </c>
      <c r="O70" s="25"/>
    </row>
    <row r="71" spans="1:20">
      <c r="A71" t="str">
        <f t="shared" si="15"/>
        <v>St4</v>
      </c>
      <c r="B71" s="25">
        <f t="shared" si="16"/>
        <v>162.35429011646315</v>
      </c>
      <c r="C71" s="25">
        <f t="shared" si="16"/>
        <v>349.34725121584432</v>
      </c>
      <c r="D71" s="25">
        <f t="shared" si="16"/>
        <v>169.96779830110268</v>
      </c>
      <c r="E71" s="25">
        <f t="shared" si="16"/>
        <v>159.31359359560486</v>
      </c>
      <c r="F71" s="25">
        <f t="shared" si="16"/>
        <v>172.0134470567875</v>
      </c>
      <c r="G71" s="25">
        <f t="shared" si="14"/>
        <v>1000</v>
      </c>
      <c r="H71" s="25">
        <f t="shared" si="17"/>
        <v>1012.9963802858025</v>
      </c>
      <c r="I71" s="25">
        <f t="shared" si="18"/>
        <v>-12.996380285802502</v>
      </c>
      <c r="J71" s="25"/>
      <c r="L71" s="25">
        <f t="shared" si="19"/>
        <v>1012</v>
      </c>
      <c r="O71" s="25"/>
    </row>
    <row r="72" spans="1:20">
      <c r="A72" t="str">
        <f t="shared" si="15"/>
        <v>St5</v>
      </c>
      <c r="B72" s="25">
        <f t="shared" si="16"/>
        <v>154.2709576382309</v>
      </c>
      <c r="C72" s="25">
        <f t="shared" si="16"/>
        <v>345.10086832227068</v>
      </c>
      <c r="D72" s="25">
        <f t="shared" si="16"/>
        <v>164.96779830083116</v>
      </c>
      <c r="E72" s="25">
        <f t="shared" si="16"/>
        <v>171.64692545322825</v>
      </c>
      <c r="F72" s="25">
        <f t="shared" si="16"/>
        <v>166.01344705738916</v>
      </c>
      <c r="G72" s="25">
        <f t="shared" si="14"/>
        <v>1000</v>
      </c>
      <c r="H72" s="25">
        <f t="shared" si="17"/>
        <v>1001.9999967719502</v>
      </c>
      <c r="I72" s="25">
        <f t="shared" si="18"/>
        <v>-1.9999967719502365</v>
      </c>
      <c r="J72" s="25"/>
      <c r="L72" s="25">
        <f t="shared" si="19"/>
        <v>998.1</v>
      </c>
      <c r="O72" s="25"/>
    </row>
    <row r="73" spans="1:20">
      <c r="A73" t="str">
        <f t="shared" si="15"/>
        <v>St6</v>
      </c>
      <c r="B73" s="25">
        <f t="shared" si="16"/>
        <v>164.3542901170799</v>
      </c>
      <c r="C73" s="25">
        <f t="shared" si="16"/>
        <v>342.10086832238954</v>
      </c>
      <c r="D73" s="25">
        <f t="shared" si="16"/>
        <v>165.9677983008867</v>
      </c>
      <c r="E73" s="25">
        <f t="shared" si="16"/>
        <v>160.31359359598764</v>
      </c>
      <c r="F73" s="25">
        <f t="shared" si="16"/>
        <v>172.0134470567875</v>
      </c>
      <c r="G73" s="25">
        <f t="shared" si="14"/>
        <v>1000</v>
      </c>
      <c r="H73" s="25">
        <f t="shared" si="17"/>
        <v>1004.7499973931313</v>
      </c>
      <c r="I73" s="25">
        <f t="shared" si="18"/>
        <v>-4.7499973931312525</v>
      </c>
      <c r="J73" s="25"/>
      <c r="L73" s="25">
        <f t="shared" si="19"/>
        <v>1008</v>
      </c>
      <c r="O73" s="25"/>
    </row>
    <row r="74" spans="1:20">
      <c r="A74" t="str">
        <f t="shared" si="15"/>
        <v>St7</v>
      </c>
      <c r="B74" s="25">
        <f t="shared" si="16"/>
        <v>165.35429011738256</v>
      </c>
      <c r="C74" s="25">
        <f t="shared" si="16"/>
        <v>342.10086832238954</v>
      </c>
      <c r="D74" s="25">
        <f t="shared" si="16"/>
        <v>163.96779830077452</v>
      </c>
      <c r="E74" s="25">
        <f t="shared" si="16"/>
        <v>163.31359359710873</v>
      </c>
      <c r="F74" s="25">
        <f t="shared" si="16"/>
        <v>162.34677856131188</v>
      </c>
      <c r="G74" s="25">
        <f t="shared" si="14"/>
        <v>1000</v>
      </c>
      <c r="H74" s="25">
        <f t="shared" si="17"/>
        <v>997.08332889896724</v>
      </c>
      <c r="I74" s="25">
        <f t="shared" si="18"/>
        <v>2.9166711010327617</v>
      </c>
      <c r="J74" s="25"/>
      <c r="L74" s="25">
        <f t="shared" si="19"/>
        <v>998.1</v>
      </c>
      <c r="O74" s="25"/>
    </row>
    <row r="75" spans="1:20">
      <c r="A75" t="str">
        <f t="shared" si="15"/>
        <v>St8</v>
      </c>
      <c r="B75" s="25">
        <f t="shared" si="16"/>
        <v>162.35429011646315</v>
      </c>
      <c r="C75" s="25">
        <f t="shared" si="16"/>
        <v>344.10086832231019</v>
      </c>
      <c r="D75" s="25">
        <f t="shared" si="16"/>
        <v>167.96779830099615</v>
      </c>
      <c r="E75" s="25">
        <f t="shared" si="16"/>
        <v>157.31359359482468</v>
      </c>
      <c r="F75" s="25">
        <f t="shared" si="16"/>
        <v>173.01344705669129</v>
      </c>
      <c r="G75" s="25">
        <f t="shared" si="14"/>
        <v>1000</v>
      </c>
      <c r="H75" s="25">
        <f t="shared" si="17"/>
        <v>1004.7499973912854</v>
      </c>
      <c r="I75" s="25">
        <f t="shared" si="18"/>
        <v>-4.749997391285433</v>
      </c>
      <c r="J75" s="25"/>
      <c r="L75" s="25">
        <f t="shared" si="19"/>
        <v>1008</v>
      </c>
      <c r="O75" s="25"/>
    </row>
    <row r="76" spans="1:20">
      <c r="A76" t="str">
        <f t="shared" si="15"/>
        <v>St9</v>
      </c>
      <c r="B76" s="25">
        <f t="shared" si="16"/>
        <v>155.27095763808111</v>
      </c>
      <c r="C76" s="25">
        <f t="shared" si="16"/>
        <v>347.10086832219247</v>
      </c>
      <c r="D76" s="25">
        <f t="shared" si="16"/>
        <v>168.96779830104973</v>
      </c>
      <c r="E76" s="25">
        <f t="shared" si="16"/>
        <v>164.31359359747336</v>
      </c>
      <c r="F76" s="25">
        <f t="shared" si="16"/>
        <v>170.01344705698352</v>
      </c>
      <c r="G76" s="25">
        <f t="shared" si="14"/>
        <v>1000</v>
      </c>
      <c r="H76" s="25">
        <f t="shared" si="17"/>
        <v>1005.6666649157801</v>
      </c>
      <c r="I76" s="25">
        <f t="shared" si="18"/>
        <v>-5.6666649157800748</v>
      </c>
      <c r="J76" s="25"/>
      <c r="L76" s="25">
        <f t="shared" si="19"/>
        <v>998.1</v>
      </c>
      <c r="O76" s="25"/>
    </row>
    <row r="77" spans="1:20">
      <c r="A77" t="str">
        <f t="shared" si="15"/>
        <v>St10</v>
      </c>
      <c r="B77" s="25">
        <f t="shared" si="16"/>
        <v>157.27095763778757</v>
      </c>
      <c r="C77" s="25">
        <f t="shared" si="16"/>
        <v>346.10086832223152</v>
      </c>
      <c r="D77" s="25">
        <f t="shared" si="16"/>
        <v>160.96779830060134</v>
      </c>
      <c r="E77" s="25">
        <f t="shared" si="16"/>
        <v>161.31359359636599</v>
      </c>
      <c r="F77" s="25">
        <f t="shared" si="16"/>
        <v>169.01344705708294</v>
      </c>
      <c r="G77" s="25">
        <f t="shared" si="14"/>
        <v>1000</v>
      </c>
      <c r="H77" s="25">
        <f t="shared" si="17"/>
        <v>994.66666491406932</v>
      </c>
      <c r="I77" s="25">
        <f t="shared" si="18"/>
        <v>5.3333350859306847</v>
      </c>
      <c r="J77" s="25"/>
      <c r="L77" s="25">
        <f t="shared" si="19"/>
        <v>998.1</v>
      </c>
      <c r="O77" s="25"/>
    </row>
    <row r="78" spans="1:20">
      <c r="A78" s="23" t="s">
        <v>107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5"/>
      <c r="H78" s="25"/>
      <c r="I78" s="25">
        <f>SUMSQ(I68:I77)</f>
        <v>128114.1434138991</v>
      </c>
      <c r="J78" s="25" t="s">
        <v>109</v>
      </c>
    </row>
    <row r="80" spans="1:20">
      <c r="G80" t="s">
        <v>112</v>
      </c>
      <c r="H80">
        <f>COUNTIFS($H$68:$H$77,"&gt;1000")</f>
        <v>6</v>
      </c>
      <c r="I80" t="s">
        <v>115</v>
      </c>
    </row>
    <row r="81" spans="7:9">
      <c r="G81" t="s">
        <v>113</v>
      </c>
      <c r="H81">
        <f>COUNTIFS($H$68:$H$77,"=1000")</f>
        <v>0</v>
      </c>
      <c r="I81" t="s">
        <v>115</v>
      </c>
    </row>
    <row r="82" spans="7:9">
      <c r="G82" t="s">
        <v>111</v>
      </c>
      <c r="H82">
        <f>COUNTIFS($H$68:$H$77,"&lt;1000")</f>
        <v>4</v>
      </c>
      <c r="I82" t="s">
        <v>115</v>
      </c>
    </row>
    <row r="83" spans="7:9">
      <c r="G83" t="s">
        <v>114</v>
      </c>
      <c r="H83">
        <f>SUM(H80:H82)</f>
        <v>10</v>
      </c>
      <c r="I83" t="s">
        <v>115</v>
      </c>
    </row>
    <row r="85" spans="7:9">
      <c r="H85" t="s">
        <v>117</v>
      </c>
      <c r="I85" t="s">
        <v>116</v>
      </c>
    </row>
  </sheetData>
  <conditionalFormatting sqref="B21:F29 C20:F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F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N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H7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8:L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T64" r:id="rId1" display="https://miau.my-x.hu/myx-free/coco/test/773961420190331190023.html" xr:uid="{95A3C738-F68D-44E6-9E73-9EB74A5F7104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A7C8-CC59-41F8-B0D0-3803BDCD62E4}">
  <dimension ref="A1:W107"/>
  <sheetViews>
    <sheetView zoomScale="70" zoomScaleNormal="70" workbookViewId="0"/>
  </sheetViews>
  <sheetFormatPr defaultRowHeight="14.5"/>
  <cols>
    <col min="1" max="1" width="34.6328125" bestFit="1" customWidth="1"/>
    <col min="2" max="6" width="5.453125" bestFit="1" customWidth="1"/>
    <col min="7" max="7" width="4.81640625" bestFit="1" customWidth="1"/>
    <col min="8" max="8" width="4.81640625" customWidth="1"/>
    <col min="9" max="9" width="9.6328125" bestFit="1" customWidth="1"/>
  </cols>
  <sheetData>
    <row r="1" spans="1:23" ht="18">
      <c r="A1" t="str">
        <f>satisfaction_v1!A19</f>
        <v>Differences (needs vs expectations) in %</v>
      </c>
      <c r="B1" t="str">
        <f>satisfaction_v1!B19</f>
        <v>Nd1</v>
      </c>
      <c r="C1" t="str">
        <f>satisfaction_v1!C19</f>
        <v>Nd2</v>
      </c>
      <c r="D1" t="str">
        <f>satisfaction_v1!D19</f>
        <v>Nd3</v>
      </c>
      <c r="E1" t="str">
        <f>satisfaction_v1!E19</f>
        <v>Nd4</v>
      </c>
      <c r="F1" t="str">
        <f>satisfaction_v1!F19</f>
        <v>Nd5</v>
      </c>
      <c r="G1" t="str">
        <f>satisfaction_v1!G19</f>
        <v>Y0</v>
      </c>
      <c r="L1" s="28"/>
    </row>
    <row r="2" spans="1:23">
      <c r="A2" t="str">
        <f>"v6"&amp;satisfaction_v3!A20</f>
        <v>v6St1</v>
      </c>
      <c r="B2">
        <f>satisfaction_v6!B20</f>
        <v>20</v>
      </c>
      <c r="C2">
        <f>satisfaction_v6!C20</f>
        <v>9.9999999999994316E-2</v>
      </c>
      <c r="D2">
        <f>satisfaction_v6!D20</f>
        <v>30</v>
      </c>
      <c r="E2">
        <f>satisfaction_v6!E20</f>
        <v>0.90000000000000568</v>
      </c>
      <c r="F2">
        <f>satisfaction_v6!F20</f>
        <v>17.799999999999997</v>
      </c>
      <c r="G2">
        <f>satisfaction_v1!G20</f>
        <v>1000</v>
      </c>
      <c r="L2" s="29"/>
    </row>
    <row r="3" spans="1:23">
      <c r="A3" t="str">
        <f>"v6"&amp;satisfaction_v3!A21</f>
        <v>v6St2</v>
      </c>
      <c r="B3">
        <f>satisfaction_v6!B21</f>
        <v>5</v>
      </c>
      <c r="C3">
        <f>satisfaction_v6!C21</f>
        <v>30.900000000000006</v>
      </c>
      <c r="D3">
        <f>satisfaction_v6!D21</f>
        <v>10</v>
      </c>
      <c r="E3">
        <f>satisfaction_v6!E21</f>
        <v>3.9000000000000057</v>
      </c>
      <c r="F3">
        <f>satisfaction_v6!F21</f>
        <v>21.200000000000003</v>
      </c>
      <c r="G3">
        <f>satisfaction_v1!G21</f>
        <v>1000</v>
      </c>
    </row>
    <row r="4" spans="1:23">
      <c r="A4" t="str">
        <f>"v6"&amp;satisfaction_v3!A22</f>
        <v>v6St3</v>
      </c>
      <c r="B4">
        <f>satisfaction_v6!B22</f>
        <v>11</v>
      </c>
      <c r="C4">
        <f>satisfaction_v6!C22</f>
        <v>9.0999999999999943</v>
      </c>
      <c r="D4">
        <f>satisfaction_v6!D22</f>
        <v>29</v>
      </c>
      <c r="E4">
        <f>satisfaction_v6!E22</f>
        <v>21.099999999999994</v>
      </c>
      <c r="F4">
        <f>satisfaction_v6!F22</f>
        <v>22.799999999999997</v>
      </c>
      <c r="G4">
        <f>satisfaction_v1!G22</f>
        <v>1000</v>
      </c>
    </row>
    <row r="5" spans="1:23" ht="15">
      <c r="A5" t="str">
        <f>"v6"&amp;satisfaction_v3!A23</f>
        <v>v6St4</v>
      </c>
      <c r="B5">
        <f>satisfaction_v6!B23</f>
        <v>9</v>
      </c>
      <c r="C5">
        <f>satisfaction_v6!C23</f>
        <v>35.900000000000006</v>
      </c>
      <c r="D5">
        <f>satisfaction_v6!D23</f>
        <v>1</v>
      </c>
      <c r="E5">
        <f>satisfaction_v6!E23</f>
        <v>4.0999999999999943</v>
      </c>
      <c r="F5">
        <f>satisfaction_v6!F23</f>
        <v>5.2000000000000028</v>
      </c>
      <c r="G5">
        <f>satisfaction_v1!G23</f>
        <v>1000</v>
      </c>
      <c r="L5" s="30" t="s">
        <v>118</v>
      </c>
      <c r="M5" s="31">
        <v>2412777</v>
      </c>
      <c r="N5" s="30" t="s">
        <v>119</v>
      </c>
      <c r="O5" s="31">
        <v>20</v>
      </c>
      <c r="P5" s="30" t="s">
        <v>120</v>
      </c>
      <c r="Q5" s="31">
        <v>5</v>
      </c>
      <c r="R5" s="30" t="s">
        <v>121</v>
      </c>
      <c r="S5" s="31">
        <v>20</v>
      </c>
      <c r="T5" s="30" t="s">
        <v>122</v>
      </c>
      <c r="U5" s="31">
        <v>0</v>
      </c>
      <c r="V5" s="30" t="s">
        <v>123</v>
      </c>
      <c r="W5" s="31" t="s">
        <v>852</v>
      </c>
    </row>
    <row r="6" spans="1:23" ht="18.5" thickBot="1">
      <c r="A6" t="str">
        <f>"v6"&amp;satisfaction_v3!A24</f>
        <v>v6St5</v>
      </c>
      <c r="B6">
        <f>satisfaction_v6!B24</f>
        <v>30</v>
      </c>
      <c r="C6">
        <f>satisfaction_v6!C24</f>
        <v>12.099999999999994</v>
      </c>
      <c r="D6">
        <f>satisfaction_v6!D24</f>
        <v>21</v>
      </c>
      <c r="E6">
        <f>satisfaction_v6!E24</f>
        <v>31.099999999999994</v>
      </c>
      <c r="F6">
        <f>satisfaction_v6!F24</f>
        <v>21.799999999999997</v>
      </c>
      <c r="G6">
        <f>satisfaction_v1!G24</f>
        <v>1000</v>
      </c>
      <c r="L6" s="28"/>
    </row>
    <row r="7" spans="1:23" ht="15" thickBot="1">
      <c r="A7" t="str">
        <f>"v6"&amp;satisfaction_v3!A25</f>
        <v>v6St6</v>
      </c>
      <c r="B7">
        <f>satisfaction_v6!B25</f>
        <v>4</v>
      </c>
      <c r="C7">
        <f>satisfaction_v6!C25</f>
        <v>3.9000000000000057</v>
      </c>
      <c r="D7">
        <f>satisfaction_v6!D25</f>
        <v>18</v>
      </c>
      <c r="E7">
        <f>satisfaction_v6!E25</f>
        <v>17.900000000000006</v>
      </c>
      <c r="F7">
        <f>satisfaction_v6!F25</f>
        <v>5.2000000000000028</v>
      </c>
      <c r="G7">
        <f>satisfaction_v1!G25</f>
        <v>1000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23" ht="15" thickBot="1">
      <c r="A8" t="str">
        <f>"v6"&amp;satisfaction_v3!A26</f>
        <v>v6St7</v>
      </c>
      <c r="B8">
        <f>satisfaction_v6!B26</f>
        <v>2</v>
      </c>
      <c r="C8">
        <f>satisfaction_v6!C26</f>
        <v>3.9000000000000057</v>
      </c>
      <c r="D8">
        <f>satisfaction_v6!D26</f>
        <v>27</v>
      </c>
      <c r="E8">
        <f>satisfaction_v6!E26</f>
        <v>26.900000000000006</v>
      </c>
      <c r="F8">
        <f>satisfaction_v6!F26</f>
        <v>31.200000000000003</v>
      </c>
      <c r="G8">
        <f>satisfaction_v1!G26</f>
        <v>1000</v>
      </c>
      <c r="L8" s="32" t="s">
        <v>131</v>
      </c>
      <c r="M8" s="33">
        <v>16</v>
      </c>
      <c r="N8" s="33">
        <v>1</v>
      </c>
      <c r="O8" s="33">
        <v>18</v>
      </c>
      <c r="P8" s="33">
        <v>1</v>
      </c>
      <c r="Q8" s="33">
        <v>11</v>
      </c>
      <c r="R8" s="33">
        <v>1000</v>
      </c>
    </row>
    <row r="9" spans="1:23" ht="15" thickBot="1">
      <c r="A9" t="str">
        <f>"v6"&amp;satisfaction_v3!A27</f>
        <v>v6St8</v>
      </c>
      <c r="B9">
        <f>satisfaction_v6!B27</f>
        <v>9</v>
      </c>
      <c r="C9">
        <f>satisfaction_v6!C27</f>
        <v>9.0999999999999943</v>
      </c>
      <c r="D9">
        <f>satisfaction_v6!D27</f>
        <v>9</v>
      </c>
      <c r="E9">
        <f>satisfaction_v6!E27</f>
        <v>2.0999999999999943</v>
      </c>
      <c r="F9">
        <f>satisfaction_v6!F27</f>
        <v>0.79999999999999716</v>
      </c>
      <c r="G9">
        <f>satisfaction_v1!G27</f>
        <v>1000</v>
      </c>
      <c r="L9" s="32" t="s">
        <v>132</v>
      </c>
      <c r="M9" s="33">
        <v>5</v>
      </c>
      <c r="N9" s="33">
        <v>17</v>
      </c>
      <c r="O9" s="33">
        <v>7</v>
      </c>
      <c r="P9" s="33">
        <v>5</v>
      </c>
      <c r="Q9" s="33">
        <v>13</v>
      </c>
      <c r="R9" s="33">
        <v>1000</v>
      </c>
    </row>
    <row r="10" spans="1:23" ht="15" thickBot="1">
      <c r="A10" t="str">
        <f>"v6"&amp;satisfaction_v3!A28</f>
        <v>v6St9</v>
      </c>
      <c r="B10">
        <f>satisfaction_v6!B28</f>
        <v>26</v>
      </c>
      <c r="C10">
        <f>satisfaction_v6!C28</f>
        <v>27.099999999999994</v>
      </c>
      <c r="D10">
        <f>satisfaction_v6!D28</f>
        <v>8</v>
      </c>
      <c r="E10">
        <f>satisfaction_v6!E28</f>
        <v>27.900000000000006</v>
      </c>
      <c r="F10">
        <f>satisfaction_v6!F28</f>
        <v>6.7999999999999972</v>
      </c>
      <c r="G10">
        <f>satisfaction_v1!G28</f>
        <v>1000</v>
      </c>
      <c r="L10" s="32" t="s">
        <v>133</v>
      </c>
      <c r="M10" s="33">
        <v>11</v>
      </c>
      <c r="N10" s="33">
        <v>7</v>
      </c>
      <c r="O10" s="33">
        <v>17</v>
      </c>
      <c r="P10" s="33">
        <v>13</v>
      </c>
      <c r="Q10" s="33">
        <v>17</v>
      </c>
      <c r="R10" s="33">
        <v>1000</v>
      </c>
    </row>
    <row r="11" spans="1:23" ht="15" thickBot="1">
      <c r="A11" t="str">
        <f>"v6"&amp;satisfaction_v3!A29</f>
        <v>v6St10</v>
      </c>
      <c r="B11">
        <f>satisfaction_v6!B29</f>
        <v>16</v>
      </c>
      <c r="C11">
        <f>satisfaction_v6!C29</f>
        <v>17.099999999999994</v>
      </c>
      <c r="D11">
        <f>satisfaction_v6!D29</f>
        <v>32</v>
      </c>
      <c r="E11">
        <f>satisfaction_v6!E29</f>
        <v>19.099999999999994</v>
      </c>
      <c r="F11">
        <f>satisfaction_v6!F29</f>
        <v>7.2000000000000028</v>
      </c>
      <c r="G11">
        <f>satisfaction_v1!G29</f>
        <v>1000</v>
      </c>
      <c r="L11" s="32" t="s">
        <v>134</v>
      </c>
      <c r="M11" s="33">
        <v>8</v>
      </c>
      <c r="N11" s="33">
        <v>19</v>
      </c>
      <c r="O11" s="33">
        <v>1</v>
      </c>
      <c r="P11" s="33">
        <v>7</v>
      </c>
      <c r="Q11" s="33">
        <v>3</v>
      </c>
      <c r="R11" s="33">
        <v>1000</v>
      </c>
    </row>
    <row r="12" spans="1:23" ht="15" thickBot="1">
      <c r="A12" t="str">
        <f>"v2"&amp;satisfaction_v2!A20</f>
        <v>v2St1</v>
      </c>
      <c r="B12">
        <f>satisfaction_v2!B20</f>
        <v>15.200000000000003</v>
      </c>
      <c r="C12">
        <f>satisfaction_v2!C20</f>
        <v>9.9999999999994316E-2</v>
      </c>
      <c r="D12">
        <f>satisfaction_v2!D20</f>
        <v>28.299999999999997</v>
      </c>
      <c r="E12">
        <f>satisfaction_v2!E20</f>
        <v>0.90000000000000568</v>
      </c>
      <c r="F12">
        <f>satisfaction_v2!F20</f>
        <v>17.799999999999997</v>
      </c>
      <c r="G12">
        <f>G2</f>
        <v>1000</v>
      </c>
      <c r="L12" s="32" t="s">
        <v>135</v>
      </c>
      <c r="M12" s="33">
        <v>19</v>
      </c>
      <c r="N12" s="33">
        <v>11</v>
      </c>
      <c r="O12" s="33">
        <v>11</v>
      </c>
      <c r="P12" s="33">
        <v>19</v>
      </c>
      <c r="Q12" s="33">
        <v>15</v>
      </c>
      <c r="R12" s="33">
        <v>1000</v>
      </c>
    </row>
    <row r="13" spans="1:23" ht="15" thickBot="1">
      <c r="A13" t="str">
        <f>"v2"&amp;satisfaction_v2!A21</f>
        <v>v2St2</v>
      </c>
      <c r="B13">
        <f>satisfaction_v2!B21</f>
        <v>9.7999999999999972</v>
      </c>
      <c r="C13">
        <f>satisfaction_v2!C21</f>
        <v>30.900000000000006</v>
      </c>
      <c r="D13">
        <f>satisfaction_v2!D21</f>
        <v>8.2999999999999972</v>
      </c>
      <c r="E13">
        <f>satisfaction_v2!E21</f>
        <v>3.9000000000000057</v>
      </c>
      <c r="F13">
        <f>satisfaction_v2!F21</f>
        <v>21.200000000000003</v>
      </c>
      <c r="G13">
        <f t="shared" ref="G13:G21" si="0">G3</f>
        <v>1000</v>
      </c>
      <c r="L13" s="32" t="s">
        <v>136</v>
      </c>
      <c r="M13" s="33">
        <v>3</v>
      </c>
      <c r="N13" s="33">
        <v>3</v>
      </c>
      <c r="O13" s="33">
        <v>9</v>
      </c>
      <c r="P13" s="33">
        <v>9</v>
      </c>
      <c r="Q13" s="33">
        <v>3</v>
      </c>
      <c r="R13" s="33">
        <v>1000</v>
      </c>
    </row>
    <row r="14" spans="1:23" ht="15" thickBot="1">
      <c r="A14" t="str">
        <f>"v2"&amp;satisfaction_v2!A22</f>
        <v>v2St3</v>
      </c>
      <c r="B14">
        <f>satisfaction_v2!B22</f>
        <v>6.2000000000000028</v>
      </c>
      <c r="C14">
        <f>satisfaction_v2!C22</f>
        <v>9.0999999999999943</v>
      </c>
      <c r="D14">
        <f>satisfaction_v2!D22</f>
        <v>27.299999999999997</v>
      </c>
      <c r="E14">
        <f>satisfaction_v2!E22</f>
        <v>21.099999999999994</v>
      </c>
      <c r="F14">
        <f>satisfaction_v2!F22</f>
        <v>22.799999999999997</v>
      </c>
      <c r="G14">
        <f t="shared" si="0"/>
        <v>1000</v>
      </c>
      <c r="L14" s="32" t="s">
        <v>137</v>
      </c>
      <c r="M14" s="33">
        <v>2</v>
      </c>
      <c r="N14" s="33">
        <v>3</v>
      </c>
      <c r="O14" s="33">
        <v>13</v>
      </c>
      <c r="P14" s="33">
        <v>15</v>
      </c>
      <c r="Q14" s="33">
        <v>19</v>
      </c>
      <c r="R14" s="33">
        <v>1000</v>
      </c>
    </row>
    <row r="15" spans="1:23" ht="15" thickBot="1">
      <c r="A15" t="str">
        <f>"v2"&amp;satisfaction_v2!A23</f>
        <v>v2St4</v>
      </c>
      <c r="B15">
        <f>satisfaction_v2!B23</f>
        <v>4.2000000000000028</v>
      </c>
      <c r="C15">
        <f>satisfaction_v2!C23</f>
        <v>35.900000000000006</v>
      </c>
      <c r="D15">
        <f>satisfaction_v2!D23</f>
        <v>2.7000000000000028</v>
      </c>
      <c r="E15">
        <f>satisfaction_v2!E23</f>
        <v>4.0999999999999943</v>
      </c>
      <c r="F15">
        <f>satisfaction_v2!F23</f>
        <v>5.2000000000000028</v>
      </c>
      <c r="G15">
        <f t="shared" si="0"/>
        <v>1000</v>
      </c>
      <c r="L15" s="32" t="s">
        <v>138</v>
      </c>
      <c r="M15" s="33">
        <v>8</v>
      </c>
      <c r="N15" s="33">
        <v>7</v>
      </c>
      <c r="O15" s="33">
        <v>5</v>
      </c>
      <c r="P15" s="33">
        <v>3</v>
      </c>
      <c r="Q15" s="33">
        <v>1</v>
      </c>
      <c r="R15" s="33">
        <v>1000</v>
      </c>
    </row>
    <row r="16" spans="1:23" ht="15" thickBot="1">
      <c r="A16" t="str">
        <f>"v2"&amp;satisfaction_v2!A24</f>
        <v>v2St5</v>
      </c>
      <c r="B16">
        <f>satisfaction_v2!B24</f>
        <v>25.200000000000003</v>
      </c>
      <c r="C16">
        <f>satisfaction_v2!C24</f>
        <v>12.099999999999994</v>
      </c>
      <c r="D16">
        <f>satisfaction_v2!D24</f>
        <v>22.700000000000003</v>
      </c>
      <c r="E16">
        <f>satisfaction_v2!E24</f>
        <v>31.099999999999994</v>
      </c>
      <c r="F16">
        <f>satisfaction_v2!F24</f>
        <v>21.799999999999997</v>
      </c>
      <c r="G16">
        <f t="shared" si="0"/>
        <v>1000</v>
      </c>
      <c r="L16" s="32" t="s">
        <v>139</v>
      </c>
      <c r="M16" s="33">
        <v>18</v>
      </c>
      <c r="N16" s="33">
        <v>15</v>
      </c>
      <c r="O16" s="33">
        <v>3</v>
      </c>
      <c r="P16" s="33">
        <v>17</v>
      </c>
      <c r="Q16" s="33">
        <v>7</v>
      </c>
      <c r="R16" s="33">
        <v>1000</v>
      </c>
    </row>
    <row r="17" spans="1:18" ht="15" thickBot="1">
      <c r="A17" t="str">
        <f>"v2"&amp;satisfaction_v2!A25</f>
        <v>v2St6</v>
      </c>
      <c r="B17">
        <f>satisfaction_v2!B25</f>
        <v>0.79999999999999716</v>
      </c>
      <c r="C17">
        <f>satisfaction_v2!C25</f>
        <v>3.9000000000000057</v>
      </c>
      <c r="D17">
        <f>satisfaction_v2!D25</f>
        <v>19.700000000000003</v>
      </c>
      <c r="E17">
        <f>satisfaction_v2!E25</f>
        <v>17.900000000000006</v>
      </c>
      <c r="F17">
        <f>satisfaction_v2!F25</f>
        <v>5.2000000000000028</v>
      </c>
      <c r="G17">
        <f t="shared" si="0"/>
        <v>1000</v>
      </c>
      <c r="L17" s="32" t="s">
        <v>140</v>
      </c>
      <c r="M17" s="33">
        <v>15</v>
      </c>
      <c r="N17" s="33">
        <v>13</v>
      </c>
      <c r="O17" s="33">
        <v>20</v>
      </c>
      <c r="P17" s="33">
        <v>11</v>
      </c>
      <c r="Q17" s="33">
        <v>9</v>
      </c>
      <c r="R17" s="33">
        <v>1000</v>
      </c>
    </row>
    <row r="18" spans="1:18" ht="15" thickBot="1">
      <c r="A18" t="str">
        <f>"v2"&amp;satisfaction_v2!A26</f>
        <v>v2St7</v>
      </c>
      <c r="B18">
        <f>satisfaction_v2!B26</f>
        <v>6.7999999999999972</v>
      </c>
      <c r="C18">
        <f>satisfaction_v2!C26</f>
        <v>3.9000000000000057</v>
      </c>
      <c r="D18">
        <f>satisfaction_v2!D26</f>
        <v>28.700000000000003</v>
      </c>
      <c r="E18">
        <f>satisfaction_v2!E26</f>
        <v>26.900000000000006</v>
      </c>
      <c r="F18">
        <f>satisfaction_v2!F26</f>
        <v>31.200000000000003</v>
      </c>
      <c r="G18">
        <f t="shared" si="0"/>
        <v>1000</v>
      </c>
      <c r="L18" s="32" t="s">
        <v>182</v>
      </c>
      <c r="M18" s="33">
        <v>14</v>
      </c>
      <c r="N18" s="33">
        <v>1</v>
      </c>
      <c r="O18" s="33">
        <v>15</v>
      </c>
      <c r="P18" s="33">
        <v>1</v>
      </c>
      <c r="Q18" s="33">
        <v>11</v>
      </c>
      <c r="R18" s="33">
        <v>1000</v>
      </c>
    </row>
    <row r="19" spans="1:18" ht="15" thickBot="1">
      <c r="A19" t="str">
        <f>"v2"&amp;satisfaction_v2!A27</f>
        <v>v2St8</v>
      </c>
      <c r="B19">
        <f>satisfaction_v2!B27</f>
        <v>13.799999999999997</v>
      </c>
      <c r="C19">
        <f>satisfaction_v2!C27</f>
        <v>9.0999999999999943</v>
      </c>
      <c r="D19">
        <f>satisfaction_v2!D27</f>
        <v>10.700000000000003</v>
      </c>
      <c r="E19">
        <f>satisfaction_v2!E27</f>
        <v>2.0999999999999943</v>
      </c>
      <c r="F19">
        <f>satisfaction_v2!F27</f>
        <v>0.79999999999999716</v>
      </c>
      <c r="G19">
        <f t="shared" si="0"/>
        <v>1000</v>
      </c>
      <c r="L19" s="32" t="s">
        <v>183</v>
      </c>
      <c r="M19" s="33">
        <v>10</v>
      </c>
      <c r="N19" s="33">
        <v>17</v>
      </c>
      <c r="O19" s="33">
        <v>4</v>
      </c>
      <c r="P19" s="33">
        <v>5</v>
      </c>
      <c r="Q19" s="33">
        <v>13</v>
      </c>
      <c r="R19" s="33">
        <v>1000</v>
      </c>
    </row>
    <row r="20" spans="1:18" ht="15" thickBot="1">
      <c r="A20" t="str">
        <f>"v2"&amp;satisfaction_v2!A28</f>
        <v>v2St9</v>
      </c>
      <c r="B20">
        <f>satisfaction_v2!B28</f>
        <v>30.799999999999997</v>
      </c>
      <c r="C20">
        <f>satisfaction_v2!C28</f>
        <v>27.099999999999994</v>
      </c>
      <c r="D20">
        <f>satisfaction_v2!D28</f>
        <v>9.7000000000000028</v>
      </c>
      <c r="E20">
        <f>satisfaction_v2!E28</f>
        <v>27.900000000000006</v>
      </c>
      <c r="F20">
        <f>satisfaction_v2!F28</f>
        <v>6.7999999999999972</v>
      </c>
      <c r="G20">
        <f t="shared" si="0"/>
        <v>1000</v>
      </c>
      <c r="L20" s="32" t="s">
        <v>184</v>
      </c>
      <c r="M20" s="33">
        <v>6</v>
      </c>
      <c r="N20" s="33">
        <v>7</v>
      </c>
      <c r="O20" s="33">
        <v>14</v>
      </c>
      <c r="P20" s="33">
        <v>13</v>
      </c>
      <c r="Q20" s="33">
        <v>17</v>
      </c>
      <c r="R20" s="33">
        <v>1000</v>
      </c>
    </row>
    <row r="21" spans="1:18" ht="15" thickBot="1">
      <c r="A21" t="str">
        <f>"v2"&amp;satisfaction_v2!A29</f>
        <v>v2St10</v>
      </c>
      <c r="B21">
        <f>satisfaction_v2!B29</f>
        <v>11.200000000000003</v>
      </c>
      <c r="C21">
        <f>satisfaction_v2!C29</f>
        <v>17.099999999999994</v>
      </c>
      <c r="D21">
        <f>satisfaction_v2!D29</f>
        <v>30.299999999999997</v>
      </c>
      <c r="E21">
        <f>satisfaction_v2!E29</f>
        <v>19.099999999999994</v>
      </c>
      <c r="F21">
        <f>satisfaction_v2!F29</f>
        <v>7.2000000000000028</v>
      </c>
      <c r="G21">
        <f t="shared" si="0"/>
        <v>1000</v>
      </c>
      <c r="L21" s="32" t="s">
        <v>185</v>
      </c>
      <c r="M21" s="33">
        <v>4</v>
      </c>
      <c r="N21" s="33">
        <v>19</v>
      </c>
      <c r="O21" s="33">
        <v>2</v>
      </c>
      <c r="P21" s="33">
        <v>7</v>
      </c>
      <c r="Q21" s="33">
        <v>3</v>
      </c>
      <c r="R21" s="33">
        <v>1000</v>
      </c>
    </row>
    <row r="22" spans="1:18" ht="15" thickBot="1">
      <c r="L22" s="32" t="s">
        <v>186</v>
      </c>
      <c r="M22" s="33">
        <v>17</v>
      </c>
      <c r="N22" s="33">
        <v>11</v>
      </c>
      <c r="O22" s="33">
        <v>12</v>
      </c>
      <c r="P22" s="33">
        <v>19</v>
      </c>
      <c r="Q22" s="33">
        <v>15</v>
      </c>
      <c r="R22" s="33">
        <v>1000</v>
      </c>
    </row>
    <row r="23" spans="1:18" ht="15" thickBot="1">
      <c r="L23" s="32" t="s">
        <v>187</v>
      </c>
      <c r="M23" s="33">
        <v>1</v>
      </c>
      <c r="N23" s="33">
        <v>3</v>
      </c>
      <c r="O23" s="33">
        <v>10</v>
      </c>
      <c r="P23" s="33">
        <v>9</v>
      </c>
      <c r="Q23" s="33">
        <v>3</v>
      </c>
      <c r="R23" s="33">
        <v>1000</v>
      </c>
    </row>
    <row r="24" spans="1:18" ht="15" thickBot="1">
      <c r="A24" t="s">
        <v>181</v>
      </c>
      <c r="B24" t="str">
        <f t="shared" ref="B24:G39" si="1">B1</f>
        <v>Nd1</v>
      </c>
      <c r="C24" t="str">
        <f t="shared" si="1"/>
        <v>Nd2</v>
      </c>
      <c r="D24" t="str">
        <f t="shared" si="1"/>
        <v>Nd3</v>
      </c>
      <c r="E24" t="str">
        <f t="shared" si="1"/>
        <v>Nd4</v>
      </c>
      <c r="F24" t="str">
        <f t="shared" si="1"/>
        <v>Nd5</v>
      </c>
      <c r="G24" t="str">
        <f t="shared" si="1"/>
        <v>Y0</v>
      </c>
      <c r="H24" t="s">
        <v>205</v>
      </c>
      <c r="I24" t="s">
        <v>208</v>
      </c>
      <c r="L24" s="32" t="s">
        <v>188</v>
      </c>
      <c r="M24" s="33">
        <v>7</v>
      </c>
      <c r="N24" s="33">
        <v>3</v>
      </c>
      <c r="O24" s="33">
        <v>16</v>
      </c>
      <c r="P24" s="33">
        <v>15</v>
      </c>
      <c r="Q24" s="33">
        <v>19</v>
      </c>
      <c r="R24" s="33">
        <v>1000</v>
      </c>
    </row>
    <row r="25" spans="1:18" ht="15" thickBot="1">
      <c r="A25" t="str">
        <f>A2</f>
        <v>v6St1</v>
      </c>
      <c r="B25">
        <f>RANK(B2,B$2:B$21,satisfaction_v1!B$18)</f>
        <v>16</v>
      </c>
      <c r="C25">
        <f>RANK(C2,C$2:C$21,satisfaction_v1!C$18)</f>
        <v>1</v>
      </c>
      <c r="D25">
        <f>RANK(D2,D$2:D$21,satisfaction_v1!D$18)</f>
        <v>18</v>
      </c>
      <c r="E25">
        <f>RANK(E2,E$2:E$21,satisfaction_v1!E$18)</f>
        <v>1</v>
      </c>
      <c r="F25">
        <f>RANK(F2,F$2:F$21,satisfaction_v1!F$18)</f>
        <v>11</v>
      </c>
      <c r="G25">
        <f t="shared" si="1"/>
        <v>1000</v>
      </c>
      <c r="H25" t="s">
        <v>851</v>
      </c>
      <c r="I25">
        <f>R74</f>
        <v>1011.2</v>
      </c>
      <c r="L25" s="32" t="s">
        <v>189</v>
      </c>
      <c r="M25" s="33">
        <v>13</v>
      </c>
      <c r="N25" s="33">
        <v>7</v>
      </c>
      <c r="O25" s="33">
        <v>8</v>
      </c>
      <c r="P25" s="33">
        <v>3</v>
      </c>
      <c r="Q25" s="33">
        <v>1</v>
      </c>
      <c r="R25" s="33">
        <v>1000</v>
      </c>
    </row>
    <row r="26" spans="1:18" ht="15" thickBot="1">
      <c r="A26" t="str">
        <f t="shared" ref="A26:A44" si="2">A3</f>
        <v>v6St2</v>
      </c>
      <c r="B26">
        <f>RANK(B3,B$2:B$21,satisfaction_v1!B$18)</f>
        <v>5</v>
      </c>
      <c r="C26">
        <f>RANK(C3,C$2:C$21,satisfaction_v1!C$18)</f>
        <v>17</v>
      </c>
      <c r="D26">
        <f>RANK(D3,D$2:D$21,satisfaction_v1!D$18)</f>
        <v>7</v>
      </c>
      <c r="E26">
        <f>RANK(E3,E$2:E$21,satisfaction_v1!E$18)</f>
        <v>5</v>
      </c>
      <c r="F26">
        <f>RANK(F3,F$2:F$21,satisfaction_v1!F$18)</f>
        <v>13</v>
      </c>
      <c r="G26">
        <f t="shared" si="1"/>
        <v>1000</v>
      </c>
      <c r="H26" t="s">
        <v>851</v>
      </c>
      <c r="I26">
        <f t="shared" ref="I26:I44" si="3">R75</f>
        <v>992.7</v>
      </c>
      <c r="L26" s="32" t="s">
        <v>190</v>
      </c>
      <c r="M26" s="33">
        <v>20</v>
      </c>
      <c r="N26" s="33">
        <v>15</v>
      </c>
      <c r="O26" s="33">
        <v>6</v>
      </c>
      <c r="P26" s="33">
        <v>17</v>
      </c>
      <c r="Q26" s="33">
        <v>7</v>
      </c>
      <c r="R26" s="33">
        <v>1000</v>
      </c>
    </row>
    <row r="27" spans="1:18" ht="15" thickBot="1">
      <c r="A27" t="str">
        <f t="shared" si="2"/>
        <v>v6St3</v>
      </c>
      <c r="B27">
        <f>RANK(B4,B$2:B$21,satisfaction_v1!B$18)</f>
        <v>11</v>
      </c>
      <c r="C27">
        <f>RANK(C4,C$2:C$21,satisfaction_v1!C$18)</f>
        <v>7</v>
      </c>
      <c r="D27">
        <f>RANK(D4,D$2:D$21,satisfaction_v1!D$18)</f>
        <v>17</v>
      </c>
      <c r="E27">
        <f>RANK(E4,E$2:E$21,satisfaction_v1!E$18)</f>
        <v>13</v>
      </c>
      <c r="F27">
        <f>RANK(F4,F$2:F$21,satisfaction_v1!F$18)</f>
        <v>17</v>
      </c>
      <c r="G27">
        <f t="shared" si="1"/>
        <v>1000</v>
      </c>
      <c r="H27" t="s">
        <v>851</v>
      </c>
      <c r="I27">
        <f t="shared" si="3"/>
        <v>982.6</v>
      </c>
      <c r="L27" s="32" t="s">
        <v>191</v>
      </c>
      <c r="M27" s="33">
        <v>12</v>
      </c>
      <c r="N27" s="33">
        <v>13</v>
      </c>
      <c r="O27" s="33">
        <v>19</v>
      </c>
      <c r="P27" s="33">
        <v>11</v>
      </c>
      <c r="Q27" s="33">
        <v>9</v>
      </c>
      <c r="R27" s="33">
        <v>1000</v>
      </c>
    </row>
    <row r="28" spans="1:18" ht="18.5" thickBot="1">
      <c r="A28" t="str">
        <f t="shared" si="2"/>
        <v>v6St4</v>
      </c>
      <c r="B28">
        <f>RANK(B5,B$2:B$21,satisfaction_v1!B$18)</f>
        <v>8</v>
      </c>
      <c r="C28">
        <f>RANK(C5,C$2:C$21,satisfaction_v1!C$18)</f>
        <v>19</v>
      </c>
      <c r="D28">
        <f>RANK(D5,D$2:D$21,satisfaction_v1!D$18)</f>
        <v>1</v>
      </c>
      <c r="E28">
        <f>RANK(E5,E$2:E$21,satisfaction_v1!E$18)</f>
        <v>7</v>
      </c>
      <c r="F28">
        <f>RANK(F5,F$2:F$21,satisfaction_v1!F$18)</f>
        <v>3</v>
      </c>
      <c r="G28">
        <f t="shared" si="1"/>
        <v>1000</v>
      </c>
      <c r="H28" t="s">
        <v>851</v>
      </c>
      <c r="I28">
        <f t="shared" si="3"/>
        <v>1003.2</v>
      </c>
      <c r="L28" s="28"/>
    </row>
    <row r="29" spans="1:18" ht="15" thickBot="1">
      <c r="A29" t="str">
        <f t="shared" si="2"/>
        <v>v6St5</v>
      </c>
      <c r="B29">
        <f>RANK(B6,B$2:B$21,satisfaction_v1!B$18)</f>
        <v>19</v>
      </c>
      <c r="C29">
        <f>RANK(C6,C$2:C$21,satisfaction_v1!C$18)</f>
        <v>11</v>
      </c>
      <c r="D29">
        <f>RANK(D6,D$2:D$21,satisfaction_v1!D$18)</f>
        <v>11</v>
      </c>
      <c r="E29">
        <f>RANK(E6,E$2:E$21,satisfaction_v1!E$18)</f>
        <v>19</v>
      </c>
      <c r="F29">
        <f>RANK(F6,F$2:F$21,satisfaction_v1!F$18)</f>
        <v>15</v>
      </c>
      <c r="G29">
        <f t="shared" si="1"/>
        <v>1000</v>
      </c>
      <c r="H29" t="s">
        <v>851</v>
      </c>
      <c r="I29">
        <f t="shared" si="3"/>
        <v>977.6</v>
      </c>
      <c r="L29" s="32" t="s">
        <v>141</v>
      </c>
      <c r="M29" s="32" t="s">
        <v>125</v>
      </c>
      <c r="N29" s="32" t="s">
        <v>126</v>
      </c>
      <c r="O29" s="32" t="s">
        <v>127</v>
      </c>
      <c r="P29" s="32" t="s">
        <v>128</v>
      </c>
      <c r="Q29" s="32" t="s">
        <v>129</v>
      </c>
    </row>
    <row r="30" spans="1:18" ht="15" thickBot="1">
      <c r="A30" t="str">
        <f t="shared" si="2"/>
        <v>v6St6</v>
      </c>
      <c r="B30">
        <f>RANK(B7,B$2:B$21,satisfaction_v1!B$18)</f>
        <v>3</v>
      </c>
      <c r="C30">
        <f>RANK(C7,C$2:C$21,satisfaction_v1!C$18)</f>
        <v>3</v>
      </c>
      <c r="D30">
        <f>RANK(D7,D$2:D$21,satisfaction_v1!D$18)</f>
        <v>9</v>
      </c>
      <c r="E30">
        <f>RANK(E7,E$2:E$21,satisfaction_v1!E$18)</f>
        <v>9</v>
      </c>
      <c r="F30">
        <f>RANK(F7,F$2:F$21,satisfaction_v1!F$18)</f>
        <v>3</v>
      </c>
      <c r="G30">
        <f t="shared" si="1"/>
        <v>1000</v>
      </c>
      <c r="H30" t="s">
        <v>851</v>
      </c>
      <c r="I30">
        <f t="shared" si="3"/>
        <v>1026.8</v>
      </c>
      <c r="L30" s="32" t="s">
        <v>142</v>
      </c>
      <c r="M30" s="33" t="s">
        <v>853</v>
      </c>
      <c r="N30" s="33" t="s">
        <v>854</v>
      </c>
      <c r="O30" s="33" t="s">
        <v>855</v>
      </c>
      <c r="P30" s="33" t="s">
        <v>725</v>
      </c>
      <c r="Q30" s="33" t="s">
        <v>856</v>
      </c>
    </row>
    <row r="31" spans="1:18" ht="15" thickBot="1">
      <c r="A31" t="str">
        <f t="shared" si="2"/>
        <v>v6St7</v>
      </c>
      <c r="B31">
        <f>RANK(B8,B$2:B$21,satisfaction_v1!B$18)</f>
        <v>2</v>
      </c>
      <c r="C31">
        <f>RANK(C8,C$2:C$21,satisfaction_v1!C$18)</f>
        <v>3</v>
      </c>
      <c r="D31">
        <f>RANK(D8,D$2:D$21,satisfaction_v1!D$18)</f>
        <v>13</v>
      </c>
      <c r="E31">
        <f>RANK(E8,E$2:E$21,satisfaction_v1!E$18)</f>
        <v>15</v>
      </c>
      <c r="F31">
        <f>RANK(F8,F$2:F$21,satisfaction_v1!F$18)</f>
        <v>19</v>
      </c>
      <c r="G31">
        <f t="shared" si="1"/>
        <v>1000</v>
      </c>
      <c r="H31" t="s">
        <v>851</v>
      </c>
      <c r="I31">
        <f t="shared" si="3"/>
        <v>994.2</v>
      </c>
      <c r="L31" s="32" t="s">
        <v>143</v>
      </c>
      <c r="M31" s="33" t="s">
        <v>857</v>
      </c>
      <c r="N31" s="33" t="s">
        <v>858</v>
      </c>
      <c r="O31" s="33" t="s">
        <v>859</v>
      </c>
      <c r="P31" s="33" t="s">
        <v>730</v>
      </c>
      <c r="Q31" s="33" t="s">
        <v>860</v>
      </c>
    </row>
    <row r="32" spans="1:18" ht="15" thickBot="1">
      <c r="A32" t="str">
        <f t="shared" si="2"/>
        <v>v6St8</v>
      </c>
      <c r="B32">
        <f>RANK(B9,B$2:B$21,satisfaction_v1!B$18)</f>
        <v>8</v>
      </c>
      <c r="C32">
        <f>RANK(C9,C$2:C$21,satisfaction_v1!C$18)</f>
        <v>7</v>
      </c>
      <c r="D32">
        <f>RANK(D9,D$2:D$21,satisfaction_v1!D$18)</f>
        <v>5</v>
      </c>
      <c r="E32">
        <f>RANK(E9,E$2:E$21,satisfaction_v1!E$18)</f>
        <v>3</v>
      </c>
      <c r="F32">
        <f>RANK(F9,F$2:F$21,satisfaction_v1!F$18)</f>
        <v>1</v>
      </c>
      <c r="G32">
        <f t="shared" si="1"/>
        <v>1000</v>
      </c>
      <c r="H32" t="s">
        <v>851</v>
      </c>
      <c r="I32">
        <f t="shared" si="3"/>
        <v>1029.8</v>
      </c>
      <c r="L32" s="32" t="s">
        <v>145</v>
      </c>
      <c r="M32" s="33" t="s">
        <v>861</v>
      </c>
      <c r="N32" s="33" t="s">
        <v>862</v>
      </c>
      <c r="O32" s="33" t="s">
        <v>863</v>
      </c>
      <c r="P32" s="33" t="s">
        <v>735</v>
      </c>
      <c r="Q32" s="33" t="s">
        <v>864</v>
      </c>
    </row>
    <row r="33" spans="1:17" ht="15" thickBot="1">
      <c r="A33" t="str">
        <f t="shared" si="2"/>
        <v>v6St9</v>
      </c>
      <c r="B33">
        <f>RANK(B10,B$2:B$21,satisfaction_v1!B$18)</f>
        <v>18</v>
      </c>
      <c r="C33">
        <f>RANK(C10,C$2:C$21,satisfaction_v1!C$18)</f>
        <v>15</v>
      </c>
      <c r="D33">
        <f>RANK(D10,D$2:D$21,satisfaction_v1!D$18)</f>
        <v>3</v>
      </c>
      <c r="E33">
        <f>RANK(E10,E$2:E$21,satisfaction_v1!E$18)</f>
        <v>17</v>
      </c>
      <c r="F33">
        <f>RANK(F10,F$2:F$21,satisfaction_v1!F$18)</f>
        <v>7</v>
      </c>
      <c r="G33">
        <f t="shared" si="1"/>
        <v>1000</v>
      </c>
      <c r="H33" t="s">
        <v>851</v>
      </c>
      <c r="I33">
        <f t="shared" si="3"/>
        <v>1005.7</v>
      </c>
      <c r="L33" s="32" t="s">
        <v>147</v>
      </c>
      <c r="M33" s="33" t="s">
        <v>865</v>
      </c>
      <c r="N33" s="33" t="s">
        <v>866</v>
      </c>
      <c r="O33" s="33" t="s">
        <v>867</v>
      </c>
      <c r="P33" s="33" t="s">
        <v>868</v>
      </c>
      <c r="Q33" s="33" t="s">
        <v>617</v>
      </c>
    </row>
    <row r="34" spans="1:17" ht="15" thickBot="1">
      <c r="A34" t="str">
        <f t="shared" si="2"/>
        <v>v6St10</v>
      </c>
      <c r="B34">
        <f>RANK(B11,B$2:B$21,satisfaction_v1!B$18)</f>
        <v>15</v>
      </c>
      <c r="C34">
        <f>RANK(C11,C$2:C$21,satisfaction_v1!C$18)</f>
        <v>13</v>
      </c>
      <c r="D34">
        <f>RANK(D11,D$2:D$21,satisfaction_v1!D$18)</f>
        <v>20</v>
      </c>
      <c r="E34">
        <f>RANK(E11,E$2:E$21,satisfaction_v1!E$18)</f>
        <v>11</v>
      </c>
      <c r="F34">
        <f>RANK(F11,F$2:F$21,satisfaction_v1!F$18)</f>
        <v>9</v>
      </c>
      <c r="G34">
        <f t="shared" si="1"/>
        <v>1000</v>
      </c>
      <c r="H34" t="s">
        <v>851</v>
      </c>
      <c r="I34">
        <f t="shared" si="3"/>
        <v>981.1</v>
      </c>
      <c r="J34" s="42">
        <f>AVERAGE(I25:I34)</f>
        <v>1000.4900000000001</v>
      </c>
      <c r="K34" s="42"/>
      <c r="L34" s="32" t="s">
        <v>149</v>
      </c>
      <c r="M34" s="33" t="s">
        <v>869</v>
      </c>
      <c r="N34" s="33" t="s">
        <v>870</v>
      </c>
      <c r="O34" s="33" t="s">
        <v>871</v>
      </c>
      <c r="P34" s="33" t="s">
        <v>745</v>
      </c>
      <c r="Q34" s="33" t="s">
        <v>872</v>
      </c>
    </row>
    <row r="35" spans="1:17" ht="15" thickBot="1">
      <c r="A35" t="str">
        <f t="shared" si="2"/>
        <v>v2St1</v>
      </c>
      <c r="B35">
        <f>RANK(B12,B$2:B$21,satisfaction_v1!B$18)</f>
        <v>14</v>
      </c>
      <c r="C35">
        <f>RANK(C12,C$2:C$21,satisfaction_v1!C$18)</f>
        <v>1</v>
      </c>
      <c r="D35">
        <f>RANK(D12,D$2:D$21,satisfaction_v1!D$18)</f>
        <v>15</v>
      </c>
      <c r="E35">
        <f>RANK(E12,E$2:E$21,satisfaction_v1!E$18)</f>
        <v>1</v>
      </c>
      <c r="F35">
        <f>RANK(F12,F$2:F$21,satisfaction_v1!F$18)</f>
        <v>11</v>
      </c>
      <c r="G35">
        <f t="shared" si="1"/>
        <v>1000</v>
      </c>
      <c r="H35" t="s">
        <v>207</v>
      </c>
      <c r="I35">
        <f t="shared" si="3"/>
        <v>1016.3</v>
      </c>
      <c r="J35">
        <f>AVERAGE(I35:I44)</f>
        <v>999.51</v>
      </c>
      <c r="L35" s="32" t="s">
        <v>151</v>
      </c>
      <c r="M35" s="33" t="s">
        <v>873</v>
      </c>
      <c r="N35" s="33" t="s">
        <v>874</v>
      </c>
      <c r="O35" s="33" t="s">
        <v>875</v>
      </c>
      <c r="P35" s="33" t="s">
        <v>750</v>
      </c>
      <c r="Q35" s="33" t="s">
        <v>876</v>
      </c>
    </row>
    <row r="36" spans="1:17" ht="15" thickBot="1">
      <c r="A36" t="str">
        <f t="shared" si="2"/>
        <v>v2St2</v>
      </c>
      <c r="B36">
        <f>RANK(B13,B$2:B$21,satisfaction_v1!B$18)</f>
        <v>10</v>
      </c>
      <c r="C36">
        <f>RANK(C13,C$2:C$21,satisfaction_v1!C$18)</f>
        <v>17</v>
      </c>
      <c r="D36">
        <f>RANK(D13,D$2:D$21,satisfaction_v1!D$18)</f>
        <v>4</v>
      </c>
      <c r="E36">
        <f>RANK(E13,E$2:E$21,satisfaction_v1!E$18)</f>
        <v>5</v>
      </c>
      <c r="F36">
        <f>RANK(F13,F$2:F$21,satisfaction_v1!F$18)</f>
        <v>13</v>
      </c>
      <c r="G36">
        <f t="shared" si="1"/>
        <v>1000</v>
      </c>
      <c r="H36" t="s">
        <v>207</v>
      </c>
      <c r="I36">
        <f t="shared" si="3"/>
        <v>1003.2</v>
      </c>
      <c r="L36" s="32" t="s">
        <v>153</v>
      </c>
      <c r="M36" s="33" t="s">
        <v>877</v>
      </c>
      <c r="N36" s="33" t="s">
        <v>878</v>
      </c>
      <c r="O36" s="33" t="s">
        <v>879</v>
      </c>
      <c r="P36" s="33" t="s">
        <v>631</v>
      </c>
      <c r="Q36" s="33" t="s">
        <v>632</v>
      </c>
    </row>
    <row r="37" spans="1:17" ht="15" thickBot="1">
      <c r="A37" t="str">
        <f t="shared" si="2"/>
        <v>v2St3</v>
      </c>
      <c r="B37">
        <f>RANK(B14,B$2:B$21,satisfaction_v1!B$18)</f>
        <v>6</v>
      </c>
      <c r="C37">
        <f>RANK(C14,C$2:C$21,satisfaction_v1!C$18)</f>
        <v>7</v>
      </c>
      <c r="D37">
        <f>RANK(D14,D$2:D$21,satisfaction_v1!D$18)</f>
        <v>14</v>
      </c>
      <c r="E37">
        <f>RANK(E14,E$2:E$21,satisfaction_v1!E$18)</f>
        <v>13</v>
      </c>
      <c r="F37">
        <f>RANK(F14,F$2:F$21,satisfaction_v1!F$18)</f>
        <v>17</v>
      </c>
      <c r="G37">
        <f t="shared" si="1"/>
        <v>1000</v>
      </c>
      <c r="H37" t="s">
        <v>207</v>
      </c>
      <c r="I37">
        <f t="shared" si="3"/>
        <v>991.7</v>
      </c>
      <c r="L37" s="32" t="s">
        <v>155</v>
      </c>
      <c r="M37" s="33" t="s">
        <v>880</v>
      </c>
      <c r="N37" s="33" t="s">
        <v>881</v>
      </c>
      <c r="O37" s="33" t="s">
        <v>882</v>
      </c>
      <c r="P37" s="33" t="s">
        <v>636</v>
      </c>
      <c r="Q37" s="33" t="s">
        <v>637</v>
      </c>
    </row>
    <row r="38" spans="1:17" ht="15" thickBot="1">
      <c r="A38" t="str">
        <f t="shared" si="2"/>
        <v>v2St4</v>
      </c>
      <c r="B38">
        <f>RANK(B15,B$2:B$21,satisfaction_v1!B$18)</f>
        <v>4</v>
      </c>
      <c r="C38">
        <f>RANK(C15,C$2:C$21,satisfaction_v1!C$18)</f>
        <v>19</v>
      </c>
      <c r="D38">
        <f>RANK(D15,D$2:D$21,satisfaction_v1!D$18)</f>
        <v>2</v>
      </c>
      <c r="E38">
        <f>RANK(E15,E$2:E$21,satisfaction_v1!E$18)</f>
        <v>7</v>
      </c>
      <c r="F38">
        <f>RANK(F15,F$2:F$21,satisfaction_v1!F$18)</f>
        <v>3</v>
      </c>
      <c r="G38">
        <f t="shared" si="1"/>
        <v>1000</v>
      </c>
      <c r="H38" t="s">
        <v>207</v>
      </c>
      <c r="I38">
        <f t="shared" si="3"/>
        <v>1003.2</v>
      </c>
      <c r="L38" s="32" t="s">
        <v>157</v>
      </c>
      <c r="M38" s="33" t="s">
        <v>883</v>
      </c>
      <c r="N38" s="33" t="s">
        <v>884</v>
      </c>
      <c r="O38" s="33" t="s">
        <v>885</v>
      </c>
      <c r="P38" s="33" t="s">
        <v>641</v>
      </c>
      <c r="Q38" s="33" t="s">
        <v>642</v>
      </c>
    </row>
    <row r="39" spans="1:17" ht="15" thickBot="1">
      <c r="A39" t="str">
        <f t="shared" si="2"/>
        <v>v2St5</v>
      </c>
      <c r="B39">
        <f>RANK(B16,B$2:B$21,satisfaction_v1!B$18)</f>
        <v>17</v>
      </c>
      <c r="C39">
        <f>RANK(C16,C$2:C$21,satisfaction_v1!C$18)</f>
        <v>11</v>
      </c>
      <c r="D39">
        <f>RANK(D16,D$2:D$21,satisfaction_v1!D$18)</f>
        <v>12</v>
      </c>
      <c r="E39">
        <f>RANK(E16,E$2:E$21,satisfaction_v1!E$18)</f>
        <v>19</v>
      </c>
      <c r="F39">
        <f>RANK(F16,F$2:F$21,satisfaction_v1!F$18)</f>
        <v>15</v>
      </c>
      <c r="G39">
        <f t="shared" si="1"/>
        <v>1000</v>
      </c>
      <c r="H39" t="s">
        <v>207</v>
      </c>
      <c r="I39">
        <f t="shared" si="3"/>
        <v>978.1</v>
      </c>
      <c r="L39" s="32" t="s">
        <v>159</v>
      </c>
      <c r="M39" s="33" t="s">
        <v>886</v>
      </c>
      <c r="N39" s="33" t="s">
        <v>887</v>
      </c>
      <c r="O39" s="33" t="s">
        <v>888</v>
      </c>
      <c r="P39" s="33" t="s">
        <v>646</v>
      </c>
      <c r="Q39" s="33" t="s">
        <v>647</v>
      </c>
    </row>
    <row r="40" spans="1:17" ht="15" thickBot="1">
      <c r="A40" t="str">
        <f t="shared" si="2"/>
        <v>v2St6</v>
      </c>
      <c r="B40">
        <f>RANK(B17,B$2:B$21,satisfaction_v1!B$18)</f>
        <v>1</v>
      </c>
      <c r="C40">
        <f>RANK(C17,C$2:C$21,satisfaction_v1!C$18)</f>
        <v>3</v>
      </c>
      <c r="D40">
        <f>RANK(D17,D$2:D$21,satisfaction_v1!D$18)</f>
        <v>10</v>
      </c>
      <c r="E40">
        <f>RANK(E17,E$2:E$21,satisfaction_v1!E$18)</f>
        <v>9</v>
      </c>
      <c r="F40">
        <f>RANK(F17,F$2:F$21,satisfaction_v1!F$18)</f>
        <v>3</v>
      </c>
      <c r="G40">
        <f t="shared" ref="G40:G44" si="4">G17</f>
        <v>1000</v>
      </c>
      <c r="H40" t="s">
        <v>207</v>
      </c>
      <c r="I40">
        <f t="shared" si="3"/>
        <v>1027.8</v>
      </c>
      <c r="L40" s="32" t="s">
        <v>192</v>
      </c>
      <c r="M40" s="33" t="s">
        <v>889</v>
      </c>
      <c r="N40" s="33" t="s">
        <v>890</v>
      </c>
      <c r="O40" s="33" t="s">
        <v>891</v>
      </c>
      <c r="P40" s="33" t="s">
        <v>651</v>
      </c>
      <c r="Q40" s="33" t="s">
        <v>652</v>
      </c>
    </row>
    <row r="41" spans="1:17" ht="15" thickBot="1">
      <c r="A41" t="str">
        <f t="shared" si="2"/>
        <v>v2St7</v>
      </c>
      <c r="B41">
        <f>RANK(B18,B$2:B$21,satisfaction_v1!B$18)</f>
        <v>7</v>
      </c>
      <c r="C41">
        <f>RANK(C18,C$2:C$21,satisfaction_v1!C$18)</f>
        <v>3</v>
      </c>
      <c r="D41">
        <f>RANK(D18,D$2:D$21,satisfaction_v1!D$18)</f>
        <v>16</v>
      </c>
      <c r="E41">
        <f>RANK(E18,E$2:E$21,satisfaction_v1!E$18)</f>
        <v>15</v>
      </c>
      <c r="F41">
        <f>RANK(F18,F$2:F$21,satisfaction_v1!F$18)</f>
        <v>19</v>
      </c>
      <c r="G41">
        <f t="shared" si="4"/>
        <v>1000</v>
      </c>
      <c r="H41" t="s">
        <v>207</v>
      </c>
      <c r="I41">
        <f t="shared" si="3"/>
        <v>986.2</v>
      </c>
      <c r="L41" s="32" t="s">
        <v>193</v>
      </c>
      <c r="M41" s="33" t="s">
        <v>892</v>
      </c>
      <c r="N41" s="33" t="s">
        <v>893</v>
      </c>
      <c r="O41" s="33" t="s">
        <v>894</v>
      </c>
      <c r="P41" s="33" t="s">
        <v>656</v>
      </c>
      <c r="Q41" s="33" t="s">
        <v>657</v>
      </c>
    </row>
    <row r="42" spans="1:17" ht="15" thickBot="1">
      <c r="A42" t="str">
        <f t="shared" si="2"/>
        <v>v2St8</v>
      </c>
      <c r="B42">
        <f>RANK(B19,B$2:B$21,satisfaction_v1!B$18)</f>
        <v>13</v>
      </c>
      <c r="C42">
        <f>RANK(C19,C$2:C$21,satisfaction_v1!C$18)</f>
        <v>7</v>
      </c>
      <c r="D42">
        <f>RANK(D19,D$2:D$21,satisfaction_v1!D$18)</f>
        <v>8</v>
      </c>
      <c r="E42">
        <f>RANK(E19,E$2:E$21,satisfaction_v1!E$18)</f>
        <v>3</v>
      </c>
      <c r="F42">
        <f>RANK(F19,F$2:F$21,satisfaction_v1!F$18)</f>
        <v>1</v>
      </c>
      <c r="G42">
        <f t="shared" si="4"/>
        <v>1000</v>
      </c>
      <c r="H42" t="s">
        <v>207</v>
      </c>
      <c r="I42">
        <f t="shared" si="3"/>
        <v>1020.8</v>
      </c>
      <c r="L42" s="32" t="s">
        <v>194</v>
      </c>
      <c r="M42" s="33" t="s">
        <v>895</v>
      </c>
      <c r="N42" s="33" t="s">
        <v>896</v>
      </c>
      <c r="O42" s="33" t="s">
        <v>897</v>
      </c>
      <c r="P42" s="33" t="s">
        <v>146</v>
      </c>
      <c r="Q42" s="33" t="s">
        <v>898</v>
      </c>
    </row>
    <row r="43" spans="1:17" ht="15" thickBot="1">
      <c r="A43" t="str">
        <f t="shared" si="2"/>
        <v>v2St9</v>
      </c>
      <c r="B43">
        <f>RANK(B20,B$2:B$21,satisfaction_v1!B$18)</f>
        <v>20</v>
      </c>
      <c r="C43">
        <f>RANK(C20,C$2:C$21,satisfaction_v1!C$18)</f>
        <v>15</v>
      </c>
      <c r="D43">
        <f>RANK(D20,D$2:D$21,satisfaction_v1!D$18)</f>
        <v>6</v>
      </c>
      <c r="E43">
        <f>RANK(E20,E$2:E$21,satisfaction_v1!E$18)</f>
        <v>17</v>
      </c>
      <c r="F43">
        <f>RANK(F20,F$2:F$21,satisfaction_v1!F$18)</f>
        <v>7</v>
      </c>
      <c r="G43">
        <f t="shared" si="4"/>
        <v>1000</v>
      </c>
      <c r="H43" t="s">
        <v>207</v>
      </c>
      <c r="I43">
        <f t="shared" si="3"/>
        <v>982.6</v>
      </c>
      <c r="L43" s="32" t="s">
        <v>195</v>
      </c>
      <c r="M43" s="33" t="s">
        <v>899</v>
      </c>
      <c r="N43" s="33" t="s">
        <v>900</v>
      </c>
      <c r="O43" s="33" t="s">
        <v>901</v>
      </c>
      <c r="P43" s="33" t="s">
        <v>148</v>
      </c>
      <c r="Q43" s="33" t="s">
        <v>902</v>
      </c>
    </row>
    <row r="44" spans="1:17" ht="15" thickBot="1">
      <c r="A44" t="str">
        <f t="shared" si="2"/>
        <v>v2St10</v>
      </c>
      <c r="B44">
        <f>RANK(B21,B$2:B$21,satisfaction_v1!B$18)</f>
        <v>12</v>
      </c>
      <c r="C44">
        <f>RANK(C21,C$2:C$21,satisfaction_v1!C$18)</f>
        <v>13</v>
      </c>
      <c r="D44">
        <f>RANK(D21,D$2:D$21,satisfaction_v1!D$18)</f>
        <v>19</v>
      </c>
      <c r="E44">
        <f>RANK(E21,E$2:E$21,satisfaction_v1!E$18)</f>
        <v>11</v>
      </c>
      <c r="F44">
        <f>RANK(F21,F$2:F$21,satisfaction_v1!F$18)</f>
        <v>9</v>
      </c>
      <c r="G44">
        <f t="shared" si="4"/>
        <v>1000</v>
      </c>
      <c r="H44" t="s">
        <v>207</v>
      </c>
      <c r="I44">
        <f t="shared" si="3"/>
        <v>985.2</v>
      </c>
      <c r="L44" s="32" t="s">
        <v>196</v>
      </c>
      <c r="M44" s="33" t="s">
        <v>903</v>
      </c>
      <c r="N44" s="33" t="s">
        <v>904</v>
      </c>
      <c r="O44" s="33" t="s">
        <v>905</v>
      </c>
      <c r="P44" s="33" t="s">
        <v>150</v>
      </c>
      <c r="Q44" s="33" t="s">
        <v>670</v>
      </c>
    </row>
    <row r="45" spans="1:17" ht="15" thickBot="1">
      <c r="L45" s="32" t="s">
        <v>197</v>
      </c>
      <c r="M45" s="33" t="s">
        <v>906</v>
      </c>
      <c r="N45" s="33" t="s">
        <v>907</v>
      </c>
      <c r="O45" s="33" t="s">
        <v>908</v>
      </c>
      <c r="P45" s="33" t="s">
        <v>152</v>
      </c>
      <c r="Q45" s="33" t="s">
        <v>374</v>
      </c>
    </row>
    <row r="46" spans="1:17" ht="15" thickBot="1">
      <c r="L46" s="32" t="s">
        <v>198</v>
      </c>
      <c r="M46" s="33" t="s">
        <v>909</v>
      </c>
      <c r="N46" s="33" t="s">
        <v>910</v>
      </c>
      <c r="O46" s="33" t="s">
        <v>911</v>
      </c>
      <c r="P46" s="33" t="s">
        <v>154</v>
      </c>
      <c r="Q46" s="33" t="s">
        <v>912</v>
      </c>
    </row>
    <row r="47" spans="1:17" ht="15" thickBot="1">
      <c r="L47" s="32" t="s">
        <v>199</v>
      </c>
      <c r="M47" s="33" t="s">
        <v>913</v>
      </c>
      <c r="N47" s="33" t="s">
        <v>156</v>
      </c>
      <c r="O47" s="33" t="s">
        <v>914</v>
      </c>
      <c r="P47" s="33" t="s">
        <v>156</v>
      </c>
      <c r="Q47" s="33" t="s">
        <v>156</v>
      </c>
    </row>
    <row r="48" spans="1:17" ht="15" thickBot="1">
      <c r="L48" s="32" t="s">
        <v>200</v>
      </c>
      <c r="M48" s="33" t="s">
        <v>915</v>
      </c>
      <c r="N48" s="33" t="s">
        <v>158</v>
      </c>
      <c r="O48" s="33" t="s">
        <v>916</v>
      </c>
      <c r="P48" s="33" t="s">
        <v>158</v>
      </c>
      <c r="Q48" s="33" t="s">
        <v>158</v>
      </c>
    </row>
    <row r="49" spans="12:17" ht="15" thickBot="1">
      <c r="L49" s="32" t="s">
        <v>201</v>
      </c>
      <c r="M49" s="33" t="s">
        <v>917</v>
      </c>
      <c r="N49" s="33" t="s">
        <v>160</v>
      </c>
      <c r="O49" s="33" t="s">
        <v>918</v>
      </c>
      <c r="P49" s="33" t="s">
        <v>160</v>
      </c>
      <c r="Q49" s="33" t="s">
        <v>160</v>
      </c>
    </row>
    <row r="50" spans="12:17" ht="18.5" thickBot="1">
      <c r="L50" s="28"/>
    </row>
    <row r="51" spans="12:17" ht="15" thickBot="1">
      <c r="L51" s="32" t="s">
        <v>161</v>
      </c>
      <c r="M51" s="32" t="s">
        <v>125</v>
      </c>
      <c r="N51" s="32" t="s">
        <v>126</v>
      </c>
      <c r="O51" s="32" t="s">
        <v>127</v>
      </c>
      <c r="P51" s="32" t="s">
        <v>128</v>
      </c>
      <c r="Q51" s="32" t="s">
        <v>129</v>
      </c>
    </row>
    <row r="52" spans="12:17" ht="15" thickBot="1">
      <c r="L52" s="32" t="s">
        <v>142</v>
      </c>
      <c r="M52" s="33">
        <v>470</v>
      </c>
      <c r="N52" s="33">
        <v>62.7</v>
      </c>
      <c r="O52" s="33">
        <v>506.1</v>
      </c>
      <c r="P52" s="33">
        <v>19.100000000000001</v>
      </c>
      <c r="Q52" s="33">
        <v>23.1</v>
      </c>
    </row>
    <row r="53" spans="12:17" ht="15" thickBot="1">
      <c r="L53" s="32" t="s">
        <v>143</v>
      </c>
      <c r="M53" s="33">
        <v>469</v>
      </c>
      <c r="N53" s="33">
        <v>52.7</v>
      </c>
      <c r="O53" s="33">
        <v>501.1</v>
      </c>
      <c r="P53" s="33">
        <v>18.100000000000001</v>
      </c>
      <c r="Q53" s="33">
        <v>22.1</v>
      </c>
    </row>
    <row r="54" spans="12:17" ht="15" thickBot="1">
      <c r="L54" s="32" t="s">
        <v>145</v>
      </c>
      <c r="M54" s="33">
        <v>468</v>
      </c>
      <c r="N54" s="33">
        <v>51.7</v>
      </c>
      <c r="O54" s="33">
        <v>500.1</v>
      </c>
      <c r="P54" s="33">
        <v>17.100000000000001</v>
      </c>
      <c r="Q54" s="33">
        <v>21.1</v>
      </c>
    </row>
    <row r="55" spans="12:17" ht="15" thickBot="1">
      <c r="L55" s="32" t="s">
        <v>147</v>
      </c>
      <c r="M55" s="33">
        <v>467</v>
      </c>
      <c r="N55" s="33">
        <v>50.7</v>
      </c>
      <c r="O55" s="33">
        <v>493.6</v>
      </c>
      <c r="P55" s="33">
        <v>16.100000000000001</v>
      </c>
      <c r="Q55" s="33">
        <v>20.100000000000001</v>
      </c>
    </row>
    <row r="56" spans="12:17" ht="15" thickBot="1">
      <c r="L56" s="32" t="s">
        <v>149</v>
      </c>
      <c r="M56" s="33">
        <v>466</v>
      </c>
      <c r="N56" s="33">
        <v>49.7</v>
      </c>
      <c r="O56" s="33">
        <v>480</v>
      </c>
      <c r="P56" s="33">
        <v>15</v>
      </c>
      <c r="Q56" s="33">
        <v>19.100000000000001</v>
      </c>
    </row>
    <row r="57" spans="12:17" ht="15" thickBot="1">
      <c r="L57" s="32" t="s">
        <v>151</v>
      </c>
      <c r="M57" s="33">
        <v>465</v>
      </c>
      <c r="N57" s="33">
        <v>48.7</v>
      </c>
      <c r="O57" s="33">
        <v>479</v>
      </c>
      <c r="P57" s="33">
        <v>14</v>
      </c>
      <c r="Q57" s="33">
        <v>18.100000000000001</v>
      </c>
    </row>
    <row r="58" spans="12:17" ht="15" thickBot="1">
      <c r="L58" s="32" t="s">
        <v>153</v>
      </c>
      <c r="M58" s="33">
        <v>464</v>
      </c>
      <c r="N58" s="33">
        <v>47.7</v>
      </c>
      <c r="O58" s="33">
        <v>477</v>
      </c>
      <c r="P58" s="33">
        <v>13</v>
      </c>
      <c r="Q58" s="33">
        <v>17.100000000000001</v>
      </c>
    </row>
    <row r="59" spans="12:17" ht="15" thickBot="1">
      <c r="L59" s="32" t="s">
        <v>155</v>
      </c>
      <c r="M59" s="33">
        <v>462</v>
      </c>
      <c r="N59" s="33">
        <v>46.6</v>
      </c>
      <c r="O59" s="33">
        <v>476</v>
      </c>
      <c r="P59" s="33">
        <v>12</v>
      </c>
      <c r="Q59" s="33">
        <v>16.100000000000001</v>
      </c>
    </row>
    <row r="60" spans="12:17" ht="15" thickBot="1">
      <c r="L60" s="32" t="s">
        <v>157</v>
      </c>
      <c r="M60" s="33">
        <v>461</v>
      </c>
      <c r="N60" s="33">
        <v>45.6</v>
      </c>
      <c r="O60" s="33">
        <v>475</v>
      </c>
      <c r="P60" s="33">
        <v>11</v>
      </c>
      <c r="Q60" s="33">
        <v>15</v>
      </c>
    </row>
    <row r="61" spans="12:17" ht="15" thickBot="1">
      <c r="L61" s="32" t="s">
        <v>159</v>
      </c>
      <c r="M61" s="33">
        <v>460</v>
      </c>
      <c r="N61" s="33">
        <v>44.6</v>
      </c>
      <c r="O61" s="33">
        <v>474</v>
      </c>
      <c r="P61" s="33">
        <v>10</v>
      </c>
      <c r="Q61" s="33">
        <v>14</v>
      </c>
    </row>
    <row r="62" spans="12:17" ht="15" thickBot="1">
      <c r="L62" s="32" t="s">
        <v>192</v>
      </c>
      <c r="M62" s="33">
        <v>459</v>
      </c>
      <c r="N62" s="33">
        <v>43.6</v>
      </c>
      <c r="O62" s="33">
        <v>473</v>
      </c>
      <c r="P62" s="33">
        <v>9</v>
      </c>
      <c r="Q62" s="33">
        <v>13</v>
      </c>
    </row>
    <row r="63" spans="12:17" ht="15" thickBot="1">
      <c r="L63" s="32" t="s">
        <v>193</v>
      </c>
      <c r="M63" s="33">
        <v>458</v>
      </c>
      <c r="N63" s="33">
        <v>42.6</v>
      </c>
      <c r="O63" s="33">
        <v>471.5</v>
      </c>
      <c r="P63" s="33">
        <v>8</v>
      </c>
      <c r="Q63" s="33">
        <v>12</v>
      </c>
    </row>
    <row r="64" spans="12:17" ht="15" thickBot="1">
      <c r="L64" s="32" t="s">
        <v>194</v>
      </c>
      <c r="M64" s="33">
        <v>457</v>
      </c>
      <c r="N64" s="33">
        <v>41.6</v>
      </c>
      <c r="O64" s="33">
        <v>467.5</v>
      </c>
      <c r="P64" s="33">
        <v>7</v>
      </c>
      <c r="Q64" s="33">
        <v>11</v>
      </c>
    </row>
    <row r="65" spans="12:21" ht="15" thickBot="1">
      <c r="L65" s="32" t="s">
        <v>195</v>
      </c>
      <c r="M65" s="33">
        <v>456</v>
      </c>
      <c r="N65" s="33">
        <v>34.6</v>
      </c>
      <c r="O65" s="33">
        <v>466.5</v>
      </c>
      <c r="P65" s="33">
        <v>6</v>
      </c>
      <c r="Q65" s="33">
        <v>10</v>
      </c>
    </row>
    <row r="66" spans="12:21" ht="15" thickBot="1">
      <c r="L66" s="32" t="s">
        <v>196</v>
      </c>
      <c r="M66" s="33">
        <v>455</v>
      </c>
      <c r="N66" s="33">
        <v>33.6</v>
      </c>
      <c r="O66" s="33">
        <v>465.5</v>
      </c>
      <c r="P66" s="33">
        <v>5</v>
      </c>
      <c r="Q66" s="33">
        <v>9</v>
      </c>
    </row>
    <row r="67" spans="12:21" ht="15" thickBot="1">
      <c r="L67" s="32" t="s">
        <v>197</v>
      </c>
      <c r="M67" s="33">
        <v>454</v>
      </c>
      <c r="N67" s="33">
        <v>24.6</v>
      </c>
      <c r="O67" s="33">
        <v>464.5</v>
      </c>
      <c r="P67" s="33">
        <v>4</v>
      </c>
      <c r="Q67" s="33">
        <v>6.5</v>
      </c>
    </row>
    <row r="68" spans="12:21" ht="15" thickBot="1">
      <c r="L68" s="32" t="s">
        <v>198</v>
      </c>
      <c r="M68" s="33">
        <v>452.9</v>
      </c>
      <c r="N68" s="33">
        <v>23.6</v>
      </c>
      <c r="O68" s="33">
        <v>463.5</v>
      </c>
      <c r="P68" s="33">
        <v>3</v>
      </c>
      <c r="Q68" s="33">
        <v>5.5</v>
      </c>
    </row>
    <row r="69" spans="12:21" ht="15" thickBot="1">
      <c r="L69" s="32" t="s">
        <v>199</v>
      </c>
      <c r="M69" s="33">
        <v>451.9</v>
      </c>
      <c r="N69" s="33">
        <v>2</v>
      </c>
      <c r="O69" s="33">
        <v>462.5</v>
      </c>
      <c r="P69" s="33">
        <v>2</v>
      </c>
      <c r="Q69" s="33">
        <v>2</v>
      </c>
    </row>
    <row r="70" spans="12:21" ht="15" thickBot="1">
      <c r="L70" s="32" t="s">
        <v>200</v>
      </c>
      <c r="M70" s="33">
        <v>450.9</v>
      </c>
      <c r="N70" s="33">
        <v>1</v>
      </c>
      <c r="O70" s="33">
        <v>461.5</v>
      </c>
      <c r="P70" s="33">
        <v>1</v>
      </c>
      <c r="Q70" s="33">
        <v>1</v>
      </c>
    </row>
    <row r="71" spans="12:21" ht="15" thickBot="1">
      <c r="L71" s="32" t="s">
        <v>201</v>
      </c>
      <c r="M71" s="33">
        <v>449.9</v>
      </c>
      <c r="N71" s="33">
        <v>0</v>
      </c>
      <c r="O71" s="33">
        <v>460.5</v>
      </c>
      <c r="P71" s="33">
        <v>0</v>
      </c>
      <c r="Q71" s="33">
        <v>0</v>
      </c>
    </row>
    <row r="72" spans="12:21" ht="18.5" thickBot="1">
      <c r="L72" s="28"/>
    </row>
    <row r="73" spans="12:21" ht="15" thickBot="1">
      <c r="L73" s="32" t="s">
        <v>162</v>
      </c>
      <c r="M73" s="32" t="s">
        <v>125</v>
      </c>
      <c r="N73" s="32" t="s">
        <v>126</v>
      </c>
      <c r="O73" s="32" t="s">
        <v>127</v>
      </c>
      <c r="P73" s="32" t="s">
        <v>128</v>
      </c>
      <c r="Q73" s="32" t="s">
        <v>129</v>
      </c>
      <c r="R73" s="32" t="s">
        <v>163</v>
      </c>
      <c r="S73" s="32" t="s">
        <v>164</v>
      </c>
      <c r="T73" s="32" t="s">
        <v>165</v>
      </c>
      <c r="U73" s="32" t="s">
        <v>166</v>
      </c>
    </row>
    <row r="74" spans="12:21" ht="15" thickBot="1">
      <c r="L74" s="32" t="s">
        <v>131</v>
      </c>
      <c r="M74" s="33">
        <v>454</v>
      </c>
      <c r="N74" s="33">
        <v>62.7</v>
      </c>
      <c r="O74" s="33">
        <v>462.5</v>
      </c>
      <c r="P74" s="33">
        <v>19.100000000000001</v>
      </c>
      <c r="Q74" s="33">
        <v>13</v>
      </c>
      <c r="R74" s="33">
        <v>1011.2</v>
      </c>
      <c r="S74" s="33">
        <v>1000</v>
      </c>
      <c r="T74" s="33">
        <v>-11.2</v>
      </c>
      <c r="U74" s="33">
        <v>-1.1200000000000001</v>
      </c>
    </row>
    <row r="75" spans="12:21" ht="15" thickBot="1">
      <c r="L75" s="32" t="s">
        <v>132</v>
      </c>
      <c r="M75" s="33">
        <v>466</v>
      </c>
      <c r="N75" s="33">
        <v>23.6</v>
      </c>
      <c r="O75" s="33">
        <v>477</v>
      </c>
      <c r="P75" s="33">
        <v>15</v>
      </c>
      <c r="Q75" s="33">
        <v>11</v>
      </c>
      <c r="R75" s="33">
        <v>992.7</v>
      </c>
      <c r="S75" s="33">
        <v>1000</v>
      </c>
      <c r="T75" s="33">
        <v>7.3</v>
      </c>
      <c r="U75" s="33">
        <v>0.73</v>
      </c>
    </row>
    <row r="76" spans="12:21" ht="15" thickBot="1">
      <c r="L76" s="32" t="s">
        <v>133</v>
      </c>
      <c r="M76" s="33">
        <v>459</v>
      </c>
      <c r="N76" s="33">
        <v>47.7</v>
      </c>
      <c r="O76" s="33">
        <v>463.5</v>
      </c>
      <c r="P76" s="33">
        <v>7</v>
      </c>
      <c r="Q76" s="33">
        <v>5.5</v>
      </c>
      <c r="R76" s="33">
        <v>982.6</v>
      </c>
      <c r="S76" s="33">
        <v>1000</v>
      </c>
      <c r="T76" s="33">
        <v>17.399999999999999</v>
      </c>
      <c r="U76" s="33">
        <v>1.74</v>
      </c>
    </row>
    <row r="77" spans="12:21" ht="15" thickBot="1">
      <c r="L77" s="32" t="s">
        <v>134</v>
      </c>
      <c r="M77" s="33">
        <v>462</v>
      </c>
      <c r="N77" s="33">
        <v>1</v>
      </c>
      <c r="O77" s="33">
        <v>506.1</v>
      </c>
      <c r="P77" s="33">
        <v>13</v>
      </c>
      <c r="Q77" s="33">
        <v>21.1</v>
      </c>
      <c r="R77" s="33">
        <v>1003.2</v>
      </c>
      <c r="S77" s="33">
        <v>1000</v>
      </c>
      <c r="T77" s="33">
        <v>-3.2</v>
      </c>
      <c r="U77" s="33">
        <v>-0.32</v>
      </c>
    </row>
    <row r="78" spans="12:21" ht="15" thickBot="1">
      <c r="L78" s="32" t="s">
        <v>135</v>
      </c>
      <c r="M78" s="33">
        <v>450.9</v>
      </c>
      <c r="N78" s="33">
        <v>43.6</v>
      </c>
      <c r="O78" s="33">
        <v>473</v>
      </c>
      <c r="P78" s="33">
        <v>1</v>
      </c>
      <c r="Q78" s="33">
        <v>9</v>
      </c>
      <c r="R78" s="33">
        <v>977.6</v>
      </c>
      <c r="S78" s="33">
        <v>1000</v>
      </c>
      <c r="T78" s="33">
        <v>22.4</v>
      </c>
      <c r="U78" s="33">
        <v>2.2400000000000002</v>
      </c>
    </row>
    <row r="79" spans="12:21" ht="15" thickBot="1">
      <c r="L79" s="32" t="s">
        <v>136</v>
      </c>
      <c r="M79" s="33">
        <v>468</v>
      </c>
      <c r="N79" s="33">
        <v>51.7</v>
      </c>
      <c r="O79" s="33">
        <v>475</v>
      </c>
      <c r="P79" s="33">
        <v>11</v>
      </c>
      <c r="Q79" s="33">
        <v>21.1</v>
      </c>
      <c r="R79" s="33">
        <v>1026.8</v>
      </c>
      <c r="S79" s="33">
        <v>1000</v>
      </c>
      <c r="T79" s="33">
        <v>-26.8</v>
      </c>
      <c r="U79" s="33">
        <v>-2.68</v>
      </c>
    </row>
    <row r="80" spans="12:21" ht="15" thickBot="1">
      <c r="L80" s="32" t="s">
        <v>137</v>
      </c>
      <c r="M80" s="33">
        <v>469</v>
      </c>
      <c r="N80" s="33">
        <v>51.7</v>
      </c>
      <c r="O80" s="33">
        <v>467.5</v>
      </c>
      <c r="P80" s="33">
        <v>5</v>
      </c>
      <c r="Q80" s="33">
        <v>1</v>
      </c>
      <c r="R80" s="33">
        <v>994.2</v>
      </c>
      <c r="S80" s="33">
        <v>1000</v>
      </c>
      <c r="T80" s="33">
        <v>5.8</v>
      </c>
      <c r="U80" s="33">
        <v>0.57999999999999996</v>
      </c>
    </row>
    <row r="81" spans="12:21" ht="15" thickBot="1">
      <c r="L81" s="32" t="s">
        <v>138</v>
      </c>
      <c r="M81" s="33">
        <v>462</v>
      </c>
      <c r="N81" s="33">
        <v>47.7</v>
      </c>
      <c r="O81" s="33">
        <v>480</v>
      </c>
      <c r="P81" s="33">
        <v>17.100000000000001</v>
      </c>
      <c r="Q81" s="33">
        <v>23.1</v>
      </c>
      <c r="R81" s="33">
        <v>1029.8</v>
      </c>
      <c r="S81" s="33">
        <v>1000</v>
      </c>
      <c r="T81" s="33">
        <v>-29.8</v>
      </c>
      <c r="U81" s="33">
        <v>-2.98</v>
      </c>
    </row>
    <row r="82" spans="12:21" ht="15" thickBot="1">
      <c r="L82" s="32" t="s">
        <v>139</v>
      </c>
      <c r="M82" s="33">
        <v>451.9</v>
      </c>
      <c r="N82" s="33">
        <v>33.6</v>
      </c>
      <c r="O82" s="33">
        <v>500.1</v>
      </c>
      <c r="P82" s="33">
        <v>3</v>
      </c>
      <c r="Q82" s="33">
        <v>17.100000000000001</v>
      </c>
      <c r="R82" s="33">
        <v>1005.7</v>
      </c>
      <c r="S82" s="33">
        <v>1000</v>
      </c>
      <c r="T82" s="33">
        <v>-5.7</v>
      </c>
      <c r="U82" s="33">
        <v>-0.56999999999999995</v>
      </c>
    </row>
    <row r="83" spans="12:21" ht="15" thickBot="1">
      <c r="L83" s="32" t="s">
        <v>140</v>
      </c>
      <c r="M83" s="33">
        <v>455</v>
      </c>
      <c r="N83" s="33">
        <v>41.6</v>
      </c>
      <c r="O83" s="33">
        <v>460.5</v>
      </c>
      <c r="P83" s="33">
        <v>9</v>
      </c>
      <c r="Q83" s="33">
        <v>15</v>
      </c>
      <c r="R83" s="33">
        <v>981.1</v>
      </c>
      <c r="S83" s="33">
        <v>1000</v>
      </c>
      <c r="T83" s="33">
        <v>18.899999999999999</v>
      </c>
      <c r="U83" s="33">
        <v>1.89</v>
      </c>
    </row>
    <row r="84" spans="12:21" ht="15" thickBot="1">
      <c r="L84" s="32" t="s">
        <v>182</v>
      </c>
      <c r="M84" s="33">
        <v>456</v>
      </c>
      <c r="N84" s="33">
        <v>62.7</v>
      </c>
      <c r="O84" s="33">
        <v>465.5</v>
      </c>
      <c r="P84" s="33">
        <v>19.100000000000001</v>
      </c>
      <c r="Q84" s="33">
        <v>13</v>
      </c>
      <c r="R84" s="33">
        <v>1016.3</v>
      </c>
      <c r="S84" s="33">
        <v>1000</v>
      </c>
      <c r="T84" s="33">
        <v>-16.3</v>
      </c>
      <c r="U84" s="33">
        <v>-1.63</v>
      </c>
    </row>
    <row r="85" spans="12:21" ht="15" thickBot="1">
      <c r="L85" s="32" t="s">
        <v>183</v>
      </c>
      <c r="M85" s="33">
        <v>460</v>
      </c>
      <c r="N85" s="33">
        <v>23.6</v>
      </c>
      <c r="O85" s="33">
        <v>493.6</v>
      </c>
      <c r="P85" s="33">
        <v>15</v>
      </c>
      <c r="Q85" s="33">
        <v>11</v>
      </c>
      <c r="R85" s="33">
        <v>1003.2</v>
      </c>
      <c r="S85" s="33">
        <v>1000</v>
      </c>
      <c r="T85" s="33">
        <v>-3.2</v>
      </c>
      <c r="U85" s="33">
        <v>-0.32</v>
      </c>
    </row>
    <row r="86" spans="12:21" ht="15" thickBot="1">
      <c r="L86" s="32" t="s">
        <v>184</v>
      </c>
      <c r="M86" s="33">
        <v>465</v>
      </c>
      <c r="N86" s="33">
        <v>47.7</v>
      </c>
      <c r="O86" s="33">
        <v>466.5</v>
      </c>
      <c r="P86" s="33">
        <v>7</v>
      </c>
      <c r="Q86" s="33">
        <v>5.5</v>
      </c>
      <c r="R86" s="33">
        <v>991.7</v>
      </c>
      <c r="S86" s="33">
        <v>1000</v>
      </c>
      <c r="T86" s="33">
        <v>8.3000000000000007</v>
      </c>
      <c r="U86" s="33">
        <v>0.83</v>
      </c>
    </row>
    <row r="87" spans="12:21" ht="15" thickBot="1">
      <c r="L87" s="32" t="s">
        <v>185</v>
      </c>
      <c r="M87" s="33">
        <v>467</v>
      </c>
      <c r="N87" s="33">
        <v>1</v>
      </c>
      <c r="O87" s="33">
        <v>501.1</v>
      </c>
      <c r="P87" s="33">
        <v>13</v>
      </c>
      <c r="Q87" s="33">
        <v>21.1</v>
      </c>
      <c r="R87" s="33">
        <v>1003.2</v>
      </c>
      <c r="S87" s="33">
        <v>1000</v>
      </c>
      <c r="T87" s="33">
        <v>-3.2</v>
      </c>
      <c r="U87" s="33">
        <v>-0.32</v>
      </c>
    </row>
    <row r="88" spans="12:21" ht="15" thickBot="1">
      <c r="L88" s="32" t="s">
        <v>186</v>
      </c>
      <c r="M88" s="33">
        <v>452.9</v>
      </c>
      <c r="N88" s="33">
        <v>43.6</v>
      </c>
      <c r="O88" s="33">
        <v>471.5</v>
      </c>
      <c r="P88" s="33">
        <v>1</v>
      </c>
      <c r="Q88" s="33">
        <v>9</v>
      </c>
      <c r="R88" s="33">
        <v>978.1</v>
      </c>
      <c r="S88" s="33">
        <v>1000</v>
      </c>
      <c r="T88" s="33">
        <v>21.9</v>
      </c>
      <c r="U88" s="33">
        <v>2.19</v>
      </c>
    </row>
    <row r="89" spans="12:21" ht="15" thickBot="1">
      <c r="L89" s="32" t="s">
        <v>187</v>
      </c>
      <c r="M89" s="33">
        <v>470</v>
      </c>
      <c r="N89" s="33">
        <v>51.7</v>
      </c>
      <c r="O89" s="33">
        <v>474</v>
      </c>
      <c r="P89" s="33">
        <v>11</v>
      </c>
      <c r="Q89" s="33">
        <v>21.1</v>
      </c>
      <c r="R89" s="33">
        <v>1027.8</v>
      </c>
      <c r="S89" s="33">
        <v>1000</v>
      </c>
      <c r="T89" s="33">
        <v>-27.8</v>
      </c>
      <c r="U89" s="33">
        <v>-2.78</v>
      </c>
    </row>
    <row r="90" spans="12:21" ht="15" thickBot="1">
      <c r="L90" s="32" t="s">
        <v>188</v>
      </c>
      <c r="M90" s="33">
        <v>464</v>
      </c>
      <c r="N90" s="33">
        <v>51.7</v>
      </c>
      <c r="O90" s="33">
        <v>464.5</v>
      </c>
      <c r="P90" s="33">
        <v>5</v>
      </c>
      <c r="Q90" s="33">
        <v>1</v>
      </c>
      <c r="R90" s="33">
        <v>986.2</v>
      </c>
      <c r="S90" s="33">
        <v>1000</v>
      </c>
      <c r="T90" s="33">
        <v>13.8</v>
      </c>
      <c r="U90" s="33">
        <v>1.38</v>
      </c>
    </row>
    <row r="91" spans="12:21" ht="15" thickBot="1">
      <c r="L91" s="32" t="s">
        <v>189</v>
      </c>
      <c r="M91" s="33">
        <v>457</v>
      </c>
      <c r="N91" s="33">
        <v>47.7</v>
      </c>
      <c r="O91" s="33">
        <v>476</v>
      </c>
      <c r="P91" s="33">
        <v>17.100000000000001</v>
      </c>
      <c r="Q91" s="33">
        <v>23.1</v>
      </c>
      <c r="R91" s="33">
        <v>1020.8</v>
      </c>
      <c r="S91" s="33">
        <v>1000</v>
      </c>
      <c r="T91" s="33">
        <v>-20.8</v>
      </c>
      <c r="U91" s="33">
        <v>-2.08</v>
      </c>
    </row>
    <row r="92" spans="12:21" ht="15" thickBot="1">
      <c r="L92" s="32" t="s">
        <v>190</v>
      </c>
      <c r="M92" s="33">
        <v>449.9</v>
      </c>
      <c r="N92" s="33">
        <v>33.6</v>
      </c>
      <c r="O92" s="33">
        <v>479</v>
      </c>
      <c r="P92" s="33">
        <v>3</v>
      </c>
      <c r="Q92" s="33">
        <v>17.100000000000001</v>
      </c>
      <c r="R92" s="33">
        <v>982.6</v>
      </c>
      <c r="S92" s="33">
        <v>1000</v>
      </c>
      <c r="T92" s="33">
        <v>17.399999999999999</v>
      </c>
      <c r="U92" s="33">
        <v>1.74</v>
      </c>
    </row>
    <row r="93" spans="12:21" ht="15" thickBot="1">
      <c r="L93" s="32" t="s">
        <v>191</v>
      </c>
      <c r="M93" s="33">
        <v>458</v>
      </c>
      <c r="N93" s="33">
        <v>41.6</v>
      </c>
      <c r="O93" s="33">
        <v>461.5</v>
      </c>
      <c r="P93" s="33">
        <v>9</v>
      </c>
      <c r="Q93" s="33">
        <v>15</v>
      </c>
      <c r="R93" s="33">
        <v>985.2</v>
      </c>
      <c r="S93" s="33">
        <v>1000</v>
      </c>
      <c r="T93" s="33">
        <v>14.8</v>
      </c>
      <c r="U93" s="33">
        <v>1.48</v>
      </c>
    </row>
    <row r="94" spans="12:21" ht="15" thickBot="1"/>
    <row r="95" spans="12:21" ht="15" thickBot="1">
      <c r="L95" s="34" t="s">
        <v>167</v>
      </c>
      <c r="M95" s="35">
        <v>1081</v>
      </c>
    </row>
    <row r="96" spans="12:21" ht="15" thickBot="1">
      <c r="L96" s="34" t="s">
        <v>202</v>
      </c>
      <c r="M96" s="35">
        <v>910.4</v>
      </c>
    </row>
    <row r="97" spans="12:13" ht="15" thickBot="1">
      <c r="L97" s="34" t="s">
        <v>169</v>
      </c>
      <c r="M97" s="35">
        <v>20000</v>
      </c>
    </row>
    <row r="98" spans="12:13" ht="15" thickBot="1">
      <c r="L98" s="34" t="s">
        <v>170</v>
      </c>
      <c r="M98" s="35">
        <v>20000</v>
      </c>
    </row>
    <row r="99" spans="12:13" ht="15" thickBot="1">
      <c r="L99" s="34" t="s">
        <v>171</v>
      </c>
      <c r="M99" s="35">
        <v>0</v>
      </c>
    </row>
    <row r="100" spans="12:13" ht="20" thickBot="1">
      <c r="L100" s="34" t="s">
        <v>172</v>
      </c>
      <c r="M100" s="35"/>
    </row>
    <row r="101" spans="12:13" ht="20" thickBot="1">
      <c r="L101" s="34" t="s">
        <v>173</v>
      </c>
      <c r="M101" s="35"/>
    </row>
    <row r="102" spans="12:13" ht="15" thickBot="1">
      <c r="L102" s="34" t="s">
        <v>174</v>
      </c>
      <c r="M102" s="35">
        <v>0</v>
      </c>
    </row>
    <row r="104" spans="12:13">
      <c r="L104" s="37" t="s">
        <v>175</v>
      </c>
    </row>
    <row r="106" spans="12:13">
      <c r="L106" s="36" t="s">
        <v>203</v>
      </c>
    </row>
    <row r="107" spans="12:13">
      <c r="L107" s="36" t="s">
        <v>919</v>
      </c>
    </row>
  </sheetData>
  <conditionalFormatting sqref="I25:I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K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04" r:id="rId1" display="https://miau.my-x.hu/myx-free/coco/test/241277720190331190102.html" xr:uid="{11350621-F383-40F4-9E56-93E9AC858A08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F828-7E82-4CB2-857D-A2E077DFF3F4}">
  <dimension ref="A3:I12"/>
  <sheetViews>
    <sheetView workbookViewId="0"/>
  </sheetViews>
  <sheetFormatPr defaultRowHeight="14.5"/>
  <cols>
    <col min="1" max="1" width="11.7265625" bestFit="1" customWidth="1"/>
    <col min="2" max="2" width="15.90625" bestFit="1" customWidth="1"/>
    <col min="3" max="3" width="9.36328125" bestFit="1" customWidth="1"/>
  </cols>
  <sheetData>
    <row r="3" spans="1:9">
      <c r="A3" s="38" t="s">
        <v>210</v>
      </c>
      <c r="B3" t="s">
        <v>296</v>
      </c>
      <c r="E3" t="str">
        <f>satisfaction_v1!B3</f>
        <v>Nd1</v>
      </c>
      <c r="F3" t="str">
        <f>satisfaction_v1!C3</f>
        <v>Nd2</v>
      </c>
      <c r="G3" t="str">
        <f>satisfaction_v1!D3</f>
        <v>Nd3</v>
      </c>
      <c r="H3" t="str">
        <f>satisfaction_v1!E3</f>
        <v>Nd4</v>
      </c>
      <c r="I3" t="str">
        <f>satisfaction_v1!F3</f>
        <v>Nd5</v>
      </c>
    </row>
    <row r="4" spans="1:9">
      <c r="A4" s="39" t="s">
        <v>206</v>
      </c>
      <c r="B4" s="25">
        <v>996.89999999999986</v>
      </c>
      <c r="D4" t="s">
        <v>212</v>
      </c>
      <c r="E4">
        <f>satisfaction_v1!B14</f>
        <v>100</v>
      </c>
      <c r="F4">
        <f>satisfaction_v1!C14</f>
        <v>100</v>
      </c>
      <c r="G4">
        <f>satisfaction_v1!D14</f>
        <v>100</v>
      </c>
      <c r="H4">
        <f>satisfaction_v1!E14</f>
        <v>100</v>
      </c>
      <c r="I4">
        <f>satisfaction_v1!F14</f>
        <v>100</v>
      </c>
    </row>
    <row r="5" spans="1:9">
      <c r="A5" s="39" t="s">
        <v>207</v>
      </c>
      <c r="B5" s="25">
        <v>1003.0999999999998</v>
      </c>
      <c r="D5" t="s">
        <v>180</v>
      </c>
      <c r="E5">
        <f>satisfaction_v2!B14</f>
        <v>84.8</v>
      </c>
      <c r="F5">
        <f>satisfaction_v2!C14</f>
        <v>85.9</v>
      </c>
      <c r="G5">
        <f>satisfaction_v2!D14</f>
        <v>88.3</v>
      </c>
      <c r="H5">
        <f>satisfaction_v2!E14</f>
        <v>85.9</v>
      </c>
      <c r="I5">
        <f>satisfaction_v2!F14</f>
        <v>94.2</v>
      </c>
    </row>
    <row r="6" spans="1:9">
      <c r="A6" s="39" t="s">
        <v>209</v>
      </c>
      <c r="B6" s="25">
        <v>1000</v>
      </c>
    </row>
    <row r="7" spans="1:9">
      <c r="B7" s="42"/>
    </row>
    <row r="8" spans="1:9">
      <c r="B8" s="42"/>
    </row>
    <row r="9" spans="1:9">
      <c r="A9" s="38" t="s">
        <v>210</v>
      </c>
      <c r="B9" s="42" t="s">
        <v>296</v>
      </c>
    </row>
    <row r="10" spans="1:9">
      <c r="A10" s="39" t="s">
        <v>207</v>
      </c>
      <c r="B10" s="25">
        <v>1010.2</v>
      </c>
      <c r="D10" t="str">
        <f>D5</f>
        <v>v2</v>
      </c>
      <c r="E10">
        <f>E5</f>
        <v>84.8</v>
      </c>
      <c r="F10">
        <f t="shared" ref="F10:I10" si="0">F5</f>
        <v>85.9</v>
      </c>
      <c r="G10">
        <f t="shared" si="0"/>
        <v>88.3</v>
      </c>
      <c r="H10">
        <f t="shared" si="0"/>
        <v>85.9</v>
      </c>
      <c r="I10">
        <f t="shared" si="0"/>
        <v>94.2</v>
      </c>
    </row>
    <row r="11" spans="1:9">
      <c r="A11" s="39" t="s">
        <v>211</v>
      </c>
      <c r="B11" s="25">
        <v>989.85000000000014</v>
      </c>
      <c r="D11" t="s">
        <v>213</v>
      </c>
      <c r="E11">
        <f>satisfaction_v3!B14</f>
        <v>70</v>
      </c>
      <c r="F11">
        <f>satisfaction_v3!C14</f>
        <v>70</v>
      </c>
      <c r="G11">
        <f>satisfaction_v3!D14</f>
        <v>70</v>
      </c>
      <c r="H11">
        <f>satisfaction_v3!E14</f>
        <v>70</v>
      </c>
      <c r="I11">
        <f>satisfaction_v3!F14</f>
        <v>70</v>
      </c>
    </row>
    <row r="12" spans="1:9">
      <c r="A12" s="39" t="s">
        <v>209</v>
      </c>
      <c r="B12" s="25">
        <v>1000.025</v>
      </c>
    </row>
  </sheetData>
  <conditionalFormatting pivot="1" sqref="B4:B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B10:B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35E9A-5266-4D49-A182-EBD54BD0FCEB}">
  <dimension ref="A1:L119"/>
  <sheetViews>
    <sheetView zoomScale="70" zoomScaleNormal="70" workbookViewId="0"/>
  </sheetViews>
  <sheetFormatPr defaultRowHeight="14.5"/>
  <cols>
    <col min="1" max="1" width="36.7265625" style="40" bestFit="1" customWidth="1"/>
    <col min="2" max="2" width="15.54296875" style="40" bestFit="1" customWidth="1"/>
    <col min="3" max="3" width="22.7265625" style="40" bestFit="1" customWidth="1"/>
    <col min="4" max="4" width="15.7265625" style="40" bestFit="1" customWidth="1"/>
    <col min="5" max="5" width="20.08984375" style="40" bestFit="1" customWidth="1"/>
    <col min="6" max="6" width="18" style="40" bestFit="1" customWidth="1"/>
    <col min="7" max="7" width="4.81640625" style="40" bestFit="1" customWidth="1"/>
    <col min="8" max="8" width="8.7265625" style="40"/>
    <col min="9" max="9" width="9.90625" style="40" bestFit="1" customWidth="1"/>
    <col min="10" max="16384" width="8.7265625" style="40"/>
  </cols>
  <sheetData>
    <row r="1" spans="1:7" ht="87">
      <c r="B1" s="41" t="s">
        <v>236</v>
      </c>
      <c r="C1" s="41" t="s">
        <v>240</v>
      </c>
      <c r="D1" s="41" t="s">
        <v>237</v>
      </c>
      <c r="E1" s="41" t="s">
        <v>239</v>
      </c>
      <c r="F1" s="41" t="s">
        <v>242</v>
      </c>
    </row>
    <row r="2" spans="1:7">
      <c r="A2" s="40" t="s">
        <v>232</v>
      </c>
      <c r="B2" s="40" t="s">
        <v>233</v>
      </c>
      <c r="C2" s="40" t="s">
        <v>234</v>
      </c>
      <c r="D2" s="40" t="s">
        <v>235</v>
      </c>
      <c r="E2" s="40" t="s">
        <v>238</v>
      </c>
      <c r="F2" s="40" t="s">
        <v>241</v>
      </c>
      <c r="G2" s="40" t="s">
        <v>98</v>
      </c>
    </row>
    <row r="3" spans="1:7">
      <c r="A3" s="40" t="s">
        <v>218</v>
      </c>
      <c r="B3" s="40">
        <v>100</v>
      </c>
      <c r="C3" s="40">
        <v>100</v>
      </c>
      <c r="D3" s="40">
        <v>100</v>
      </c>
      <c r="E3" s="40">
        <v>100</v>
      </c>
      <c r="F3" s="40">
        <v>100</v>
      </c>
      <c r="G3" s="40">
        <v>1000</v>
      </c>
    </row>
    <row r="4" spans="1:7">
      <c r="A4" s="40" t="s">
        <v>219</v>
      </c>
      <c r="B4" s="40">
        <v>98</v>
      </c>
      <c r="C4" s="40">
        <v>101</v>
      </c>
      <c r="D4" s="40">
        <v>115</v>
      </c>
      <c r="E4" s="40">
        <v>92</v>
      </c>
      <c r="F4" s="40">
        <v>95</v>
      </c>
      <c r="G4" s="40">
        <v>1000</v>
      </c>
    </row>
    <row r="5" spans="1:7">
      <c r="A5" s="44" t="s">
        <v>220</v>
      </c>
      <c r="B5" s="44">
        <v>107</v>
      </c>
      <c r="C5" s="44">
        <v>88</v>
      </c>
      <c r="D5" s="44">
        <v>98</v>
      </c>
      <c r="E5" s="44">
        <v>88</v>
      </c>
      <c r="F5" s="44">
        <v>93</v>
      </c>
      <c r="G5" s="44">
        <v>1000</v>
      </c>
    </row>
    <row r="6" spans="1:7">
      <c r="A6" s="40" t="s">
        <v>221</v>
      </c>
      <c r="B6" s="40">
        <v>100</v>
      </c>
      <c r="C6" s="40">
        <v>92</v>
      </c>
      <c r="D6" s="40">
        <v>101</v>
      </c>
      <c r="E6" s="40">
        <v>100</v>
      </c>
      <c r="F6" s="40">
        <v>90</v>
      </c>
      <c r="G6" s="40">
        <v>1000</v>
      </c>
    </row>
    <row r="7" spans="1:7">
      <c r="A7" s="40" t="s">
        <v>222</v>
      </c>
      <c r="B7" s="40">
        <v>86</v>
      </c>
      <c r="C7" s="40">
        <v>108</v>
      </c>
      <c r="D7" s="40">
        <v>109</v>
      </c>
      <c r="E7" s="40">
        <v>97</v>
      </c>
      <c r="F7" s="40">
        <v>108</v>
      </c>
      <c r="G7" s="40">
        <v>1000</v>
      </c>
    </row>
    <row r="8" spans="1:7">
      <c r="A8" s="40" t="s">
        <v>223</v>
      </c>
      <c r="B8" s="40">
        <v>87</v>
      </c>
      <c r="C8" s="40">
        <v>115</v>
      </c>
      <c r="D8" s="40">
        <v>113</v>
      </c>
      <c r="E8" s="40">
        <v>89</v>
      </c>
      <c r="F8" s="40">
        <v>102</v>
      </c>
      <c r="G8" s="40">
        <v>1000</v>
      </c>
    </row>
    <row r="9" spans="1:7">
      <c r="A9" s="40" t="s">
        <v>224</v>
      </c>
      <c r="B9" s="40">
        <v>81</v>
      </c>
      <c r="C9" s="40">
        <v>113</v>
      </c>
      <c r="D9" s="40">
        <v>87</v>
      </c>
      <c r="E9" s="40">
        <v>107</v>
      </c>
      <c r="F9" s="40">
        <v>91</v>
      </c>
      <c r="G9" s="40">
        <v>1000</v>
      </c>
    </row>
    <row r="10" spans="1:7">
      <c r="A10" s="40" t="s">
        <v>225</v>
      </c>
      <c r="B10" s="40">
        <v>99</v>
      </c>
      <c r="C10" s="40">
        <v>91</v>
      </c>
      <c r="D10" s="40">
        <v>106</v>
      </c>
      <c r="E10" s="40">
        <v>90</v>
      </c>
      <c r="F10" s="40">
        <v>100</v>
      </c>
      <c r="G10" s="40">
        <v>1000</v>
      </c>
    </row>
    <row r="11" spans="1:7">
      <c r="A11" s="40" t="s">
        <v>226</v>
      </c>
      <c r="B11" s="40">
        <v>114</v>
      </c>
      <c r="C11" s="40">
        <v>99</v>
      </c>
      <c r="D11" s="40">
        <v>115</v>
      </c>
      <c r="E11" s="40">
        <v>108</v>
      </c>
      <c r="F11" s="40">
        <v>94</v>
      </c>
      <c r="G11" s="40">
        <v>1000</v>
      </c>
    </row>
    <row r="12" spans="1:7">
      <c r="A12" s="40" t="s">
        <v>227</v>
      </c>
      <c r="B12" s="40">
        <v>82</v>
      </c>
      <c r="C12" s="40">
        <v>118</v>
      </c>
      <c r="D12" s="40">
        <v>104</v>
      </c>
      <c r="E12" s="40">
        <v>109</v>
      </c>
      <c r="F12" s="40">
        <v>82</v>
      </c>
      <c r="G12" s="40">
        <v>1000</v>
      </c>
    </row>
    <row r="13" spans="1:7">
      <c r="A13" s="40" t="s">
        <v>228</v>
      </c>
      <c r="B13" s="40">
        <v>110</v>
      </c>
      <c r="C13" s="40">
        <v>109</v>
      </c>
      <c r="D13" s="40">
        <v>102</v>
      </c>
      <c r="E13" s="40">
        <v>98</v>
      </c>
      <c r="F13" s="40">
        <v>113</v>
      </c>
      <c r="G13" s="40">
        <v>1000</v>
      </c>
    </row>
    <row r="14" spans="1:7">
      <c r="A14" s="40" t="s">
        <v>229</v>
      </c>
      <c r="B14" s="40">
        <v>119</v>
      </c>
      <c r="C14" s="40">
        <v>87</v>
      </c>
      <c r="D14" s="40">
        <v>83</v>
      </c>
      <c r="E14" s="40">
        <v>83</v>
      </c>
      <c r="F14" s="40">
        <v>97</v>
      </c>
      <c r="G14" s="40">
        <v>1000</v>
      </c>
    </row>
    <row r="15" spans="1:7">
      <c r="A15" s="40" t="s">
        <v>230</v>
      </c>
      <c r="B15" s="40">
        <v>109</v>
      </c>
      <c r="C15" s="40">
        <v>100</v>
      </c>
      <c r="D15" s="40">
        <v>104</v>
      </c>
      <c r="E15" s="40">
        <v>111</v>
      </c>
      <c r="F15" s="40">
        <v>114</v>
      </c>
      <c r="G15" s="40">
        <v>1000</v>
      </c>
    </row>
    <row r="16" spans="1:7">
      <c r="A16" s="40" t="s">
        <v>231</v>
      </c>
      <c r="B16" s="40">
        <v>86</v>
      </c>
      <c r="C16" s="40">
        <v>119</v>
      </c>
      <c r="D16" s="40">
        <v>89</v>
      </c>
      <c r="E16" s="40">
        <v>87</v>
      </c>
      <c r="F16" s="40">
        <v>101</v>
      </c>
      <c r="G16" s="40">
        <v>1000</v>
      </c>
    </row>
    <row r="18" spans="1:9">
      <c r="A18" s="40" t="s">
        <v>92</v>
      </c>
      <c r="B18" s="40">
        <v>1</v>
      </c>
      <c r="C18" s="40">
        <v>1</v>
      </c>
      <c r="D18" s="40">
        <v>1</v>
      </c>
      <c r="E18" s="40">
        <v>1</v>
      </c>
      <c r="F18" s="40">
        <v>1</v>
      </c>
      <c r="H18" s="40">
        <f>CORREL(H20:H33,I20:I33)</f>
        <v>-0.84180558095441305</v>
      </c>
      <c r="I18" s="40" t="s">
        <v>568</v>
      </c>
    </row>
    <row r="19" spans="1:9">
      <c r="A19" s="40" t="s">
        <v>243</v>
      </c>
      <c r="B19" s="40" t="str">
        <f>B2</f>
        <v>salary of teachers</v>
      </c>
      <c r="C19" s="40" t="str">
        <f t="shared" ref="C19:G19" si="0">C2</f>
        <v>salary of lectors</v>
      </c>
      <c r="D19" s="40" t="str">
        <f t="shared" si="0"/>
        <v>salary of Students</v>
      </c>
      <c r="E19" s="40" t="str">
        <f t="shared" si="0"/>
        <v>salary of dramaturgists</v>
      </c>
      <c r="F19" s="40" t="str">
        <f t="shared" si="0"/>
        <v>licence expenditures</v>
      </c>
      <c r="G19" s="40" t="str">
        <f t="shared" si="0"/>
        <v>Y0</v>
      </c>
      <c r="H19" s="40" t="s">
        <v>567</v>
      </c>
      <c r="I19" s="40" t="s">
        <v>289</v>
      </c>
    </row>
    <row r="20" spans="1:9">
      <c r="A20" s="40" t="str">
        <f t="shared" ref="A20:A33" si="1">A3</f>
        <v>increasing quality of learning materials v1</v>
      </c>
      <c r="B20" s="40">
        <f>RANK(B3,B$3:B$16,1)</f>
        <v>8</v>
      </c>
      <c r="C20" s="40">
        <f t="shared" ref="C20:F20" si="2">RANK(C3,C$3:C$16,1)</f>
        <v>6</v>
      </c>
      <c r="D20" s="40">
        <f t="shared" si="2"/>
        <v>5</v>
      </c>
      <c r="E20" s="40">
        <f t="shared" si="2"/>
        <v>9</v>
      </c>
      <c r="F20" s="40">
        <f t="shared" si="2"/>
        <v>8</v>
      </c>
      <c r="G20" s="40">
        <f t="shared" ref="G20" si="3">G3</f>
        <v>1000</v>
      </c>
      <c r="H20" s="40">
        <f>G92</f>
        <v>1004.6</v>
      </c>
      <c r="I20" s="40">
        <f>AVERAGE(B3:F3)</f>
        <v>100</v>
      </c>
    </row>
    <row r="21" spans="1:9">
      <c r="A21" s="40" t="str">
        <f t="shared" si="1"/>
        <v>increasing quality of learning materials v2</v>
      </c>
      <c r="B21" s="40">
        <f t="shared" ref="B21:F21" si="4">RANK(B4,B$3:B$16,1)</f>
        <v>6</v>
      </c>
      <c r="C21" s="40">
        <f t="shared" si="4"/>
        <v>8</v>
      </c>
      <c r="D21" s="40">
        <f t="shared" si="4"/>
        <v>13</v>
      </c>
      <c r="E21" s="40">
        <f t="shared" si="4"/>
        <v>6</v>
      </c>
      <c r="F21" s="40">
        <f t="shared" si="4"/>
        <v>6</v>
      </c>
      <c r="G21" s="40">
        <f t="shared" ref="G21" si="5">G4</f>
        <v>1000</v>
      </c>
      <c r="H21" s="40">
        <f t="shared" ref="H21:H33" si="6">G93</f>
        <v>1002.6</v>
      </c>
      <c r="I21" s="40">
        <f t="shared" ref="I21:I33" si="7">AVERAGE(B4:F4)</f>
        <v>100.2</v>
      </c>
    </row>
    <row r="22" spans="1:9">
      <c r="A22" s="43" t="str">
        <f t="shared" si="1"/>
        <v>increasing quality of learning materials v3</v>
      </c>
      <c r="B22" s="43">
        <f t="shared" ref="B22:F22" si="8">RANK(B5,B$3:B$16,1)</f>
        <v>10</v>
      </c>
      <c r="C22" s="43">
        <f t="shared" si="8"/>
        <v>2</v>
      </c>
      <c r="D22" s="43">
        <f t="shared" si="8"/>
        <v>4</v>
      </c>
      <c r="E22" s="43">
        <f t="shared" si="8"/>
        <v>3</v>
      </c>
      <c r="F22" s="43">
        <f t="shared" si="8"/>
        <v>4</v>
      </c>
      <c r="G22" s="43">
        <f t="shared" ref="G22" si="9">G5</f>
        <v>1000</v>
      </c>
      <c r="H22" s="43">
        <f t="shared" si="6"/>
        <v>1014.6</v>
      </c>
      <c r="I22" s="43">
        <f t="shared" si="7"/>
        <v>94.8</v>
      </c>
    </row>
    <row r="23" spans="1:9">
      <c r="A23" s="40" t="str">
        <f t="shared" si="1"/>
        <v>increasing quality of learning materials v4</v>
      </c>
      <c r="B23" s="40">
        <f t="shared" ref="B23:F23" si="10">RANK(B6,B$3:B$16,1)</f>
        <v>8</v>
      </c>
      <c r="C23" s="40">
        <f t="shared" si="10"/>
        <v>4</v>
      </c>
      <c r="D23" s="40">
        <f t="shared" si="10"/>
        <v>6</v>
      </c>
      <c r="E23" s="40">
        <f t="shared" si="10"/>
        <v>9</v>
      </c>
      <c r="F23" s="40">
        <f t="shared" si="10"/>
        <v>2</v>
      </c>
      <c r="G23" s="40">
        <f t="shared" ref="G23" si="11">G6</f>
        <v>1000</v>
      </c>
      <c r="H23" s="40">
        <f t="shared" si="6"/>
        <v>1011.6</v>
      </c>
      <c r="I23" s="40">
        <f t="shared" si="7"/>
        <v>96.6</v>
      </c>
    </row>
    <row r="24" spans="1:9">
      <c r="A24" s="40" t="str">
        <f t="shared" si="1"/>
        <v>increasing quality of learning materials v5</v>
      </c>
      <c r="B24" s="40">
        <f t="shared" ref="B24:F24" si="12">RANK(B7,B$3:B$16,1)</f>
        <v>3</v>
      </c>
      <c r="C24" s="40">
        <f t="shared" si="12"/>
        <v>9</v>
      </c>
      <c r="D24" s="40">
        <f t="shared" si="12"/>
        <v>11</v>
      </c>
      <c r="E24" s="40">
        <f t="shared" si="12"/>
        <v>7</v>
      </c>
      <c r="F24" s="40">
        <f t="shared" si="12"/>
        <v>12</v>
      </c>
      <c r="G24" s="40">
        <f t="shared" ref="G24" si="13">G7</f>
        <v>1000</v>
      </c>
      <c r="H24" s="40">
        <f t="shared" si="6"/>
        <v>1001.1</v>
      </c>
      <c r="I24" s="40">
        <f t="shared" si="7"/>
        <v>101.6</v>
      </c>
    </row>
    <row r="25" spans="1:9">
      <c r="A25" s="40" t="str">
        <f t="shared" si="1"/>
        <v>increasing quality of learning materials v6</v>
      </c>
      <c r="B25" s="40">
        <f t="shared" ref="B25:F25" si="14">RANK(B8,B$3:B$16,1)</f>
        <v>5</v>
      </c>
      <c r="C25" s="40">
        <f t="shared" si="14"/>
        <v>12</v>
      </c>
      <c r="D25" s="40">
        <f t="shared" si="14"/>
        <v>12</v>
      </c>
      <c r="E25" s="40">
        <f t="shared" si="14"/>
        <v>4</v>
      </c>
      <c r="F25" s="40">
        <f t="shared" si="14"/>
        <v>11</v>
      </c>
      <c r="G25" s="40">
        <f t="shared" ref="G25" si="15">G8</f>
        <v>1000</v>
      </c>
      <c r="H25" s="40">
        <f t="shared" si="6"/>
        <v>991.6</v>
      </c>
      <c r="I25" s="40">
        <f t="shared" si="7"/>
        <v>101.2</v>
      </c>
    </row>
    <row r="26" spans="1:9">
      <c r="A26" s="40" t="str">
        <f t="shared" si="1"/>
        <v>increasing quality of learning materials v7</v>
      </c>
      <c r="B26" s="40">
        <f t="shared" ref="B26:F26" si="16">RANK(B9,B$3:B$16,1)</f>
        <v>1</v>
      </c>
      <c r="C26" s="40">
        <f t="shared" si="16"/>
        <v>11</v>
      </c>
      <c r="D26" s="40">
        <f t="shared" si="16"/>
        <v>2</v>
      </c>
      <c r="E26" s="40">
        <f t="shared" si="16"/>
        <v>11</v>
      </c>
      <c r="F26" s="40">
        <f t="shared" si="16"/>
        <v>3</v>
      </c>
      <c r="G26" s="40">
        <f t="shared" ref="G26" si="17">G9</f>
        <v>1000</v>
      </c>
      <c r="H26" s="40">
        <f t="shared" si="6"/>
        <v>1010.1</v>
      </c>
      <c r="I26" s="40">
        <f t="shared" si="7"/>
        <v>95.8</v>
      </c>
    </row>
    <row r="27" spans="1:9">
      <c r="A27" s="40" t="str">
        <f t="shared" si="1"/>
        <v>increasing quality of learning materials v8</v>
      </c>
      <c r="B27" s="40">
        <f t="shared" ref="B27:F27" si="18">RANK(B10,B$3:B$16,1)</f>
        <v>7</v>
      </c>
      <c r="C27" s="40">
        <f t="shared" si="18"/>
        <v>3</v>
      </c>
      <c r="D27" s="40">
        <f t="shared" si="18"/>
        <v>10</v>
      </c>
      <c r="E27" s="40">
        <f t="shared" si="18"/>
        <v>5</v>
      </c>
      <c r="F27" s="40">
        <f t="shared" si="18"/>
        <v>8</v>
      </c>
      <c r="G27" s="40">
        <f t="shared" ref="G27" si="19">G10</f>
        <v>1000</v>
      </c>
      <c r="H27" s="40">
        <f t="shared" si="6"/>
        <v>1007.1</v>
      </c>
      <c r="I27" s="40">
        <f t="shared" si="7"/>
        <v>97.2</v>
      </c>
    </row>
    <row r="28" spans="1:9">
      <c r="A28" s="40" t="str">
        <f t="shared" si="1"/>
        <v>increasing quality of learning materials v9</v>
      </c>
      <c r="B28" s="40">
        <f t="shared" ref="B28:F28" si="20">RANK(B11,B$3:B$16,1)</f>
        <v>13</v>
      </c>
      <c r="C28" s="40">
        <f t="shared" si="20"/>
        <v>5</v>
      </c>
      <c r="D28" s="40">
        <f t="shared" si="20"/>
        <v>13</v>
      </c>
      <c r="E28" s="40">
        <f t="shared" si="20"/>
        <v>12</v>
      </c>
      <c r="F28" s="40">
        <f t="shared" si="20"/>
        <v>5</v>
      </c>
      <c r="G28" s="40">
        <f t="shared" ref="G28" si="21">G11</f>
        <v>1000</v>
      </c>
      <c r="H28" s="40">
        <f t="shared" si="6"/>
        <v>987.1</v>
      </c>
      <c r="I28" s="40">
        <f t="shared" si="7"/>
        <v>106</v>
      </c>
    </row>
    <row r="29" spans="1:9">
      <c r="A29" s="40" t="str">
        <f t="shared" si="1"/>
        <v>increasing quality of learning materials v10</v>
      </c>
      <c r="B29" s="40">
        <f t="shared" ref="B29:F29" si="22">RANK(B12,B$3:B$16,1)</f>
        <v>2</v>
      </c>
      <c r="C29" s="40">
        <f t="shared" si="22"/>
        <v>13</v>
      </c>
      <c r="D29" s="40">
        <f t="shared" si="22"/>
        <v>8</v>
      </c>
      <c r="E29" s="40">
        <f t="shared" si="22"/>
        <v>13</v>
      </c>
      <c r="F29" s="40">
        <f t="shared" si="22"/>
        <v>1</v>
      </c>
      <c r="G29" s="40">
        <f t="shared" ref="G29" si="23">G12</f>
        <v>1000</v>
      </c>
      <c r="H29" s="40">
        <f t="shared" si="6"/>
        <v>999.6</v>
      </c>
      <c r="I29" s="40">
        <f t="shared" si="7"/>
        <v>99</v>
      </c>
    </row>
    <row r="30" spans="1:9">
      <c r="A30" s="40" t="str">
        <f t="shared" si="1"/>
        <v>increasing quality of learning materials v11</v>
      </c>
      <c r="B30" s="40">
        <f t="shared" ref="B30:F30" si="24">RANK(B13,B$3:B$16,1)</f>
        <v>12</v>
      </c>
      <c r="C30" s="40">
        <f t="shared" si="24"/>
        <v>10</v>
      </c>
      <c r="D30" s="40">
        <f t="shared" si="24"/>
        <v>7</v>
      </c>
      <c r="E30" s="40">
        <f t="shared" si="24"/>
        <v>8</v>
      </c>
      <c r="F30" s="40">
        <f t="shared" si="24"/>
        <v>13</v>
      </c>
      <c r="G30" s="40">
        <f t="shared" ref="G30" si="25">G13</f>
        <v>1000</v>
      </c>
      <c r="H30" s="40">
        <f t="shared" si="6"/>
        <v>986.1</v>
      </c>
      <c r="I30" s="40">
        <f t="shared" si="7"/>
        <v>106.4</v>
      </c>
    </row>
    <row r="31" spans="1:9">
      <c r="A31" s="40" t="str">
        <f t="shared" si="1"/>
        <v>increasing quality of learning materials v12</v>
      </c>
      <c r="B31" s="40">
        <f t="shared" ref="B31:F31" si="26">RANK(B14,B$3:B$16,1)</f>
        <v>14</v>
      </c>
      <c r="C31" s="40">
        <f t="shared" si="26"/>
        <v>1</v>
      </c>
      <c r="D31" s="40">
        <f t="shared" si="26"/>
        <v>1</v>
      </c>
      <c r="E31" s="40">
        <f t="shared" si="26"/>
        <v>1</v>
      </c>
      <c r="F31" s="40">
        <f t="shared" si="26"/>
        <v>7</v>
      </c>
      <c r="G31" s="40">
        <f t="shared" ref="G31" si="27">G14</f>
        <v>1000</v>
      </c>
      <c r="H31" s="40">
        <f t="shared" si="6"/>
        <v>999.6</v>
      </c>
      <c r="I31" s="40">
        <f t="shared" si="7"/>
        <v>93.8</v>
      </c>
    </row>
    <row r="32" spans="1:9">
      <c r="A32" s="40" t="str">
        <f t="shared" si="1"/>
        <v>increasing quality of learning materials v13</v>
      </c>
      <c r="B32" s="40">
        <f t="shared" ref="B32:F32" si="28">RANK(B15,B$3:B$16,1)</f>
        <v>11</v>
      </c>
      <c r="C32" s="40">
        <f t="shared" si="28"/>
        <v>6</v>
      </c>
      <c r="D32" s="40">
        <f t="shared" si="28"/>
        <v>8</v>
      </c>
      <c r="E32" s="40">
        <f t="shared" si="28"/>
        <v>14</v>
      </c>
      <c r="F32" s="40">
        <f t="shared" si="28"/>
        <v>14</v>
      </c>
      <c r="G32" s="40">
        <f t="shared" ref="G32" si="29">G15</f>
        <v>1000</v>
      </c>
      <c r="H32" s="40">
        <f t="shared" si="6"/>
        <v>984.6</v>
      </c>
      <c r="I32" s="40">
        <f t="shared" si="7"/>
        <v>107.6</v>
      </c>
    </row>
    <row r="33" spans="1:12">
      <c r="A33" s="40" t="str">
        <f t="shared" si="1"/>
        <v>increasing quality of learning materials v14</v>
      </c>
      <c r="B33" s="40">
        <f t="shared" ref="B33:F33" si="30">RANK(B16,B$3:B$16,1)</f>
        <v>3</v>
      </c>
      <c r="C33" s="40">
        <f t="shared" si="30"/>
        <v>14</v>
      </c>
      <c r="D33" s="40">
        <f t="shared" si="30"/>
        <v>3</v>
      </c>
      <c r="E33" s="40">
        <f t="shared" si="30"/>
        <v>2</v>
      </c>
      <c r="F33" s="40">
        <f t="shared" si="30"/>
        <v>10</v>
      </c>
      <c r="G33" s="40">
        <f t="shared" ref="G33" si="31">G16</f>
        <v>1000</v>
      </c>
      <c r="H33" s="40">
        <f t="shared" si="6"/>
        <v>999.6</v>
      </c>
      <c r="I33" s="40">
        <f t="shared" si="7"/>
        <v>96.4</v>
      </c>
    </row>
    <row r="37" spans="1:12" ht="18">
      <c r="A37" s="28"/>
      <c r="B37"/>
      <c r="C37"/>
      <c r="D37"/>
      <c r="E37"/>
      <c r="F37"/>
      <c r="G37"/>
      <c r="H37"/>
      <c r="I37"/>
      <c r="J37"/>
      <c r="K37"/>
      <c r="L37"/>
    </row>
    <row r="38" spans="1:12">
      <c r="A38" s="29"/>
      <c r="B38"/>
      <c r="C38"/>
      <c r="D38"/>
      <c r="E38"/>
      <c r="F38"/>
      <c r="G38"/>
      <c r="H38"/>
      <c r="I38"/>
      <c r="J38"/>
      <c r="K38"/>
      <c r="L38"/>
    </row>
    <row r="39" spans="1:12">
      <c r="A39"/>
      <c r="B39"/>
      <c r="C39"/>
      <c r="D39"/>
      <c r="E39"/>
      <c r="F39"/>
      <c r="G39"/>
      <c r="H39"/>
      <c r="I39"/>
      <c r="J39"/>
      <c r="K39"/>
      <c r="L39"/>
    </row>
    <row r="40" spans="1:12">
      <c r="A40"/>
      <c r="B40"/>
      <c r="C40"/>
      <c r="D40"/>
      <c r="E40"/>
      <c r="F40"/>
      <c r="G40"/>
      <c r="H40"/>
      <c r="I40"/>
      <c r="J40"/>
      <c r="K40"/>
      <c r="L40"/>
    </row>
    <row r="41" spans="1:12" ht="15">
      <c r="A41" s="30" t="s">
        <v>118</v>
      </c>
      <c r="B41" s="31">
        <v>2105228</v>
      </c>
      <c r="C41" s="30" t="s">
        <v>119</v>
      </c>
      <c r="D41" s="31">
        <v>14</v>
      </c>
      <c r="E41" s="30" t="s">
        <v>120</v>
      </c>
      <c r="F41" s="31">
        <v>5</v>
      </c>
      <c r="G41" s="30" t="s">
        <v>121</v>
      </c>
      <c r="H41" s="31">
        <v>14</v>
      </c>
      <c r="I41" s="30" t="s">
        <v>122</v>
      </c>
      <c r="J41" s="31">
        <v>0</v>
      </c>
      <c r="K41" s="30" t="s">
        <v>123</v>
      </c>
      <c r="L41" s="31" t="s">
        <v>244</v>
      </c>
    </row>
    <row r="42" spans="1:12" ht="18.5" thickBot="1">
      <c r="A42" s="28"/>
      <c r="B42"/>
      <c r="C42"/>
      <c r="D42"/>
      <c r="E42"/>
      <c r="F42"/>
      <c r="G42"/>
      <c r="H42"/>
      <c r="I42"/>
      <c r="J42"/>
      <c r="K42"/>
      <c r="L42"/>
    </row>
    <row r="43" spans="1:12" ht="15" thickBot="1">
      <c r="A43" s="32" t="s">
        <v>124</v>
      </c>
      <c r="B43" s="32" t="s">
        <v>125</v>
      </c>
      <c r="C43" s="32" t="s">
        <v>126</v>
      </c>
      <c r="D43" s="32" t="s">
        <v>127</v>
      </c>
      <c r="E43" s="32" t="s">
        <v>128</v>
      </c>
      <c r="F43" s="32" t="s">
        <v>129</v>
      </c>
      <c r="G43" s="32" t="s">
        <v>130</v>
      </c>
      <c r="H43"/>
      <c r="I43"/>
      <c r="J43"/>
      <c r="K43"/>
      <c r="L43"/>
    </row>
    <row r="44" spans="1:12" ht="15" thickBot="1">
      <c r="A44" s="32" t="s">
        <v>131</v>
      </c>
      <c r="B44" s="33">
        <v>8</v>
      </c>
      <c r="C44" s="33">
        <v>6</v>
      </c>
      <c r="D44" s="33">
        <v>5</v>
      </c>
      <c r="E44" s="33">
        <v>9</v>
      </c>
      <c r="F44" s="33">
        <v>8</v>
      </c>
      <c r="G44" s="33">
        <v>1000</v>
      </c>
      <c r="H44"/>
      <c r="I44"/>
      <c r="J44"/>
      <c r="K44"/>
      <c r="L44"/>
    </row>
    <row r="45" spans="1:12" ht="15" thickBot="1">
      <c r="A45" s="32" t="s">
        <v>132</v>
      </c>
      <c r="B45" s="33">
        <v>6</v>
      </c>
      <c r="C45" s="33">
        <v>8</v>
      </c>
      <c r="D45" s="33">
        <v>13</v>
      </c>
      <c r="E45" s="33">
        <v>6</v>
      </c>
      <c r="F45" s="33">
        <v>6</v>
      </c>
      <c r="G45" s="33">
        <v>1000</v>
      </c>
      <c r="H45"/>
      <c r="I45"/>
      <c r="J45"/>
      <c r="K45"/>
      <c r="L45"/>
    </row>
    <row r="46" spans="1:12" ht="15" thickBot="1">
      <c r="A46" s="32" t="s">
        <v>133</v>
      </c>
      <c r="B46" s="33">
        <v>10</v>
      </c>
      <c r="C46" s="33">
        <v>2</v>
      </c>
      <c r="D46" s="33">
        <v>4</v>
      </c>
      <c r="E46" s="33">
        <v>3</v>
      </c>
      <c r="F46" s="33">
        <v>4</v>
      </c>
      <c r="G46" s="33">
        <v>1000</v>
      </c>
      <c r="H46"/>
      <c r="I46"/>
      <c r="J46"/>
      <c r="K46"/>
      <c r="L46"/>
    </row>
    <row r="47" spans="1:12" ht="15" thickBot="1">
      <c r="A47" s="32" t="s">
        <v>134</v>
      </c>
      <c r="B47" s="33">
        <v>8</v>
      </c>
      <c r="C47" s="33">
        <v>4</v>
      </c>
      <c r="D47" s="33">
        <v>6</v>
      </c>
      <c r="E47" s="33">
        <v>9</v>
      </c>
      <c r="F47" s="33">
        <v>2</v>
      </c>
      <c r="G47" s="33">
        <v>1000</v>
      </c>
      <c r="H47"/>
      <c r="I47"/>
      <c r="J47"/>
      <c r="K47"/>
      <c r="L47"/>
    </row>
    <row r="48" spans="1:12" ht="15" thickBot="1">
      <c r="A48" s="32" t="s">
        <v>135</v>
      </c>
      <c r="B48" s="33">
        <v>3</v>
      </c>
      <c r="C48" s="33">
        <v>9</v>
      </c>
      <c r="D48" s="33">
        <v>11</v>
      </c>
      <c r="E48" s="33">
        <v>7</v>
      </c>
      <c r="F48" s="33">
        <v>12</v>
      </c>
      <c r="G48" s="33">
        <v>1000</v>
      </c>
      <c r="H48"/>
      <c r="I48"/>
      <c r="J48"/>
      <c r="K48"/>
      <c r="L48"/>
    </row>
    <row r="49" spans="1:12" ht="15" thickBot="1">
      <c r="A49" s="32" t="s">
        <v>136</v>
      </c>
      <c r="B49" s="33">
        <v>5</v>
      </c>
      <c r="C49" s="33">
        <v>12</v>
      </c>
      <c r="D49" s="33">
        <v>12</v>
      </c>
      <c r="E49" s="33">
        <v>4</v>
      </c>
      <c r="F49" s="33">
        <v>11</v>
      </c>
      <c r="G49" s="33">
        <v>1000</v>
      </c>
      <c r="H49"/>
      <c r="I49"/>
      <c r="J49"/>
      <c r="K49"/>
      <c r="L49"/>
    </row>
    <row r="50" spans="1:12" ht="15" thickBot="1">
      <c r="A50" s="32" t="s">
        <v>137</v>
      </c>
      <c r="B50" s="33">
        <v>1</v>
      </c>
      <c r="C50" s="33">
        <v>11</v>
      </c>
      <c r="D50" s="33">
        <v>2</v>
      </c>
      <c r="E50" s="33">
        <v>11</v>
      </c>
      <c r="F50" s="33">
        <v>3</v>
      </c>
      <c r="G50" s="33">
        <v>1000</v>
      </c>
      <c r="H50"/>
      <c r="I50"/>
      <c r="J50"/>
      <c r="K50"/>
      <c r="L50"/>
    </row>
    <row r="51" spans="1:12" ht="15" thickBot="1">
      <c r="A51" s="32" t="s">
        <v>138</v>
      </c>
      <c r="B51" s="33">
        <v>7</v>
      </c>
      <c r="C51" s="33">
        <v>3</v>
      </c>
      <c r="D51" s="33">
        <v>10</v>
      </c>
      <c r="E51" s="33">
        <v>5</v>
      </c>
      <c r="F51" s="33">
        <v>8</v>
      </c>
      <c r="G51" s="33">
        <v>1000</v>
      </c>
      <c r="H51"/>
      <c r="I51"/>
      <c r="J51"/>
      <c r="K51"/>
      <c r="L51"/>
    </row>
    <row r="52" spans="1:12" ht="15" thickBot="1">
      <c r="A52" s="32" t="s">
        <v>139</v>
      </c>
      <c r="B52" s="33">
        <v>13</v>
      </c>
      <c r="C52" s="33">
        <v>5</v>
      </c>
      <c r="D52" s="33">
        <v>13</v>
      </c>
      <c r="E52" s="33">
        <v>12</v>
      </c>
      <c r="F52" s="33">
        <v>5</v>
      </c>
      <c r="G52" s="33">
        <v>1000</v>
      </c>
      <c r="H52"/>
      <c r="I52"/>
      <c r="J52"/>
      <c r="K52"/>
      <c r="L52"/>
    </row>
    <row r="53" spans="1:12" ht="15" thickBot="1">
      <c r="A53" s="32" t="s">
        <v>140</v>
      </c>
      <c r="B53" s="33">
        <v>2</v>
      </c>
      <c r="C53" s="33">
        <v>13</v>
      </c>
      <c r="D53" s="33">
        <v>8</v>
      </c>
      <c r="E53" s="33">
        <v>13</v>
      </c>
      <c r="F53" s="33">
        <v>1</v>
      </c>
      <c r="G53" s="33">
        <v>1000</v>
      </c>
      <c r="H53"/>
      <c r="I53"/>
      <c r="J53"/>
      <c r="K53"/>
      <c r="L53"/>
    </row>
    <row r="54" spans="1:12" ht="15" thickBot="1">
      <c r="A54" s="32" t="s">
        <v>182</v>
      </c>
      <c r="B54" s="33">
        <v>12</v>
      </c>
      <c r="C54" s="33">
        <v>10</v>
      </c>
      <c r="D54" s="33">
        <v>7</v>
      </c>
      <c r="E54" s="33">
        <v>8</v>
      </c>
      <c r="F54" s="33">
        <v>13</v>
      </c>
      <c r="G54" s="33">
        <v>1000</v>
      </c>
      <c r="H54"/>
      <c r="I54"/>
      <c r="J54"/>
      <c r="K54"/>
      <c r="L54"/>
    </row>
    <row r="55" spans="1:12" ht="15" thickBot="1">
      <c r="A55" s="32" t="s">
        <v>183</v>
      </c>
      <c r="B55" s="33">
        <v>14</v>
      </c>
      <c r="C55" s="33">
        <v>1</v>
      </c>
      <c r="D55" s="33">
        <v>1</v>
      </c>
      <c r="E55" s="33">
        <v>1</v>
      </c>
      <c r="F55" s="33">
        <v>7</v>
      </c>
      <c r="G55" s="33">
        <v>1000</v>
      </c>
      <c r="H55"/>
      <c r="I55"/>
      <c r="J55"/>
      <c r="K55"/>
      <c r="L55"/>
    </row>
    <row r="56" spans="1:12" ht="15" thickBot="1">
      <c r="A56" s="32" t="s">
        <v>184</v>
      </c>
      <c r="B56" s="33">
        <v>11</v>
      </c>
      <c r="C56" s="33">
        <v>6</v>
      </c>
      <c r="D56" s="33">
        <v>8</v>
      </c>
      <c r="E56" s="33">
        <v>14</v>
      </c>
      <c r="F56" s="33">
        <v>14</v>
      </c>
      <c r="G56" s="33">
        <v>1000</v>
      </c>
      <c r="H56"/>
      <c r="I56"/>
      <c r="J56"/>
      <c r="K56"/>
      <c r="L56"/>
    </row>
    <row r="57" spans="1:12" ht="15" thickBot="1">
      <c r="A57" s="32" t="s">
        <v>185</v>
      </c>
      <c r="B57" s="33">
        <v>3</v>
      </c>
      <c r="C57" s="33">
        <v>14</v>
      </c>
      <c r="D57" s="33">
        <v>3</v>
      </c>
      <c r="E57" s="33">
        <v>2</v>
      </c>
      <c r="F57" s="33">
        <v>10</v>
      </c>
      <c r="G57" s="33">
        <v>1000</v>
      </c>
      <c r="H57"/>
      <c r="I57"/>
      <c r="J57"/>
      <c r="K57"/>
      <c r="L57"/>
    </row>
    <row r="58" spans="1:12" ht="18.5" thickBot="1">
      <c r="A58" s="28"/>
      <c r="B58"/>
      <c r="C58"/>
      <c r="D58"/>
      <c r="E58"/>
      <c r="F58"/>
      <c r="G58"/>
      <c r="H58"/>
      <c r="I58"/>
      <c r="J58"/>
      <c r="K58"/>
      <c r="L58"/>
    </row>
    <row r="59" spans="1:12" ht="15" thickBot="1">
      <c r="A59" s="32" t="s">
        <v>141</v>
      </c>
      <c r="B59" s="32" t="s">
        <v>125</v>
      </c>
      <c r="C59" s="32" t="s">
        <v>126</v>
      </c>
      <c r="D59" s="32" t="s">
        <v>127</v>
      </c>
      <c r="E59" s="32" t="s">
        <v>128</v>
      </c>
      <c r="F59" s="32" t="s">
        <v>129</v>
      </c>
      <c r="G59"/>
      <c r="H59"/>
      <c r="I59"/>
      <c r="J59"/>
      <c r="K59"/>
      <c r="L59"/>
    </row>
    <row r="60" spans="1:12" ht="15" thickBot="1">
      <c r="A60" s="32" t="s">
        <v>142</v>
      </c>
      <c r="B60" s="33" t="s">
        <v>245</v>
      </c>
      <c r="C60" s="33" t="s">
        <v>246</v>
      </c>
      <c r="D60" s="33" t="s">
        <v>247</v>
      </c>
      <c r="E60" s="33" t="s">
        <v>248</v>
      </c>
      <c r="F60" s="33" t="s">
        <v>249</v>
      </c>
      <c r="G60"/>
      <c r="H60"/>
      <c r="I60"/>
      <c r="J60"/>
      <c r="K60"/>
      <c r="L60"/>
    </row>
    <row r="61" spans="1:12" ht="15" thickBot="1">
      <c r="A61" s="32" t="s">
        <v>143</v>
      </c>
      <c r="B61" s="33" t="s">
        <v>250</v>
      </c>
      <c r="C61" s="33" t="s">
        <v>251</v>
      </c>
      <c r="D61" s="33" t="s">
        <v>252</v>
      </c>
      <c r="E61" s="33" t="s">
        <v>253</v>
      </c>
      <c r="F61" s="33" t="s">
        <v>254</v>
      </c>
      <c r="G61"/>
      <c r="H61"/>
      <c r="I61"/>
      <c r="J61"/>
      <c r="K61"/>
      <c r="L61"/>
    </row>
    <row r="62" spans="1:12" ht="15" thickBot="1">
      <c r="A62" s="32" t="s">
        <v>145</v>
      </c>
      <c r="B62" s="33" t="s">
        <v>255</v>
      </c>
      <c r="C62" s="33" t="s">
        <v>256</v>
      </c>
      <c r="D62" s="33" t="s">
        <v>257</v>
      </c>
      <c r="E62" s="33" t="s">
        <v>258</v>
      </c>
      <c r="F62" s="33" t="s">
        <v>258</v>
      </c>
      <c r="G62"/>
      <c r="H62"/>
      <c r="I62"/>
      <c r="J62"/>
      <c r="K62"/>
      <c r="L62"/>
    </row>
    <row r="63" spans="1:12" ht="15" thickBot="1">
      <c r="A63" s="32" t="s">
        <v>147</v>
      </c>
      <c r="B63" s="33" t="s">
        <v>259</v>
      </c>
      <c r="C63" s="33" t="s">
        <v>260</v>
      </c>
      <c r="D63" s="33" t="s">
        <v>261</v>
      </c>
      <c r="E63" s="33" t="s">
        <v>262</v>
      </c>
      <c r="F63" s="33" t="s">
        <v>262</v>
      </c>
      <c r="G63"/>
      <c r="H63"/>
      <c r="I63"/>
      <c r="J63"/>
      <c r="K63"/>
      <c r="L63"/>
    </row>
    <row r="64" spans="1:12" ht="15" thickBot="1">
      <c r="A64" s="32" t="s">
        <v>149</v>
      </c>
      <c r="B64" s="33" t="s">
        <v>263</v>
      </c>
      <c r="C64" s="33" t="s">
        <v>264</v>
      </c>
      <c r="D64" s="33" t="s">
        <v>265</v>
      </c>
      <c r="E64" s="33" t="s">
        <v>266</v>
      </c>
      <c r="F64" s="33" t="s">
        <v>266</v>
      </c>
      <c r="G64"/>
      <c r="H64"/>
      <c r="I64"/>
      <c r="J64"/>
      <c r="K64"/>
      <c r="L64"/>
    </row>
    <row r="65" spans="1:12" ht="15" thickBot="1">
      <c r="A65" s="32" t="s">
        <v>151</v>
      </c>
      <c r="B65" s="33" t="s">
        <v>267</v>
      </c>
      <c r="C65" s="33" t="s">
        <v>268</v>
      </c>
      <c r="D65" s="33" t="s">
        <v>269</v>
      </c>
      <c r="E65" s="33" t="s">
        <v>144</v>
      </c>
      <c r="F65" s="33" t="s">
        <v>144</v>
      </c>
      <c r="G65"/>
      <c r="H65"/>
      <c r="I65"/>
      <c r="J65"/>
      <c r="K65"/>
      <c r="L65"/>
    </row>
    <row r="66" spans="1:12" ht="15" thickBot="1">
      <c r="A66" s="32" t="s">
        <v>153</v>
      </c>
      <c r="B66" s="33" t="s">
        <v>270</v>
      </c>
      <c r="C66" s="33" t="s">
        <v>271</v>
      </c>
      <c r="D66" s="33" t="s">
        <v>272</v>
      </c>
      <c r="E66" s="33" t="s">
        <v>146</v>
      </c>
      <c r="F66" s="33" t="s">
        <v>146</v>
      </c>
      <c r="G66"/>
      <c r="H66"/>
      <c r="I66"/>
      <c r="J66"/>
      <c r="K66"/>
      <c r="L66"/>
    </row>
    <row r="67" spans="1:12" ht="15" thickBot="1">
      <c r="A67" s="32" t="s">
        <v>155</v>
      </c>
      <c r="B67" s="33" t="s">
        <v>273</v>
      </c>
      <c r="C67" s="33" t="s">
        <v>274</v>
      </c>
      <c r="D67" s="33" t="s">
        <v>275</v>
      </c>
      <c r="E67" s="33" t="s">
        <v>148</v>
      </c>
      <c r="F67" s="33" t="s">
        <v>148</v>
      </c>
      <c r="G67"/>
      <c r="H67"/>
      <c r="I67"/>
      <c r="J67"/>
      <c r="K67"/>
      <c r="L67"/>
    </row>
    <row r="68" spans="1:12" ht="15" thickBot="1">
      <c r="A68" s="32" t="s">
        <v>157</v>
      </c>
      <c r="B68" s="33" t="s">
        <v>276</v>
      </c>
      <c r="C68" s="33" t="s">
        <v>277</v>
      </c>
      <c r="D68" s="33" t="s">
        <v>150</v>
      </c>
      <c r="E68" s="33" t="s">
        <v>150</v>
      </c>
      <c r="F68" s="33" t="s">
        <v>150</v>
      </c>
      <c r="G68"/>
      <c r="H68"/>
      <c r="I68"/>
      <c r="J68"/>
      <c r="K68"/>
      <c r="L68"/>
    </row>
    <row r="69" spans="1:12" ht="15" thickBot="1">
      <c r="A69" s="32" t="s">
        <v>159</v>
      </c>
      <c r="B69" s="33" t="s">
        <v>278</v>
      </c>
      <c r="C69" s="33" t="s">
        <v>279</v>
      </c>
      <c r="D69" s="33" t="s">
        <v>152</v>
      </c>
      <c r="E69" s="33" t="s">
        <v>152</v>
      </c>
      <c r="F69" s="33" t="s">
        <v>152</v>
      </c>
      <c r="G69"/>
      <c r="H69"/>
      <c r="I69"/>
      <c r="J69"/>
      <c r="K69"/>
      <c r="L69"/>
    </row>
    <row r="70" spans="1:12" ht="15" thickBot="1">
      <c r="A70" s="32" t="s">
        <v>192</v>
      </c>
      <c r="B70" s="33" t="s">
        <v>280</v>
      </c>
      <c r="C70" s="33" t="s">
        <v>281</v>
      </c>
      <c r="D70" s="33" t="s">
        <v>154</v>
      </c>
      <c r="E70" s="33" t="s">
        <v>154</v>
      </c>
      <c r="F70" s="33" t="s">
        <v>154</v>
      </c>
      <c r="G70"/>
      <c r="H70"/>
      <c r="I70"/>
      <c r="J70"/>
      <c r="K70"/>
      <c r="L70"/>
    </row>
    <row r="71" spans="1:12" ht="15" thickBot="1">
      <c r="A71" s="32" t="s">
        <v>193</v>
      </c>
      <c r="B71" s="33" t="s">
        <v>282</v>
      </c>
      <c r="C71" s="33" t="s">
        <v>283</v>
      </c>
      <c r="D71" s="33" t="s">
        <v>156</v>
      </c>
      <c r="E71" s="33" t="s">
        <v>156</v>
      </c>
      <c r="F71" s="33" t="s">
        <v>156</v>
      </c>
      <c r="G71"/>
      <c r="H71"/>
      <c r="I71"/>
      <c r="J71"/>
      <c r="K71"/>
      <c r="L71"/>
    </row>
    <row r="72" spans="1:12" ht="15" thickBot="1">
      <c r="A72" s="32" t="s">
        <v>194</v>
      </c>
      <c r="B72" s="33" t="s">
        <v>284</v>
      </c>
      <c r="C72" s="33" t="s">
        <v>158</v>
      </c>
      <c r="D72" s="33" t="s">
        <v>158</v>
      </c>
      <c r="E72" s="33" t="s">
        <v>158</v>
      </c>
      <c r="F72" s="33" t="s">
        <v>158</v>
      </c>
      <c r="G72"/>
      <c r="H72"/>
      <c r="I72"/>
      <c r="J72"/>
      <c r="K72"/>
      <c r="L72"/>
    </row>
    <row r="73" spans="1:12" ht="15" thickBot="1">
      <c r="A73" s="32" t="s">
        <v>195</v>
      </c>
      <c r="B73" s="33" t="s">
        <v>285</v>
      </c>
      <c r="C73" s="33" t="s">
        <v>160</v>
      </c>
      <c r="D73" s="33" t="s">
        <v>160</v>
      </c>
      <c r="E73" s="33" t="s">
        <v>160</v>
      </c>
      <c r="F73" s="33" t="s">
        <v>160</v>
      </c>
      <c r="G73"/>
      <c r="H73"/>
      <c r="I73"/>
      <c r="J73"/>
      <c r="K73"/>
      <c r="L73"/>
    </row>
    <row r="74" spans="1:12" ht="18.5" thickBot="1">
      <c r="A74" s="28"/>
      <c r="B74"/>
      <c r="C74"/>
      <c r="D74"/>
      <c r="E74"/>
      <c r="F74"/>
      <c r="G74"/>
      <c r="H74"/>
      <c r="I74"/>
      <c r="J74"/>
      <c r="K74"/>
      <c r="L74"/>
    </row>
    <row r="75" spans="1:12" ht="15" thickBot="1">
      <c r="A75" s="32" t="s">
        <v>161</v>
      </c>
      <c r="B75" s="32" t="s">
        <v>125</v>
      </c>
      <c r="C75" s="32" t="s">
        <v>126</v>
      </c>
      <c r="D75" s="32" t="s">
        <v>127</v>
      </c>
      <c r="E75" s="32" t="s">
        <v>128</v>
      </c>
      <c r="F75" s="32" t="s">
        <v>129</v>
      </c>
      <c r="G75"/>
      <c r="H75"/>
      <c r="I75"/>
      <c r="J75"/>
      <c r="K75"/>
      <c r="L75"/>
    </row>
    <row r="76" spans="1:12" ht="15" thickBot="1">
      <c r="A76" s="32" t="s">
        <v>142</v>
      </c>
      <c r="B76" s="33">
        <v>738.2</v>
      </c>
      <c r="C76" s="33">
        <v>262.39999999999998</v>
      </c>
      <c r="D76" s="33">
        <v>15.5</v>
      </c>
      <c r="E76" s="33">
        <v>246.9</v>
      </c>
      <c r="F76" s="33">
        <v>251.9</v>
      </c>
      <c r="G76"/>
      <c r="H76"/>
      <c r="I76"/>
      <c r="J76"/>
      <c r="K76"/>
      <c r="L76"/>
    </row>
    <row r="77" spans="1:12" ht="15" thickBot="1">
      <c r="A77" s="32" t="s">
        <v>143</v>
      </c>
      <c r="B77" s="33">
        <v>737.2</v>
      </c>
      <c r="C77" s="33">
        <v>261.39999999999998</v>
      </c>
      <c r="D77" s="33">
        <v>14.5</v>
      </c>
      <c r="E77" s="33">
        <v>245.9</v>
      </c>
      <c r="F77" s="33">
        <v>12</v>
      </c>
      <c r="G77"/>
      <c r="H77"/>
      <c r="I77"/>
      <c r="J77"/>
      <c r="K77"/>
      <c r="L77"/>
    </row>
    <row r="78" spans="1:12" ht="15" thickBot="1">
      <c r="A78" s="32" t="s">
        <v>145</v>
      </c>
      <c r="B78" s="33">
        <v>736.2</v>
      </c>
      <c r="C78" s="33">
        <v>260.39999999999998</v>
      </c>
      <c r="D78" s="33">
        <v>13.5</v>
      </c>
      <c r="E78" s="33">
        <v>11</v>
      </c>
      <c r="F78" s="33">
        <v>11</v>
      </c>
      <c r="G78"/>
      <c r="H78"/>
      <c r="I78"/>
      <c r="J78"/>
      <c r="K78"/>
      <c r="L78"/>
    </row>
    <row r="79" spans="1:12" ht="15" thickBot="1">
      <c r="A79" s="32" t="s">
        <v>147</v>
      </c>
      <c r="B79" s="33">
        <v>735.2</v>
      </c>
      <c r="C79" s="33">
        <v>259.39999999999998</v>
      </c>
      <c r="D79" s="33">
        <v>12.5</v>
      </c>
      <c r="E79" s="33">
        <v>10</v>
      </c>
      <c r="F79" s="33">
        <v>10</v>
      </c>
      <c r="G79"/>
      <c r="H79"/>
      <c r="I79"/>
      <c r="J79"/>
      <c r="K79"/>
      <c r="L79"/>
    </row>
    <row r="80" spans="1:12" ht="15" thickBot="1">
      <c r="A80" s="32" t="s">
        <v>149</v>
      </c>
      <c r="B80" s="33">
        <v>734.2</v>
      </c>
      <c r="C80" s="33">
        <v>258.39999999999998</v>
      </c>
      <c r="D80" s="33">
        <v>11.5</v>
      </c>
      <c r="E80" s="33">
        <v>9</v>
      </c>
      <c r="F80" s="33">
        <v>9</v>
      </c>
      <c r="G80"/>
      <c r="H80"/>
      <c r="I80"/>
      <c r="J80"/>
      <c r="K80"/>
      <c r="L80"/>
    </row>
    <row r="81" spans="1:12" ht="15" thickBot="1">
      <c r="A81" s="32" t="s">
        <v>151</v>
      </c>
      <c r="B81" s="33">
        <v>731.7</v>
      </c>
      <c r="C81" s="33">
        <v>257.39999999999998</v>
      </c>
      <c r="D81" s="33">
        <v>10.5</v>
      </c>
      <c r="E81" s="33">
        <v>8</v>
      </c>
      <c r="F81" s="33">
        <v>8</v>
      </c>
      <c r="G81"/>
      <c r="H81"/>
      <c r="I81"/>
      <c r="J81"/>
      <c r="K81"/>
      <c r="L81"/>
    </row>
    <row r="82" spans="1:12" ht="15" thickBot="1">
      <c r="A82" s="32" t="s">
        <v>153</v>
      </c>
      <c r="B82" s="33">
        <v>727.7</v>
      </c>
      <c r="C82" s="33">
        <v>254.9</v>
      </c>
      <c r="D82" s="33">
        <v>9.5</v>
      </c>
      <c r="E82" s="33">
        <v>7</v>
      </c>
      <c r="F82" s="33">
        <v>7</v>
      </c>
      <c r="G82"/>
      <c r="H82"/>
      <c r="I82"/>
      <c r="J82"/>
      <c r="K82"/>
      <c r="L82"/>
    </row>
    <row r="83" spans="1:12" ht="15" thickBot="1">
      <c r="A83" s="32" t="s">
        <v>155</v>
      </c>
      <c r="B83" s="33">
        <v>724.7</v>
      </c>
      <c r="C83" s="33">
        <v>253.9</v>
      </c>
      <c r="D83" s="33">
        <v>8.5</v>
      </c>
      <c r="E83" s="33">
        <v>6</v>
      </c>
      <c r="F83" s="33">
        <v>6</v>
      </c>
      <c r="G83"/>
      <c r="H83"/>
      <c r="I83"/>
      <c r="J83"/>
      <c r="K83"/>
      <c r="L83"/>
    </row>
    <row r="84" spans="1:12" ht="15" thickBot="1">
      <c r="A84" s="32" t="s">
        <v>157</v>
      </c>
      <c r="B84" s="33">
        <v>723.7</v>
      </c>
      <c r="C84" s="33">
        <v>252.9</v>
      </c>
      <c r="D84" s="33">
        <v>5</v>
      </c>
      <c r="E84" s="33">
        <v>5</v>
      </c>
      <c r="F84" s="33">
        <v>5</v>
      </c>
      <c r="G84"/>
      <c r="H84"/>
      <c r="I84"/>
      <c r="J84"/>
      <c r="K84"/>
      <c r="L84"/>
    </row>
    <row r="85" spans="1:12" ht="15" thickBot="1">
      <c r="A85" s="32" t="s">
        <v>159</v>
      </c>
      <c r="B85" s="33">
        <v>719.7</v>
      </c>
      <c r="C85" s="33">
        <v>251.9</v>
      </c>
      <c r="D85" s="33">
        <v>4</v>
      </c>
      <c r="E85" s="33">
        <v>4</v>
      </c>
      <c r="F85" s="33">
        <v>4</v>
      </c>
      <c r="G85"/>
      <c r="H85"/>
      <c r="I85"/>
      <c r="J85"/>
      <c r="K85"/>
      <c r="L85"/>
    </row>
    <row r="86" spans="1:12" ht="15" thickBot="1">
      <c r="A86" s="32" t="s">
        <v>192</v>
      </c>
      <c r="B86" s="33">
        <v>718.7</v>
      </c>
      <c r="C86" s="33">
        <v>243.4</v>
      </c>
      <c r="D86" s="33">
        <v>3</v>
      </c>
      <c r="E86" s="33">
        <v>3</v>
      </c>
      <c r="F86" s="33">
        <v>3</v>
      </c>
      <c r="G86"/>
      <c r="H86"/>
      <c r="I86"/>
      <c r="J86"/>
      <c r="K86"/>
      <c r="L86"/>
    </row>
    <row r="87" spans="1:12" ht="15" thickBot="1">
      <c r="A87" s="32" t="s">
        <v>193</v>
      </c>
      <c r="B87" s="33">
        <v>717.7</v>
      </c>
      <c r="C87" s="33">
        <v>242.4</v>
      </c>
      <c r="D87" s="33">
        <v>2</v>
      </c>
      <c r="E87" s="33">
        <v>2</v>
      </c>
      <c r="F87" s="33">
        <v>2</v>
      </c>
      <c r="G87"/>
      <c r="H87"/>
      <c r="I87"/>
      <c r="J87"/>
      <c r="K87"/>
      <c r="L87"/>
    </row>
    <row r="88" spans="1:12" ht="15" thickBot="1">
      <c r="A88" s="32" t="s">
        <v>194</v>
      </c>
      <c r="B88" s="33">
        <v>716.7</v>
      </c>
      <c r="C88" s="33">
        <v>1</v>
      </c>
      <c r="D88" s="33">
        <v>1</v>
      </c>
      <c r="E88" s="33">
        <v>1</v>
      </c>
      <c r="F88" s="33">
        <v>1</v>
      </c>
      <c r="G88"/>
      <c r="H88"/>
      <c r="I88"/>
      <c r="J88"/>
      <c r="K88"/>
      <c r="L88"/>
    </row>
    <row r="89" spans="1:12" ht="15" thickBot="1">
      <c r="A89" s="32" t="s">
        <v>195</v>
      </c>
      <c r="B89" s="33">
        <v>467.8</v>
      </c>
      <c r="C89" s="33">
        <v>0</v>
      </c>
      <c r="D89" s="33">
        <v>0</v>
      </c>
      <c r="E89" s="33">
        <v>0</v>
      </c>
      <c r="F89" s="33">
        <v>0</v>
      </c>
      <c r="G89"/>
      <c r="H89"/>
      <c r="I89"/>
      <c r="J89"/>
      <c r="K89"/>
      <c r="L89"/>
    </row>
    <row r="90" spans="1:12" ht="18.5" thickBot="1">
      <c r="A90" s="28"/>
      <c r="B90"/>
      <c r="C90"/>
      <c r="D90"/>
      <c r="E90"/>
      <c r="F90"/>
      <c r="G90"/>
      <c r="H90"/>
      <c r="I90"/>
      <c r="J90"/>
      <c r="K90"/>
      <c r="L90"/>
    </row>
    <row r="91" spans="1:12" ht="15" thickBot="1">
      <c r="A91" s="32" t="s">
        <v>162</v>
      </c>
      <c r="B91" s="32" t="s">
        <v>125</v>
      </c>
      <c r="C91" s="32" t="s">
        <v>126</v>
      </c>
      <c r="D91" s="32" t="s">
        <v>127</v>
      </c>
      <c r="E91" s="32" t="s">
        <v>128</v>
      </c>
      <c r="F91" s="32" t="s">
        <v>129</v>
      </c>
      <c r="G91" s="32" t="s">
        <v>163</v>
      </c>
      <c r="H91" s="32" t="s">
        <v>164</v>
      </c>
      <c r="I91" s="32" t="s">
        <v>165</v>
      </c>
      <c r="J91" s="32" t="s">
        <v>166</v>
      </c>
      <c r="K91"/>
      <c r="L91"/>
    </row>
    <row r="92" spans="1:12" ht="15" thickBot="1">
      <c r="A92" s="32" t="s">
        <v>131</v>
      </c>
      <c r="B92" s="33">
        <v>724.7</v>
      </c>
      <c r="C92" s="33">
        <v>257.39999999999998</v>
      </c>
      <c r="D92" s="33">
        <v>11.5</v>
      </c>
      <c r="E92" s="33">
        <v>5</v>
      </c>
      <c r="F92" s="33">
        <v>6</v>
      </c>
      <c r="G92" s="33">
        <v>1004.6</v>
      </c>
      <c r="H92" s="33">
        <v>1000</v>
      </c>
      <c r="I92" s="33">
        <v>-4.5999999999999996</v>
      </c>
      <c r="J92" s="33">
        <v>-0.46</v>
      </c>
      <c r="K92"/>
      <c r="L92"/>
    </row>
    <row r="93" spans="1:12" ht="15" thickBot="1">
      <c r="A93" s="32" t="s">
        <v>132</v>
      </c>
      <c r="B93" s="33">
        <v>731.7</v>
      </c>
      <c r="C93" s="33">
        <v>253.9</v>
      </c>
      <c r="D93" s="33">
        <v>1</v>
      </c>
      <c r="E93" s="33">
        <v>8</v>
      </c>
      <c r="F93" s="33">
        <v>8</v>
      </c>
      <c r="G93" s="33">
        <v>1002.6</v>
      </c>
      <c r="H93" s="33">
        <v>1000</v>
      </c>
      <c r="I93" s="33">
        <v>-2.6</v>
      </c>
      <c r="J93" s="33">
        <v>-0.26</v>
      </c>
      <c r="K93"/>
      <c r="L93"/>
    </row>
    <row r="94" spans="1:12" ht="15" thickBot="1">
      <c r="A94" s="32" t="s">
        <v>133</v>
      </c>
      <c r="B94" s="33">
        <v>719.7</v>
      </c>
      <c r="C94" s="33">
        <v>261.39999999999998</v>
      </c>
      <c r="D94" s="33">
        <v>12.5</v>
      </c>
      <c r="E94" s="33">
        <v>11</v>
      </c>
      <c r="F94" s="33">
        <v>10</v>
      </c>
      <c r="G94" s="33">
        <v>1014.6</v>
      </c>
      <c r="H94" s="33">
        <v>1000</v>
      </c>
      <c r="I94" s="33">
        <v>-14.6</v>
      </c>
      <c r="J94" s="33">
        <v>-1.46</v>
      </c>
      <c r="K94"/>
      <c r="L94"/>
    </row>
    <row r="95" spans="1:12" ht="15" thickBot="1">
      <c r="A95" s="32" t="s">
        <v>134</v>
      </c>
      <c r="B95" s="33">
        <v>724.7</v>
      </c>
      <c r="C95" s="33">
        <v>259.39999999999998</v>
      </c>
      <c r="D95" s="33">
        <v>10.5</v>
      </c>
      <c r="E95" s="33">
        <v>5</v>
      </c>
      <c r="F95" s="33">
        <v>12</v>
      </c>
      <c r="G95" s="33">
        <v>1011.6</v>
      </c>
      <c r="H95" s="33">
        <v>1000</v>
      </c>
      <c r="I95" s="33">
        <v>-11.6</v>
      </c>
      <c r="J95" s="33">
        <v>-1.1599999999999999</v>
      </c>
      <c r="K95"/>
      <c r="L95"/>
    </row>
    <row r="96" spans="1:12" ht="15" thickBot="1">
      <c r="A96" s="32" t="s">
        <v>135</v>
      </c>
      <c r="B96" s="33">
        <v>736.2</v>
      </c>
      <c r="C96" s="33">
        <v>252.9</v>
      </c>
      <c r="D96" s="33">
        <v>3</v>
      </c>
      <c r="E96" s="33">
        <v>7</v>
      </c>
      <c r="F96" s="33">
        <v>2</v>
      </c>
      <c r="G96" s="33">
        <v>1001.1</v>
      </c>
      <c r="H96" s="33">
        <v>1000</v>
      </c>
      <c r="I96" s="33">
        <v>-1.1000000000000001</v>
      </c>
      <c r="J96" s="33">
        <v>-0.11</v>
      </c>
      <c r="K96"/>
      <c r="L96"/>
    </row>
    <row r="97" spans="1:12" ht="15" thickBot="1">
      <c r="A97" s="32" t="s">
        <v>136</v>
      </c>
      <c r="B97" s="33">
        <v>734.2</v>
      </c>
      <c r="C97" s="33">
        <v>242.4</v>
      </c>
      <c r="D97" s="33">
        <v>2</v>
      </c>
      <c r="E97" s="33">
        <v>10</v>
      </c>
      <c r="F97" s="33">
        <v>3</v>
      </c>
      <c r="G97" s="33">
        <v>991.6</v>
      </c>
      <c r="H97" s="33">
        <v>1000</v>
      </c>
      <c r="I97" s="33">
        <v>8.4</v>
      </c>
      <c r="J97" s="33">
        <v>0.84</v>
      </c>
      <c r="K97"/>
      <c r="L97"/>
    </row>
    <row r="98" spans="1:12" ht="15" thickBot="1">
      <c r="A98" s="32" t="s">
        <v>137</v>
      </c>
      <c r="B98" s="33">
        <v>738.2</v>
      </c>
      <c r="C98" s="33">
        <v>243.4</v>
      </c>
      <c r="D98" s="33">
        <v>14.5</v>
      </c>
      <c r="E98" s="33">
        <v>3</v>
      </c>
      <c r="F98" s="33">
        <v>11</v>
      </c>
      <c r="G98" s="33">
        <v>1010.1</v>
      </c>
      <c r="H98" s="33">
        <v>1000</v>
      </c>
      <c r="I98" s="33">
        <v>-10.1</v>
      </c>
      <c r="J98" s="33">
        <v>-1.01</v>
      </c>
      <c r="K98"/>
      <c r="L98"/>
    </row>
    <row r="99" spans="1:12" ht="15" thickBot="1">
      <c r="A99" s="32" t="s">
        <v>138</v>
      </c>
      <c r="B99" s="33">
        <v>727.7</v>
      </c>
      <c r="C99" s="33">
        <v>260.39999999999998</v>
      </c>
      <c r="D99" s="33">
        <v>4</v>
      </c>
      <c r="E99" s="33">
        <v>9</v>
      </c>
      <c r="F99" s="33">
        <v>6</v>
      </c>
      <c r="G99" s="33">
        <v>1007.1</v>
      </c>
      <c r="H99" s="33">
        <v>1000</v>
      </c>
      <c r="I99" s="33">
        <v>-7.1</v>
      </c>
      <c r="J99" s="33">
        <v>-0.71</v>
      </c>
      <c r="K99"/>
      <c r="L99"/>
    </row>
    <row r="100" spans="1:12" ht="15" thickBot="1">
      <c r="A100" s="32" t="s">
        <v>139</v>
      </c>
      <c r="B100" s="33">
        <v>716.7</v>
      </c>
      <c r="C100" s="33">
        <v>258.39999999999998</v>
      </c>
      <c r="D100" s="33">
        <v>1</v>
      </c>
      <c r="E100" s="33">
        <v>2</v>
      </c>
      <c r="F100" s="33">
        <v>9</v>
      </c>
      <c r="G100" s="33">
        <v>987.1</v>
      </c>
      <c r="H100" s="33">
        <v>1000</v>
      </c>
      <c r="I100" s="33">
        <v>12.9</v>
      </c>
      <c r="J100" s="33">
        <v>1.29</v>
      </c>
      <c r="K100"/>
      <c r="L100"/>
    </row>
    <row r="101" spans="1:12" ht="15" thickBot="1">
      <c r="A101" s="32" t="s">
        <v>140</v>
      </c>
      <c r="B101" s="33">
        <v>737.2</v>
      </c>
      <c r="C101" s="33">
        <v>1</v>
      </c>
      <c r="D101" s="33">
        <v>8.5</v>
      </c>
      <c r="E101" s="33">
        <v>1</v>
      </c>
      <c r="F101" s="33">
        <v>251.9</v>
      </c>
      <c r="G101" s="33">
        <v>999.6</v>
      </c>
      <c r="H101" s="33">
        <v>1000</v>
      </c>
      <c r="I101" s="33">
        <v>0.4</v>
      </c>
      <c r="J101" s="33">
        <v>0.04</v>
      </c>
      <c r="K101"/>
      <c r="L101"/>
    </row>
    <row r="102" spans="1:12" ht="15" thickBot="1">
      <c r="A102" s="32" t="s">
        <v>182</v>
      </c>
      <c r="B102" s="33">
        <v>717.7</v>
      </c>
      <c r="C102" s="33">
        <v>251.9</v>
      </c>
      <c r="D102" s="33">
        <v>9.5</v>
      </c>
      <c r="E102" s="33">
        <v>6</v>
      </c>
      <c r="F102" s="33">
        <v>1</v>
      </c>
      <c r="G102" s="33">
        <v>986.1</v>
      </c>
      <c r="H102" s="33">
        <v>1000</v>
      </c>
      <c r="I102" s="33">
        <v>13.9</v>
      </c>
      <c r="J102" s="33">
        <v>1.39</v>
      </c>
      <c r="K102"/>
      <c r="L102"/>
    </row>
    <row r="103" spans="1:12" ht="15" thickBot="1">
      <c r="A103" s="32" t="s">
        <v>183</v>
      </c>
      <c r="B103" s="33">
        <v>467.8</v>
      </c>
      <c r="C103" s="33">
        <v>262.39999999999998</v>
      </c>
      <c r="D103" s="33">
        <v>15.5</v>
      </c>
      <c r="E103" s="33">
        <v>246.9</v>
      </c>
      <c r="F103" s="33">
        <v>7</v>
      </c>
      <c r="G103" s="33">
        <v>999.6</v>
      </c>
      <c r="H103" s="33">
        <v>1000</v>
      </c>
      <c r="I103" s="33">
        <v>0.4</v>
      </c>
      <c r="J103" s="33">
        <v>0.04</v>
      </c>
      <c r="K103"/>
      <c r="L103"/>
    </row>
    <row r="104" spans="1:12" ht="15" thickBot="1">
      <c r="A104" s="32" t="s">
        <v>184</v>
      </c>
      <c r="B104" s="33">
        <v>718.7</v>
      </c>
      <c r="C104" s="33">
        <v>257.39999999999998</v>
      </c>
      <c r="D104" s="33">
        <v>8.5</v>
      </c>
      <c r="E104" s="33">
        <v>0</v>
      </c>
      <c r="F104" s="33">
        <v>0</v>
      </c>
      <c r="G104" s="33">
        <v>984.6</v>
      </c>
      <c r="H104" s="33">
        <v>1000</v>
      </c>
      <c r="I104" s="33">
        <v>15.4</v>
      </c>
      <c r="J104" s="33">
        <v>1.54</v>
      </c>
      <c r="K104"/>
      <c r="L104"/>
    </row>
    <row r="105" spans="1:12" ht="15" thickBot="1">
      <c r="A105" s="32" t="s">
        <v>185</v>
      </c>
      <c r="B105" s="33">
        <v>736.2</v>
      </c>
      <c r="C105" s="33">
        <v>0</v>
      </c>
      <c r="D105" s="33">
        <v>13.5</v>
      </c>
      <c r="E105" s="33">
        <v>245.9</v>
      </c>
      <c r="F105" s="33">
        <v>4</v>
      </c>
      <c r="G105" s="33">
        <v>999.6</v>
      </c>
      <c r="H105" s="33">
        <v>1000</v>
      </c>
      <c r="I105" s="33">
        <v>0.4</v>
      </c>
      <c r="J105" s="33">
        <v>0.04</v>
      </c>
      <c r="K105"/>
      <c r="L105"/>
    </row>
    <row r="106" spans="1:12" ht="15" thickBo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15" thickBot="1">
      <c r="A107" s="34" t="s">
        <v>167</v>
      </c>
      <c r="B107" s="35">
        <v>1514.9</v>
      </c>
      <c r="C107"/>
      <c r="D107"/>
      <c r="E107"/>
      <c r="F107"/>
      <c r="G107"/>
      <c r="H107"/>
      <c r="I107"/>
      <c r="J107"/>
      <c r="K107"/>
      <c r="L107"/>
    </row>
    <row r="108" spans="1:12" ht="15" thickBot="1">
      <c r="A108" s="34" t="s">
        <v>286</v>
      </c>
      <c r="B108" s="35">
        <v>467.8</v>
      </c>
      <c r="C108"/>
      <c r="D108"/>
      <c r="E108"/>
      <c r="F108"/>
      <c r="G108"/>
      <c r="H108"/>
      <c r="I108"/>
      <c r="J108"/>
      <c r="K108"/>
      <c r="L108"/>
    </row>
    <row r="109" spans="1:12" ht="15" thickBot="1">
      <c r="A109" s="34" t="s">
        <v>169</v>
      </c>
      <c r="B109" s="35">
        <v>13999.9</v>
      </c>
      <c r="C109"/>
      <c r="D109"/>
      <c r="E109"/>
      <c r="F109"/>
      <c r="G109"/>
      <c r="H109"/>
      <c r="I109"/>
      <c r="J109"/>
      <c r="K109"/>
      <c r="L109"/>
    </row>
    <row r="110" spans="1:12" ht="15" thickBot="1">
      <c r="A110" s="34" t="s">
        <v>170</v>
      </c>
      <c r="B110" s="35">
        <v>14000</v>
      </c>
      <c r="C110"/>
      <c r="D110"/>
      <c r="E110"/>
      <c r="F110"/>
      <c r="G110"/>
      <c r="H110"/>
      <c r="I110"/>
      <c r="J110"/>
      <c r="K110"/>
      <c r="L110"/>
    </row>
    <row r="111" spans="1:12" ht="15" thickBot="1">
      <c r="A111" s="34" t="s">
        <v>171</v>
      </c>
      <c r="B111" s="35">
        <v>-0.1</v>
      </c>
      <c r="C111"/>
      <c r="D111"/>
      <c r="E111"/>
      <c r="F111"/>
      <c r="G111"/>
      <c r="H111"/>
      <c r="I111"/>
      <c r="J111"/>
      <c r="K111"/>
      <c r="L111"/>
    </row>
    <row r="112" spans="1:12" ht="15" thickBot="1">
      <c r="A112" s="34" t="s">
        <v>172</v>
      </c>
      <c r="B112" s="35"/>
      <c r="C112"/>
      <c r="D112"/>
      <c r="E112"/>
      <c r="F112"/>
      <c r="G112"/>
      <c r="H112"/>
      <c r="I112"/>
      <c r="J112"/>
      <c r="K112"/>
      <c r="L112"/>
    </row>
    <row r="113" spans="1:12" ht="15" thickBot="1">
      <c r="A113" s="34" t="s">
        <v>173</v>
      </c>
      <c r="B113" s="35"/>
      <c r="C113"/>
      <c r="D113"/>
      <c r="E113"/>
      <c r="F113"/>
      <c r="G113"/>
      <c r="H113"/>
      <c r="I113"/>
      <c r="J113"/>
      <c r="K113"/>
      <c r="L113"/>
    </row>
    <row r="114" spans="1:12" ht="15" thickBot="1">
      <c r="A114" s="34" t="s">
        <v>174</v>
      </c>
      <c r="B114" s="35">
        <v>0</v>
      </c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 s="37" t="s">
        <v>175</v>
      </c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 s="36" t="s">
        <v>287</v>
      </c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 s="36" t="s">
        <v>288</v>
      </c>
      <c r="B119"/>
      <c r="C119"/>
      <c r="D119"/>
      <c r="E119"/>
      <c r="F119"/>
      <c r="G119"/>
      <c r="H119"/>
      <c r="I119"/>
      <c r="J119"/>
      <c r="K119"/>
      <c r="L119"/>
    </row>
  </sheetData>
  <conditionalFormatting sqref="H20:H3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0:I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16" r:id="rId1" display="https://miau.my-x.hu/myx-free/coco/test/210522820190318121433.html" xr:uid="{20429726-EF43-4397-BDFB-D00BD9CED98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333E3-765A-49A8-9A7A-B2F23AD859E5}">
  <dimension ref="A1:K34"/>
  <sheetViews>
    <sheetView zoomScale="80" zoomScaleNormal="80" workbookViewId="0"/>
  </sheetViews>
  <sheetFormatPr defaultRowHeight="14"/>
  <cols>
    <col min="1" max="1" width="15.36328125" style="3" bestFit="1" customWidth="1"/>
    <col min="2" max="2" width="12.453125" style="3" customWidth="1"/>
    <col min="3" max="3" width="11.26953125" style="3" bestFit="1" customWidth="1"/>
    <col min="4" max="4" width="10.90625" style="3" bestFit="1" customWidth="1"/>
    <col min="5" max="5" width="10" style="3" bestFit="1" customWidth="1"/>
    <col min="6" max="6" width="8.7265625" style="3"/>
    <col min="7" max="11" width="4.453125" style="3" bestFit="1" customWidth="1"/>
    <col min="12" max="16384" width="8.7265625" style="3"/>
  </cols>
  <sheetData>
    <row r="1" spans="1:11" ht="112">
      <c r="A1" s="1" t="s">
        <v>0</v>
      </c>
      <c r="B1" s="2" t="s">
        <v>66</v>
      </c>
      <c r="C1" s="2" t="s">
        <v>1</v>
      </c>
      <c r="D1" s="2" t="s">
        <v>45</v>
      </c>
      <c r="E1" s="2" t="s">
        <v>2</v>
      </c>
      <c r="F1" s="2" t="s">
        <v>3</v>
      </c>
    </row>
    <row r="2" spans="1:11" ht="70">
      <c r="A2" s="2" t="s">
        <v>43</v>
      </c>
      <c r="B2" s="3" t="s">
        <v>4</v>
      </c>
      <c r="C2" s="3" t="s">
        <v>5</v>
      </c>
      <c r="D2" s="2" t="s">
        <v>46</v>
      </c>
      <c r="E2" s="3" t="s">
        <v>6</v>
      </c>
      <c r="F2" s="4" t="s">
        <v>7</v>
      </c>
      <c r="G2" s="4" t="s">
        <v>40</v>
      </c>
      <c r="H2" s="4" t="s">
        <v>40</v>
      </c>
      <c r="I2" s="4" t="s">
        <v>40</v>
      </c>
      <c r="J2" s="4" t="s">
        <v>40</v>
      </c>
      <c r="K2" s="4" t="s">
        <v>40</v>
      </c>
    </row>
    <row r="3" spans="1:11">
      <c r="A3" s="3" t="s">
        <v>8</v>
      </c>
      <c r="B3" s="5" t="s">
        <v>9</v>
      </c>
      <c r="C3" s="6">
        <v>0</v>
      </c>
      <c r="D3" s="7">
        <v>0.5</v>
      </c>
      <c r="E3" s="6">
        <v>0</v>
      </c>
      <c r="F3" s="6"/>
      <c r="G3" s="6"/>
      <c r="H3" s="6"/>
      <c r="I3" s="6"/>
      <c r="J3" s="6"/>
      <c r="K3" s="6"/>
    </row>
    <row r="4" spans="1:11">
      <c r="A4" s="3" t="s">
        <v>10</v>
      </c>
      <c r="B4" s="6" t="s">
        <v>11</v>
      </c>
      <c r="C4" s="8">
        <v>1</v>
      </c>
      <c r="D4" s="6">
        <v>80</v>
      </c>
      <c r="E4" s="7">
        <v>1</v>
      </c>
      <c r="F4" s="6"/>
      <c r="G4" s="6"/>
      <c r="H4" s="6"/>
      <c r="I4" s="6"/>
      <c r="J4" s="6"/>
      <c r="K4" s="6"/>
    </row>
    <row r="5" spans="1:11">
      <c r="A5" s="3" t="s">
        <v>12</v>
      </c>
      <c r="B5" s="6" t="s">
        <v>13</v>
      </c>
      <c r="C5" s="6">
        <v>90</v>
      </c>
      <c r="D5" s="8">
        <v>1</v>
      </c>
      <c r="E5" s="6">
        <v>80</v>
      </c>
      <c r="F5" s="6"/>
      <c r="G5" s="6"/>
      <c r="H5" s="6"/>
      <c r="I5" s="6"/>
      <c r="J5" s="6"/>
      <c r="K5" s="6"/>
    </row>
    <row r="6" spans="1:11">
      <c r="A6" s="3" t="s">
        <v>14</v>
      </c>
      <c r="B6" s="6" t="s">
        <v>15</v>
      </c>
      <c r="C6" s="6">
        <v>80</v>
      </c>
      <c r="D6" s="6">
        <v>60</v>
      </c>
      <c r="E6" s="8">
        <v>0.5</v>
      </c>
      <c r="F6" s="6"/>
      <c r="G6" s="6"/>
      <c r="H6" s="6"/>
      <c r="I6" s="6"/>
      <c r="J6" s="6"/>
      <c r="K6" s="6"/>
    </row>
    <row r="7" spans="1:11">
      <c r="A7" s="4" t="s">
        <v>16</v>
      </c>
      <c r="B7" s="6"/>
      <c r="C7" s="6"/>
      <c r="D7" s="6"/>
      <c r="E7" s="6"/>
      <c r="F7" s="8">
        <v>0.5</v>
      </c>
      <c r="G7" s="6"/>
      <c r="H7" s="6"/>
      <c r="I7" s="6"/>
      <c r="J7" s="6"/>
      <c r="K7" s="6"/>
    </row>
    <row r="8" spans="1:11">
      <c r="A8" s="4" t="s">
        <v>17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4" t="s">
        <v>18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4" t="s">
        <v>19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4" t="s">
        <v>20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4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4" t="s">
        <v>22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4" t="s">
        <v>23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4" t="s">
        <v>41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7" spans="1:11" ht="70">
      <c r="A17" s="2" t="s">
        <v>44</v>
      </c>
      <c r="B17" s="2" t="str">
        <f>B2</f>
        <v>efficiency</v>
      </c>
      <c r="C17" s="2" t="str">
        <f t="shared" ref="C17:K17" si="0">C2</f>
        <v>punctuallity</v>
      </c>
      <c r="D17" s="2" t="str">
        <f t="shared" si="0"/>
        <v>ratio of pages written in qualitative English</v>
      </c>
      <c r="E17" s="2" t="str">
        <f t="shared" si="0"/>
        <v>attendace</v>
      </c>
      <c r="F17" s="2" t="str">
        <f t="shared" si="0"/>
        <v>syllabus</v>
      </c>
      <c r="G17" s="2" t="str">
        <f t="shared" si="0"/>
        <v>???</v>
      </c>
      <c r="H17" s="2" t="str">
        <f t="shared" si="0"/>
        <v>???</v>
      </c>
      <c r="I17" s="2" t="str">
        <f t="shared" si="0"/>
        <v>???</v>
      </c>
      <c r="J17" s="2" t="str">
        <f t="shared" si="0"/>
        <v>???</v>
      </c>
      <c r="K17" s="2" t="str">
        <f t="shared" si="0"/>
        <v>???</v>
      </c>
    </row>
    <row r="18" spans="1:11">
      <c r="A18" s="4" t="s">
        <v>25</v>
      </c>
      <c r="B18" s="3">
        <v>2000</v>
      </c>
      <c r="C18" s="3">
        <v>90</v>
      </c>
      <c r="D18" s="3">
        <v>99</v>
      </c>
      <c r="E18" s="3">
        <v>100</v>
      </c>
      <c r="F18" s="3">
        <v>100</v>
      </c>
      <c r="G18" s="3" t="s">
        <v>40</v>
      </c>
      <c r="H18" s="3" t="s">
        <v>40</v>
      </c>
      <c r="I18" s="3" t="s">
        <v>40</v>
      </c>
      <c r="J18" s="3" t="s">
        <v>40</v>
      </c>
      <c r="K18" s="3" t="s">
        <v>40</v>
      </c>
    </row>
    <row r="19" spans="1:11">
      <c r="A19" s="3" t="s">
        <v>26</v>
      </c>
    </row>
    <row r="20" spans="1:11">
      <c r="A20" s="3" t="s">
        <v>24</v>
      </c>
    </row>
    <row r="21" spans="1:11">
      <c r="A21" s="3" t="s">
        <v>27</v>
      </c>
    </row>
    <row r="22" spans="1:11">
      <c r="A22" s="3" t="s">
        <v>28</v>
      </c>
    </row>
    <row r="23" spans="1:11">
      <c r="A23" s="3" t="s">
        <v>29</v>
      </c>
    </row>
    <row r="24" spans="1:11">
      <c r="A24" s="3" t="s">
        <v>30</v>
      </c>
    </row>
    <row r="25" spans="1:11">
      <c r="A25" s="3" t="s">
        <v>31</v>
      </c>
    </row>
    <row r="26" spans="1:11">
      <c r="A26" s="3" t="s">
        <v>32</v>
      </c>
    </row>
    <row r="27" spans="1:11">
      <c r="A27" s="3" t="s">
        <v>33</v>
      </c>
    </row>
    <row r="28" spans="1:11">
      <c r="A28" s="3" t="s">
        <v>34</v>
      </c>
    </row>
    <row r="29" spans="1:11">
      <c r="A29" s="3" t="s">
        <v>35</v>
      </c>
    </row>
    <row r="30" spans="1:11">
      <c r="A30" s="3" t="s">
        <v>36</v>
      </c>
    </row>
    <row r="31" spans="1:11">
      <c r="A31" s="3" t="s">
        <v>37</v>
      </c>
    </row>
    <row r="32" spans="1:11">
      <c r="A32" s="3" t="s">
        <v>38</v>
      </c>
    </row>
    <row r="33" spans="1:1">
      <c r="A33" s="3" t="s">
        <v>39</v>
      </c>
    </row>
    <row r="34" spans="1:1">
      <c r="A34" s="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5650-A485-4DE7-90AA-82FB579390BF}">
  <dimension ref="A1:K85"/>
  <sheetViews>
    <sheetView zoomScale="70" zoomScaleNormal="40" workbookViewId="0"/>
  </sheetViews>
  <sheetFormatPr defaultRowHeight="14.5"/>
  <cols>
    <col min="1" max="1" width="36.81640625" bestFit="1" customWidth="1"/>
    <col min="2" max="2" width="8.36328125" bestFit="1" customWidth="1"/>
    <col min="3" max="3" width="10.1796875" bestFit="1" customWidth="1"/>
    <col min="4" max="4" width="8.6328125" bestFit="1" customWidth="1"/>
    <col min="5" max="5" width="9.08984375" bestFit="1" customWidth="1"/>
    <col min="6" max="6" width="8.6328125" bestFit="1" customWidth="1"/>
    <col min="8" max="8" width="18.08984375" customWidth="1"/>
    <col min="9" max="9" width="37.1796875" customWidth="1"/>
    <col min="11" max="11" width="9.6328125" bestFit="1" customWidth="1"/>
  </cols>
  <sheetData>
    <row r="1" spans="1:6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</row>
    <row r="2" spans="1:6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</row>
    <row r="3" spans="1:6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6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6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</row>
    <row r="6" spans="1:6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</row>
    <row r="7" spans="1:6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</row>
    <row r="8" spans="1:6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</row>
    <row r="9" spans="1:6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</row>
    <row r="10" spans="1:6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</row>
    <row r="11" spans="1:6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</row>
    <row r="12" spans="1:6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</row>
    <row r="13" spans="1:6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</row>
    <row r="14" spans="1:6">
      <c r="A14" s="21" t="s">
        <v>91</v>
      </c>
      <c r="B14" s="21">
        <v>100</v>
      </c>
      <c r="C14" s="21">
        <v>100</v>
      </c>
      <c r="D14" s="21">
        <v>100</v>
      </c>
      <c r="E14" s="21">
        <v>100</v>
      </c>
      <c r="F14" s="21">
        <v>100</v>
      </c>
    </row>
    <row r="15" spans="1:6">
      <c r="A15" t="s">
        <v>214</v>
      </c>
      <c r="B15">
        <f>AVERAGE(B4:B13)</f>
        <v>84.8</v>
      </c>
      <c r="C15">
        <f>AVERAGE(C4:C13)</f>
        <v>85.9</v>
      </c>
      <c r="D15">
        <f>AVERAGE(D4:D13)</f>
        <v>88.3</v>
      </c>
      <c r="E15">
        <f>AVERAGE(E4:E13)</f>
        <v>85.9</v>
      </c>
      <c r="F15">
        <f>AVERAGE(F4:F13)</f>
        <v>94.2</v>
      </c>
    </row>
    <row r="17" spans="1:11" ht="22">
      <c r="A17" s="18" t="s">
        <v>311</v>
      </c>
      <c r="B17" s="22" t="s">
        <v>94</v>
      </c>
      <c r="C17" s="22" t="s">
        <v>94</v>
      </c>
      <c r="D17" s="22" t="s">
        <v>94</v>
      </c>
      <c r="E17" s="22" t="s">
        <v>94</v>
      </c>
      <c r="F17" s="22" t="s">
        <v>94</v>
      </c>
    </row>
    <row r="18" spans="1:11">
      <c r="A18" t="s">
        <v>310</v>
      </c>
      <c r="B18">
        <v>1</v>
      </c>
      <c r="C18">
        <v>1</v>
      </c>
      <c r="D18">
        <v>1</v>
      </c>
      <c r="E18">
        <v>1</v>
      </c>
      <c r="F18">
        <v>1</v>
      </c>
    </row>
    <row r="19" spans="1:11" ht="29">
      <c r="A19" t="s">
        <v>96</v>
      </c>
      <c r="B19" t="str">
        <f>B3</f>
        <v>Nd1</v>
      </c>
      <c r="C19" t="str">
        <f>C3</f>
        <v>Nd2</v>
      </c>
      <c r="D19" t="str">
        <f>D3</f>
        <v>Nd3</v>
      </c>
      <c r="E19" t="str">
        <f>E3</f>
        <v>Nd4</v>
      </c>
      <c r="F19" t="str">
        <f>F3</f>
        <v>Nd5</v>
      </c>
      <c r="G19" t="s">
        <v>98</v>
      </c>
      <c r="H19" s="17" t="s">
        <v>99</v>
      </c>
      <c r="I19" t="s">
        <v>304</v>
      </c>
    </row>
    <row r="20" spans="1:11">
      <c r="A20" t="str">
        <f t="shared" ref="A20:A29" si="0">A4</f>
        <v>St1</v>
      </c>
      <c r="B20">
        <f>ABS(B4-B$14)</f>
        <v>0</v>
      </c>
      <c r="C20">
        <f t="shared" ref="C20:F20" si="1">ABS(C4-C$14)</f>
        <v>14</v>
      </c>
      <c r="D20">
        <f t="shared" si="1"/>
        <v>40</v>
      </c>
      <c r="E20">
        <f t="shared" si="1"/>
        <v>15</v>
      </c>
      <c r="F20">
        <f t="shared" si="1"/>
        <v>12</v>
      </c>
      <c r="G20">
        <v>1000</v>
      </c>
    </row>
    <row r="21" spans="1:11">
      <c r="A21" t="str">
        <f t="shared" si="0"/>
        <v>St2</v>
      </c>
      <c r="B21">
        <f t="shared" ref="B21:F21" si="2">ABS(B5-B$14)</f>
        <v>25</v>
      </c>
      <c r="C21">
        <f t="shared" si="2"/>
        <v>45</v>
      </c>
      <c r="D21">
        <f t="shared" si="2"/>
        <v>20</v>
      </c>
      <c r="E21">
        <f t="shared" si="2"/>
        <v>18</v>
      </c>
      <c r="F21">
        <f t="shared" si="2"/>
        <v>27</v>
      </c>
      <c r="G21">
        <v>1000</v>
      </c>
    </row>
    <row r="22" spans="1:11">
      <c r="A22" t="str">
        <f t="shared" si="0"/>
        <v>St3</v>
      </c>
      <c r="B22">
        <f t="shared" ref="B22:F22" si="3">ABS(B6-B$14)</f>
        <v>9</v>
      </c>
      <c r="C22">
        <f t="shared" si="3"/>
        <v>5</v>
      </c>
      <c r="D22">
        <f t="shared" si="3"/>
        <v>39</v>
      </c>
      <c r="E22">
        <f t="shared" si="3"/>
        <v>7</v>
      </c>
      <c r="F22">
        <f t="shared" si="3"/>
        <v>17</v>
      </c>
      <c r="G22">
        <v>1000</v>
      </c>
    </row>
    <row r="23" spans="1:11">
      <c r="A23" t="str">
        <f t="shared" si="0"/>
        <v>St4</v>
      </c>
      <c r="B23">
        <f t="shared" ref="B23:F23" si="4">ABS(B7-B$14)</f>
        <v>11</v>
      </c>
      <c r="C23">
        <f t="shared" si="4"/>
        <v>50</v>
      </c>
      <c r="D23">
        <f t="shared" si="4"/>
        <v>9</v>
      </c>
      <c r="E23">
        <f t="shared" si="4"/>
        <v>10</v>
      </c>
      <c r="F23">
        <f t="shared" si="4"/>
        <v>11</v>
      </c>
      <c r="G23">
        <v>1000</v>
      </c>
    </row>
    <row r="24" spans="1:11">
      <c r="A24" t="str">
        <f t="shared" si="0"/>
        <v>St5</v>
      </c>
      <c r="B24">
        <f t="shared" ref="B24:F24" si="5">ABS(B8-B$14)</f>
        <v>10</v>
      </c>
      <c r="C24">
        <f t="shared" si="5"/>
        <v>2</v>
      </c>
      <c r="D24">
        <f t="shared" si="5"/>
        <v>11</v>
      </c>
      <c r="E24">
        <f t="shared" si="5"/>
        <v>17</v>
      </c>
      <c r="F24">
        <f t="shared" si="5"/>
        <v>16</v>
      </c>
      <c r="G24">
        <v>1000</v>
      </c>
    </row>
    <row r="25" spans="1:11">
      <c r="A25" t="str">
        <f t="shared" si="0"/>
        <v>St6</v>
      </c>
      <c r="B25">
        <f t="shared" ref="B25:F25" si="6">ABS(B9-B$14)</f>
        <v>16</v>
      </c>
      <c r="C25">
        <f t="shared" si="6"/>
        <v>18</v>
      </c>
      <c r="D25">
        <f t="shared" si="6"/>
        <v>8</v>
      </c>
      <c r="E25">
        <f t="shared" si="6"/>
        <v>32</v>
      </c>
      <c r="F25">
        <f t="shared" si="6"/>
        <v>11</v>
      </c>
      <c r="G25">
        <v>1000</v>
      </c>
    </row>
    <row r="26" spans="1:11">
      <c r="A26" t="str">
        <f t="shared" si="0"/>
        <v>St7</v>
      </c>
      <c r="B26">
        <f t="shared" ref="B26:F26" si="7">ABS(B10-B$14)</f>
        <v>22</v>
      </c>
      <c r="C26">
        <f t="shared" si="7"/>
        <v>18</v>
      </c>
      <c r="D26">
        <f t="shared" si="7"/>
        <v>17</v>
      </c>
      <c r="E26">
        <f t="shared" si="7"/>
        <v>41</v>
      </c>
      <c r="F26">
        <f t="shared" si="7"/>
        <v>37</v>
      </c>
      <c r="G26">
        <v>1000</v>
      </c>
    </row>
    <row r="27" spans="1:11">
      <c r="A27" t="str">
        <f t="shared" si="0"/>
        <v>St8</v>
      </c>
      <c r="B27">
        <f t="shared" ref="B27:F27" si="8">ABS(B11-B$14)</f>
        <v>29</v>
      </c>
      <c r="C27">
        <f t="shared" si="8"/>
        <v>5</v>
      </c>
      <c r="D27">
        <f t="shared" si="8"/>
        <v>1</v>
      </c>
      <c r="E27">
        <f t="shared" si="8"/>
        <v>12</v>
      </c>
      <c r="F27">
        <f t="shared" si="8"/>
        <v>5</v>
      </c>
      <c r="G27">
        <v>1000</v>
      </c>
    </row>
    <row r="28" spans="1:11">
      <c r="A28" t="str">
        <f t="shared" si="0"/>
        <v>St9</v>
      </c>
      <c r="B28">
        <f t="shared" ref="B28:F28" si="9">ABS(B12-B$14)</f>
        <v>46</v>
      </c>
      <c r="C28">
        <f t="shared" si="9"/>
        <v>13</v>
      </c>
      <c r="D28">
        <f t="shared" si="9"/>
        <v>2</v>
      </c>
      <c r="E28">
        <f t="shared" si="9"/>
        <v>42</v>
      </c>
      <c r="F28">
        <f t="shared" si="9"/>
        <v>1</v>
      </c>
      <c r="G28">
        <v>1000</v>
      </c>
    </row>
    <row r="29" spans="1:11">
      <c r="A29" t="str">
        <f t="shared" si="0"/>
        <v>St10</v>
      </c>
      <c r="B29">
        <f t="shared" ref="B29:F29" si="10">ABS(B13-B$14)</f>
        <v>4</v>
      </c>
      <c r="C29">
        <f t="shared" si="10"/>
        <v>3</v>
      </c>
      <c r="D29">
        <f t="shared" si="10"/>
        <v>42</v>
      </c>
      <c r="E29">
        <f t="shared" si="10"/>
        <v>5</v>
      </c>
      <c r="F29">
        <f t="shared" si="10"/>
        <v>13</v>
      </c>
      <c r="G29">
        <v>1000</v>
      </c>
    </row>
    <row r="31" spans="1:11" ht="43.5">
      <c r="A31" t="s">
        <v>97</v>
      </c>
      <c r="B31" t="str">
        <f t="shared" ref="B31:G41" si="11">B19</f>
        <v>Nd1</v>
      </c>
      <c r="C31" t="str">
        <f t="shared" si="11"/>
        <v>Nd2</v>
      </c>
      <c r="D31" t="str">
        <f t="shared" si="11"/>
        <v>Nd3</v>
      </c>
      <c r="E31" t="str">
        <f t="shared" si="11"/>
        <v>Nd4</v>
      </c>
      <c r="F31" t="str">
        <f t="shared" si="11"/>
        <v>Nd5</v>
      </c>
      <c r="G31" t="str">
        <f t="shared" si="11"/>
        <v>Y0</v>
      </c>
      <c r="H31" s="17" t="s">
        <v>99</v>
      </c>
      <c r="I31" s="17" t="s">
        <v>100</v>
      </c>
      <c r="J31" t="s">
        <v>178</v>
      </c>
      <c r="K31" t="s">
        <v>294</v>
      </c>
    </row>
    <row r="32" spans="1:11">
      <c r="A32" t="str">
        <f t="shared" ref="A32:A41" si="12">A20</f>
        <v>St1</v>
      </c>
      <c r="B32">
        <f t="shared" ref="B32:F41" si="13">RANK(B20,B$20:B$29,B$18)</f>
        <v>1</v>
      </c>
      <c r="C32">
        <f t="shared" si="13"/>
        <v>6</v>
      </c>
      <c r="D32">
        <f t="shared" si="13"/>
        <v>9</v>
      </c>
      <c r="E32">
        <f t="shared" si="13"/>
        <v>5</v>
      </c>
      <c r="F32">
        <f t="shared" si="13"/>
        <v>5</v>
      </c>
      <c r="G32">
        <f t="shared" si="11"/>
        <v>1000</v>
      </c>
      <c r="J32" s="25">
        <f>H68</f>
        <v>999.99999513047771</v>
      </c>
      <c r="K32" s="25">
        <f>online_v1!G44</f>
        <v>1000.2</v>
      </c>
    </row>
    <row r="33" spans="1:11">
      <c r="A33" t="str">
        <f t="shared" si="12"/>
        <v>St2</v>
      </c>
      <c r="B33">
        <f t="shared" si="13"/>
        <v>8</v>
      </c>
      <c r="C33">
        <f t="shared" si="13"/>
        <v>9</v>
      </c>
      <c r="D33">
        <f t="shared" si="13"/>
        <v>7</v>
      </c>
      <c r="E33">
        <f t="shared" si="13"/>
        <v>7</v>
      </c>
      <c r="F33">
        <f t="shared" si="13"/>
        <v>9</v>
      </c>
      <c r="G33">
        <f t="shared" si="11"/>
        <v>1000</v>
      </c>
      <c r="J33" s="25">
        <f t="shared" ref="J33:J41" si="14">H69</f>
        <v>992.24999711220403</v>
      </c>
      <c r="K33" s="25">
        <f>online_v1!G45</f>
        <v>991.7</v>
      </c>
    </row>
    <row r="34" spans="1:11">
      <c r="A34" t="str">
        <f t="shared" si="12"/>
        <v>St3</v>
      </c>
      <c r="B34">
        <f t="shared" si="13"/>
        <v>3</v>
      </c>
      <c r="C34">
        <f t="shared" si="13"/>
        <v>3</v>
      </c>
      <c r="D34">
        <f t="shared" si="13"/>
        <v>8</v>
      </c>
      <c r="E34">
        <f t="shared" si="13"/>
        <v>2</v>
      </c>
      <c r="F34">
        <f t="shared" si="13"/>
        <v>8</v>
      </c>
      <c r="G34">
        <f t="shared" si="11"/>
        <v>1000</v>
      </c>
      <c r="J34" s="25">
        <f t="shared" si="14"/>
        <v>999.99999632022036</v>
      </c>
      <c r="K34" s="25">
        <f>online_v1!G46</f>
        <v>1000.2</v>
      </c>
    </row>
    <row r="35" spans="1:11">
      <c r="A35" t="str">
        <f t="shared" si="12"/>
        <v>St4</v>
      </c>
      <c r="B35">
        <f t="shared" si="13"/>
        <v>5</v>
      </c>
      <c r="C35">
        <f t="shared" si="13"/>
        <v>10</v>
      </c>
      <c r="D35">
        <f t="shared" si="13"/>
        <v>4</v>
      </c>
      <c r="E35">
        <f t="shared" si="13"/>
        <v>3</v>
      </c>
      <c r="F35">
        <f t="shared" si="13"/>
        <v>3</v>
      </c>
      <c r="G35">
        <f t="shared" si="11"/>
        <v>1000</v>
      </c>
      <c r="J35" s="25">
        <f t="shared" si="14"/>
        <v>999.99999740612861</v>
      </c>
      <c r="K35" s="25">
        <f>online_v1!G47</f>
        <v>1000.2</v>
      </c>
    </row>
    <row r="36" spans="1:11">
      <c r="A36" t="str">
        <f t="shared" si="12"/>
        <v>St5</v>
      </c>
      <c r="B36">
        <f t="shared" si="13"/>
        <v>4</v>
      </c>
      <c r="C36">
        <f t="shared" si="13"/>
        <v>1</v>
      </c>
      <c r="D36">
        <f t="shared" si="13"/>
        <v>5</v>
      </c>
      <c r="E36">
        <f t="shared" si="13"/>
        <v>6</v>
      </c>
      <c r="F36">
        <f t="shared" si="13"/>
        <v>7</v>
      </c>
      <c r="G36">
        <f t="shared" si="11"/>
        <v>1000</v>
      </c>
      <c r="J36" s="25">
        <f t="shared" si="14"/>
        <v>1009.249997113134</v>
      </c>
      <c r="K36" s="25">
        <f>online_v1!G48</f>
        <v>1008.7</v>
      </c>
    </row>
    <row r="37" spans="1:11">
      <c r="A37" t="str">
        <f t="shared" si="12"/>
        <v>St6</v>
      </c>
      <c r="B37">
        <f t="shared" si="13"/>
        <v>6</v>
      </c>
      <c r="C37">
        <f t="shared" si="13"/>
        <v>7</v>
      </c>
      <c r="D37">
        <f t="shared" si="13"/>
        <v>3</v>
      </c>
      <c r="E37">
        <f t="shared" si="13"/>
        <v>8</v>
      </c>
      <c r="F37">
        <f t="shared" si="13"/>
        <v>3</v>
      </c>
      <c r="G37">
        <f t="shared" si="11"/>
        <v>1000</v>
      </c>
      <c r="J37" s="25">
        <f t="shared" si="14"/>
        <v>1005.2499971126007</v>
      </c>
      <c r="K37" s="25">
        <f>online_v1!G49</f>
        <v>1006.2</v>
      </c>
    </row>
    <row r="38" spans="1:11">
      <c r="A38" t="str">
        <f t="shared" si="12"/>
        <v>St7</v>
      </c>
      <c r="B38">
        <f t="shared" si="13"/>
        <v>7</v>
      </c>
      <c r="C38">
        <f t="shared" si="13"/>
        <v>7</v>
      </c>
      <c r="D38">
        <f t="shared" si="13"/>
        <v>6</v>
      </c>
      <c r="E38">
        <f t="shared" si="13"/>
        <v>9</v>
      </c>
      <c r="F38">
        <f t="shared" si="13"/>
        <v>10</v>
      </c>
      <c r="G38">
        <f t="shared" si="11"/>
        <v>1000</v>
      </c>
      <c r="J38" s="25">
        <f t="shared" si="14"/>
        <v>993.24999711203645</v>
      </c>
      <c r="K38" s="25">
        <f>online_v1!G50</f>
        <v>992.2</v>
      </c>
    </row>
    <row r="39" spans="1:11">
      <c r="A39" t="str">
        <f t="shared" si="12"/>
        <v>St8</v>
      </c>
      <c r="B39">
        <f t="shared" si="13"/>
        <v>9</v>
      </c>
      <c r="C39">
        <f t="shared" si="13"/>
        <v>3</v>
      </c>
      <c r="D39">
        <f t="shared" si="13"/>
        <v>1</v>
      </c>
      <c r="E39">
        <f t="shared" si="13"/>
        <v>4</v>
      </c>
      <c r="F39">
        <f t="shared" si="13"/>
        <v>2</v>
      </c>
      <c r="G39">
        <f t="shared" si="11"/>
        <v>1000</v>
      </c>
      <c r="J39" s="25">
        <f t="shared" si="14"/>
        <v>999.99999564397149</v>
      </c>
      <c r="K39" s="25">
        <f>online_v1!G51</f>
        <v>1000.2</v>
      </c>
    </row>
    <row r="40" spans="1:11">
      <c r="A40" t="str">
        <f t="shared" si="12"/>
        <v>St9</v>
      </c>
      <c r="B40">
        <f t="shared" si="13"/>
        <v>10</v>
      </c>
      <c r="C40">
        <f t="shared" si="13"/>
        <v>5</v>
      </c>
      <c r="D40">
        <f t="shared" si="13"/>
        <v>2</v>
      </c>
      <c r="E40">
        <f t="shared" si="13"/>
        <v>10</v>
      </c>
      <c r="F40">
        <f t="shared" si="13"/>
        <v>1</v>
      </c>
      <c r="G40">
        <f t="shared" si="11"/>
        <v>1000</v>
      </c>
      <c r="J40" s="25">
        <f t="shared" si="14"/>
        <v>999.99999751682503</v>
      </c>
      <c r="K40" s="25">
        <f>online_v1!G52</f>
        <v>1000.2</v>
      </c>
    </row>
    <row r="41" spans="1:11">
      <c r="A41" t="str">
        <f t="shared" si="12"/>
        <v>St10</v>
      </c>
      <c r="B41">
        <f t="shared" si="13"/>
        <v>2</v>
      </c>
      <c r="C41">
        <f t="shared" si="13"/>
        <v>2</v>
      </c>
      <c r="D41">
        <f t="shared" si="13"/>
        <v>10</v>
      </c>
      <c r="E41">
        <f t="shared" si="13"/>
        <v>1</v>
      </c>
      <c r="F41">
        <f t="shared" si="13"/>
        <v>6</v>
      </c>
      <c r="G41">
        <f t="shared" si="11"/>
        <v>1000</v>
      </c>
      <c r="J41" s="25">
        <f t="shared" si="14"/>
        <v>999.99999646125525</v>
      </c>
      <c r="K41" s="25">
        <f>online_v1!G53</f>
        <v>1000.2</v>
      </c>
    </row>
    <row r="44" spans="1:11">
      <c r="A44" t="s">
        <v>101</v>
      </c>
      <c r="B44" t="str">
        <f>B31</f>
        <v>Nd1</v>
      </c>
      <c r="C44" t="str">
        <f t="shared" ref="C44:F44" si="15">C31</f>
        <v>Nd2</v>
      </c>
      <c r="D44" t="str">
        <f t="shared" si="15"/>
        <v>Nd3</v>
      </c>
      <c r="E44" t="str">
        <f t="shared" si="15"/>
        <v>Nd4</v>
      </c>
      <c r="F44" t="str">
        <f t="shared" si="15"/>
        <v>Nd5</v>
      </c>
    </row>
    <row r="45" spans="1:11">
      <c r="A45">
        <v>1</v>
      </c>
      <c r="B45" s="27">
        <v>200.04880049259236</v>
      </c>
      <c r="C45" s="27">
        <v>200.12735486769307</v>
      </c>
      <c r="D45" s="27">
        <v>155.52877837235761</v>
      </c>
      <c r="E45" s="27">
        <v>229.57912407292719</v>
      </c>
      <c r="F45" s="27">
        <v>252.96593999461109</v>
      </c>
    </row>
    <row r="46" spans="1:11">
      <c r="A46">
        <v>2</v>
      </c>
      <c r="B46" s="27">
        <v>197.61329136205188</v>
      </c>
      <c r="C46" s="27">
        <v>199.12735486764728</v>
      </c>
      <c r="D46" s="27">
        <v>154.52877837227163</v>
      </c>
      <c r="E46" s="27">
        <v>228.57912407274358</v>
      </c>
      <c r="F46" s="27">
        <v>242.96593811985736</v>
      </c>
    </row>
    <row r="47" spans="1:11">
      <c r="A47">
        <v>3</v>
      </c>
      <c r="B47" s="27">
        <v>196.04880168166537</v>
      </c>
      <c r="C47" s="27">
        <v>198.12735486760147</v>
      </c>
      <c r="D47" s="27">
        <v>153.52877837218421</v>
      </c>
      <c r="E47" s="27">
        <v>227.57912407255876</v>
      </c>
      <c r="F47" s="27">
        <v>241.96593811984894</v>
      </c>
    </row>
    <row r="48" spans="1:11">
      <c r="A48">
        <v>4</v>
      </c>
      <c r="B48" s="27">
        <v>195.04880168162637</v>
      </c>
      <c r="C48" s="27">
        <v>197.12735486755432</v>
      </c>
      <c r="D48" s="27">
        <v>152.52877837209573</v>
      </c>
      <c r="E48" s="27">
        <v>226.57912407237168</v>
      </c>
      <c r="F48" s="27">
        <v>240.96593811984081</v>
      </c>
    </row>
    <row r="49" spans="1:6">
      <c r="A49">
        <v>5</v>
      </c>
      <c r="B49" s="27">
        <v>194.04880168158704</v>
      </c>
      <c r="C49" s="27">
        <v>196.12735486750725</v>
      </c>
      <c r="D49" s="27">
        <v>151.528778372006</v>
      </c>
      <c r="E49" s="27">
        <v>225.5791240721839</v>
      </c>
      <c r="F49" s="27">
        <v>239.96593811983197</v>
      </c>
    </row>
    <row r="50" spans="1:6">
      <c r="A50">
        <v>6</v>
      </c>
      <c r="B50" s="27">
        <v>193.04880168154739</v>
      </c>
      <c r="C50" s="27">
        <v>195.12735486745976</v>
      </c>
      <c r="D50" s="27">
        <v>150.52877837191542</v>
      </c>
      <c r="E50" s="27">
        <v>224.57912407199393</v>
      </c>
      <c r="F50" s="27">
        <v>238.96593811982351</v>
      </c>
    </row>
    <row r="51" spans="1:6">
      <c r="A51">
        <v>7</v>
      </c>
      <c r="B51" s="27">
        <v>192.04880168150729</v>
      </c>
      <c r="C51" s="27">
        <v>194.12735486741161</v>
      </c>
      <c r="D51" s="27">
        <v>149.52877837182348</v>
      </c>
      <c r="E51" s="27">
        <v>223.57912407180223</v>
      </c>
      <c r="F51" s="27">
        <v>237.96593811981467</v>
      </c>
    </row>
    <row r="52" spans="1:6">
      <c r="A52">
        <v>8</v>
      </c>
      <c r="B52" s="27">
        <v>191.04880168146681</v>
      </c>
      <c r="C52" s="27">
        <v>193.12735486736329</v>
      </c>
      <c r="D52" s="27">
        <v>140.27877757840409</v>
      </c>
      <c r="E52" s="27">
        <v>222.57912407160856</v>
      </c>
      <c r="F52" s="27">
        <v>236.96593811980597</v>
      </c>
    </row>
    <row r="53" spans="1:6">
      <c r="A53">
        <v>9</v>
      </c>
      <c r="B53" s="27">
        <v>176.7988002117834</v>
      </c>
      <c r="C53" s="27">
        <v>192.12735486731415</v>
      </c>
      <c r="D53" s="27">
        <v>139.27877757840963</v>
      </c>
      <c r="E53" s="27">
        <v>221.57912407141333</v>
      </c>
      <c r="F53" s="27">
        <v>235.96593811979736</v>
      </c>
    </row>
    <row r="54" spans="1:6">
      <c r="A54">
        <v>10</v>
      </c>
      <c r="B54" s="27">
        <v>175.79880021121883</v>
      </c>
      <c r="C54" s="27">
        <v>183.87735516003812</v>
      </c>
      <c r="D54" s="27">
        <v>134.71428803880551</v>
      </c>
      <c r="E54" s="27">
        <v>220.57912407121626</v>
      </c>
      <c r="F54" s="27">
        <v>234.96593811978869</v>
      </c>
    </row>
    <row r="55" spans="1:6">
      <c r="B55" s="25"/>
      <c r="C55" s="25"/>
      <c r="D55" s="25"/>
      <c r="E55" s="25"/>
      <c r="F55" s="25"/>
    </row>
    <row r="56" spans="1:6">
      <c r="A56" t="s">
        <v>102</v>
      </c>
      <c r="B56" s="25" t="str">
        <f>B44</f>
        <v>Nd1</v>
      </c>
      <c r="C56" s="25" t="str">
        <f t="shared" ref="C56:F56" si="16">C44</f>
        <v>Nd2</v>
      </c>
      <c r="D56" s="25" t="str">
        <f t="shared" si="16"/>
        <v>Nd3</v>
      </c>
      <c r="E56" s="25" t="str">
        <f t="shared" si="16"/>
        <v>Nd4</v>
      </c>
      <c r="F56" s="25" t="str">
        <f t="shared" si="16"/>
        <v>Nd5</v>
      </c>
    </row>
    <row r="57" spans="1:6">
      <c r="A57" t="s">
        <v>103</v>
      </c>
      <c r="B57" s="25">
        <f>B45-B46</f>
        <v>2.4355091305404812</v>
      </c>
      <c r="C57" s="25">
        <f t="shared" ref="C57:F57" si="17">C45-C46</f>
        <v>1.0000000000457874</v>
      </c>
      <c r="D57" s="25">
        <f t="shared" si="17"/>
        <v>1.0000000000859757</v>
      </c>
      <c r="E57" s="25">
        <f t="shared" si="17"/>
        <v>1.0000000001836042</v>
      </c>
      <c r="F57" s="25">
        <f t="shared" si="17"/>
        <v>10.000001874753735</v>
      </c>
    </row>
    <row r="58" spans="1:6">
      <c r="A58" t="s">
        <v>104</v>
      </c>
      <c r="B58" s="25">
        <f t="shared" ref="B58:F65" si="18">B46-B47</f>
        <v>1.5644896803865151</v>
      </c>
      <c r="C58" s="25">
        <f t="shared" si="18"/>
        <v>1.0000000000458158</v>
      </c>
      <c r="D58" s="25">
        <f t="shared" si="18"/>
        <v>1.0000000000874252</v>
      </c>
      <c r="E58" s="25">
        <f t="shared" si="18"/>
        <v>1.0000000001848264</v>
      </c>
      <c r="F58" s="25">
        <f t="shared" si="18"/>
        <v>1.0000000000084128</v>
      </c>
    </row>
    <row r="59" spans="1:6">
      <c r="A59" t="s">
        <v>104</v>
      </c>
      <c r="B59" s="25">
        <f t="shared" si="18"/>
        <v>1.0000000000389946</v>
      </c>
      <c r="C59" s="25">
        <f t="shared" si="18"/>
        <v>1.0000000000471516</v>
      </c>
      <c r="D59" s="25">
        <f t="shared" si="18"/>
        <v>1.0000000000884768</v>
      </c>
      <c r="E59" s="25">
        <f t="shared" si="18"/>
        <v>1.0000000001870717</v>
      </c>
      <c r="F59" s="25">
        <f t="shared" si="18"/>
        <v>1.0000000000081286</v>
      </c>
    </row>
    <row r="60" spans="1:6">
      <c r="A60" t="s">
        <v>104</v>
      </c>
      <c r="B60" s="25">
        <f t="shared" si="18"/>
        <v>1.0000000000393356</v>
      </c>
      <c r="C60" s="25">
        <f t="shared" si="18"/>
        <v>1.0000000000470664</v>
      </c>
      <c r="D60" s="25">
        <f t="shared" si="18"/>
        <v>1.0000000000897273</v>
      </c>
      <c r="E60" s="25">
        <f t="shared" si="18"/>
        <v>1.0000000001877822</v>
      </c>
      <c r="F60" s="25">
        <f t="shared" si="18"/>
        <v>1.0000000000088392</v>
      </c>
    </row>
    <row r="61" spans="1:6">
      <c r="A61" t="s">
        <v>104</v>
      </c>
      <c r="B61" s="25">
        <f t="shared" si="18"/>
        <v>1.0000000000396483</v>
      </c>
      <c r="C61" s="25">
        <f t="shared" si="18"/>
        <v>1.0000000000474927</v>
      </c>
      <c r="D61" s="25">
        <f t="shared" si="18"/>
        <v>1.00000000009058</v>
      </c>
      <c r="E61" s="25">
        <f t="shared" si="18"/>
        <v>1.0000000001899707</v>
      </c>
      <c r="F61" s="25">
        <f t="shared" si="18"/>
        <v>1.0000000000084697</v>
      </c>
    </row>
    <row r="62" spans="1:6">
      <c r="A62" t="s">
        <v>104</v>
      </c>
      <c r="B62" s="25">
        <f t="shared" si="18"/>
        <v>1.000000000040103</v>
      </c>
      <c r="C62" s="25">
        <f t="shared" si="18"/>
        <v>1.0000000000481464</v>
      </c>
      <c r="D62" s="25">
        <f t="shared" si="18"/>
        <v>1.0000000000919442</v>
      </c>
      <c r="E62" s="25">
        <f t="shared" si="18"/>
        <v>1.0000000001917044</v>
      </c>
      <c r="F62" s="25">
        <f t="shared" si="18"/>
        <v>1.0000000000088392</v>
      </c>
    </row>
    <row r="63" spans="1:6">
      <c r="A63" t="s">
        <v>104</v>
      </c>
      <c r="B63" s="25">
        <f t="shared" si="18"/>
        <v>1.0000000000404725</v>
      </c>
      <c r="C63" s="25">
        <f t="shared" si="18"/>
        <v>1.0000000000483169</v>
      </c>
      <c r="D63" s="25">
        <f t="shared" si="18"/>
        <v>9.2500007934193889</v>
      </c>
      <c r="E63" s="25">
        <f t="shared" si="18"/>
        <v>1.0000000001936655</v>
      </c>
      <c r="F63" s="25">
        <f t="shared" si="18"/>
        <v>1.000000000008697</v>
      </c>
    </row>
    <row r="64" spans="1:6">
      <c r="A64" t="s">
        <v>104</v>
      </c>
      <c r="B64" s="25">
        <f t="shared" si="18"/>
        <v>14.250001469683411</v>
      </c>
      <c r="C64" s="25">
        <f t="shared" si="18"/>
        <v>1.0000000000491411</v>
      </c>
      <c r="D64" s="25">
        <f t="shared" si="18"/>
        <v>0.99999999999445777</v>
      </c>
      <c r="E64" s="25">
        <f t="shared" si="18"/>
        <v>1.0000000001952287</v>
      </c>
      <c r="F64" s="25">
        <f t="shared" si="18"/>
        <v>1.0000000000086118</v>
      </c>
    </row>
    <row r="65" spans="1:10">
      <c r="A65" t="s">
        <v>105</v>
      </c>
      <c r="B65" s="25">
        <f t="shared" si="18"/>
        <v>1.0000000005645688</v>
      </c>
      <c r="C65" s="25">
        <f t="shared" si="18"/>
        <v>8.2499997072760323</v>
      </c>
      <c r="D65" s="25">
        <f t="shared" si="18"/>
        <v>4.564489539604125</v>
      </c>
      <c r="E65" s="25">
        <f t="shared" si="18"/>
        <v>1.0000000001970761</v>
      </c>
      <c r="F65" s="25">
        <f t="shared" si="18"/>
        <v>1.0000000000086686</v>
      </c>
    </row>
    <row r="67" spans="1:10">
      <c r="A67" t="s">
        <v>106</v>
      </c>
      <c r="B67" t="str">
        <f>B56</f>
        <v>Nd1</v>
      </c>
      <c r="C67" t="str">
        <f t="shared" ref="C67:F67" si="19">C56</f>
        <v>Nd2</v>
      </c>
      <c r="D67" t="str">
        <f t="shared" si="19"/>
        <v>Nd3</v>
      </c>
      <c r="E67" t="str">
        <f t="shared" si="19"/>
        <v>Nd4</v>
      </c>
      <c r="F67" t="str">
        <f t="shared" si="19"/>
        <v>Nd5</v>
      </c>
      <c r="G67" t="str">
        <f>G31</f>
        <v>Y0</v>
      </c>
      <c r="H67" t="s">
        <v>108</v>
      </c>
      <c r="I67" t="s">
        <v>110</v>
      </c>
    </row>
    <row r="68" spans="1:10">
      <c r="A68" t="str">
        <f>A32</f>
        <v>St1</v>
      </c>
      <c r="B68" s="25">
        <f>VLOOKUP(B32,$A$45:$F$54,B$78,0)</f>
        <v>200.04880049259236</v>
      </c>
      <c r="C68" s="25">
        <f t="shared" ref="C68:F68" si="20">VLOOKUP(C32,$A$45:$F$54,C$78,0)</f>
        <v>195.12735486745976</v>
      </c>
      <c r="D68" s="25">
        <f t="shared" si="20"/>
        <v>139.27877757840963</v>
      </c>
      <c r="E68" s="25">
        <f t="shared" si="20"/>
        <v>225.5791240721839</v>
      </c>
      <c r="F68" s="25">
        <f t="shared" si="20"/>
        <v>239.96593811983197</v>
      </c>
      <c r="G68" s="25">
        <f t="shared" ref="G68:G77" si="21">G32</f>
        <v>1000</v>
      </c>
      <c r="H68" s="25">
        <f>SUM(B68:F68)</f>
        <v>999.99999513047771</v>
      </c>
      <c r="I68" s="25">
        <f>G68-H68</f>
        <v>4.8695222858441412E-6</v>
      </c>
      <c r="J68" s="25"/>
    </row>
    <row r="69" spans="1:10">
      <c r="A69" t="str">
        <f t="shared" ref="A69:A77" si="22">A33</f>
        <v>St2</v>
      </c>
      <c r="B69" s="25">
        <f t="shared" ref="B69:F77" si="23">VLOOKUP(B33,$A$45:$F$54,B$78,0)</f>
        <v>191.04880168146681</v>
      </c>
      <c r="C69" s="25">
        <f t="shared" si="23"/>
        <v>192.12735486731415</v>
      </c>
      <c r="D69" s="25">
        <f t="shared" si="23"/>
        <v>149.52877837182348</v>
      </c>
      <c r="E69" s="25">
        <f t="shared" si="23"/>
        <v>223.57912407180223</v>
      </c>
      <c r="F69" s="25">
        <f t="shared" si="23"/>
        <v>235.96593811979736</v>
      </c>
      <c r="G69" s="25">
        <f t="shared" si="21"/>
        <v>1000</v>
      </c>
      <c r="H69" s="25">
        <f t="shared" ref="H69:H77" si="24">SUM(B69:F69)</f>
        <v>992.24999711220403</v>
      </c>
      <c r="I69" s="25">
        <f t="shared" ref="I69:I77" si="25">G69-H69</f>
        <v>7.7500028877959721</v>
      </c>
      <c r="J69" s="25"/>
    </row>
    <row r="70" spans="1:10">
      <c r="A70" t="str">
        <f t="shared" si="22"/>
        <v>St3</v>
      </c>
      <c r="B70" s="25">
        <f t="shared" si="23"/>
        <v>196.04880168166537</v>
      </c>
      <c r="C70" s="25">
        <f t="shared" si="23"/>
        <v>198.12735486760147</v>
      </c>
      <c r="D70" s="25">
        <f t="shared" si="23"/>
        <v>140.27877757840409</v>
      </c>
      <c r="E70" s="25">
        <f t="shared" si="23"/>
        <v>228.57912407274358</v>
      </c>
      <c r="F70" s="25">
        <f t="shared" si="23"/>
        <v>236.96593811980597</v>
      </c>
      <c r="G70" s="25">
        <f t="shared" si="21"/>
        <v>1000</v>
      </c>
      <c r="H70" s="25">
        <f t="shared" si="24"/>
        <v>999.99999632022036</v>
      </c>
      <c r="I70" s="25">
        <f t="shared" si="25"/>
        <v>3.6797796383325476E-6</v>
      </c>
      <c r="J70" s="25"/>
    </row>
    <row r="71" spans="1:10">
      <c r="A71" t="str">
        <f t="shared" si="22"/>
        <v>St4</v>
      </c>
      <c r="B71" s="25">
        <f t="shared" si="23"/>
        <v>194.04880168158704</v>
      </c>
      <c r="C71" s="25">
        <f t="shared" si="23"/>
        <v>183.87735516003812</v>
      </c>
      <c r="D71" s="25">
        <f t="shared" si="23"/>
        <v>152.52877837209573</v>
      </c>
      <c r="E71" s="25">
        <f t="shared" si="23"/>
        <v>227.57912407255876</v>
      </c>
      <c r="F71" s="25">
        <f t="shared" si="23"/>
        <v>241.96593811984894</v>
      </c>
      <c r="G71" s="25">
        <f t="shared" si="21"/>
        <v>1000</v>
      </c>
      <c r="H71" s="25">
        <f t="shared" si="24"/>
        <v>999.99999740612861</v>
      </c>
      <c r="I71" s="25">
        <f t="shared" si="25"/>
        <v>2.5938713861251017E-6</v>
      </c>
      <c r="J71" s="25"/>
    </row>
    <row r="72" spans="1:10">
      <c r="A72" t="str">
        <f t="shared" si="22"/>
        <v>St5</v>
      </c>
      <c r="B72" s="25">
        <f t="shared" si="23"/>
        <v>195.04880168162637</v>
      </c>
      <c r="C72" s="25">
        <f t="shared" si="23"/>
        <v>200.12735486769307</v>
      </c>
      <c r="D72" s="25">
        <f t="shared" si="23"/>
        <v>151.528778372006</v>
      </c>
      <c r="E72" s="25">
        <f t="shared" si="23"/>
        <v>224.57912407199393</v>
      </c>
      <c r="F72" s="25">
        <f t="shared" si="23"/>
        <v>237.96593811981467</v>
      </c>
      <c r="G72" s="25">
        <f t="shared" si="21"/>
        <v>1000</v>
      </c>
      <c r="H72" s="25">
        <f t="shared" si="24"/>
        <v>1009.249997113134</v>
      </c>
      <c r="I72" s="25">
        <f t="shared" si="25"/>
        <v>-9.2499971131339862</v>
      </c>
      <c r="J72" s="25"/>
    </row>
    <row r="73" spans="1:10">
      <c r="A73" t="str">
        <f t="shared" si="22"/>
        <v>St6</v>
      </c>
      <c r="B73" s="25">
        <f t="shared" si="23"/>
        <v>193.04880168154739</v>
      </c>
      <c r="C73" s="25">
        <f t="shared" si="23"/>
        <v>194.12735486741161</v>
      </c>
      <c r="D73" s="25">
        <f t="shared" si="23"/>
        <v>153.52877837218421</v>
      </c>
      <c r="E73" s="25">
        <f t="shared" si="23"/>
        <v>222.57912407160856</v>
      </c>
      <c r="F73" s="25">
        <f t="shared" si="23"/>
        <v>241.96593811984894</v>
      </c>
      <c r="G73" s="25">
        <f t="shared" si="21"/>
        <v>1000</v>
      </c>
      <c r="H73" s="25">
        <f t="shared" si="24"/>
        <v>1005.2499971126007</v>
      </c>
      <c r="I73" s="25">
        <f t="shared" si="25"/>
        <v>-5.2499971126006812</v>
      </c>
      <c r="J73" s="25"/>
    </row>
    <row r="74" spans="1:10">
      <c r="A74" t="str">
        <f t="shared" si="22"/>
        <v>St7</v>
      </c>
      <c r="B74" s="25">
        <f t="shared" si="23"/>
        <v>192.04880168150729</v>
      </c>
      <c r="C74" s="25">
        <f t="shared" si="23"/>
        <v>194.12735486741161</v>
      </c>
      <c r="D74" s="25">
        <f t="shared" si="23"/>
        <v>150.52877837191542</v>
      </c>
      <c r="E74" s="25">
        <f t="shared" si="23"/>
        <v>221.57912407141333</v>
      </c>
      <c r="F74" s="25">
        <f t="shared" si="23"/>
        <v>234.96593811978869</v>
      </c>
      <c r="G74" s="25">
        <f t="shared" si="21"/>
        <v>1000</v>
      </c>
      <c r="H74" s="25">
        <f t="shared" si="24"/>
        <v>993.24999711203645</v>
      </c>
      <c r="I74" s="25">
        <f t="shared" si="25"/>
        <v>6.7500028879635465</v>
      </c>
      <c r="J74" s="25"/>
    </row>
    <row r="75" spans="1:10">
      <c r="A75" t="str">
        <f t="shared" si="22"/>
        <v>St8</v>
      </c>
      <c r="B75" s="25">
        <f t="shared" si="23"/>
        <v>176.7988002117834</v>
      </c>
      <c r="C75" s="25">
        <f t="shared" si="23"/>
        <v>198.12735486760147</v>
      </c>
      <c r="D75" s="25">
        <f t="shared" si="23"/>
        <v>155.52877837235761</v>
      </c>
      <c r="E75" s="25">
        <f t="shared" si="23"/>
        <v>226.57912407237168</v>
      </c>
      <c r="F75" s="25">
        <f t="shared" si="23"/>
        <v>242.96593811985736</v>
      </c>
      <c r="G75" s="25">
        <f t="shared" si="21"/>
        <v>1000</v>
      </c>
      <c r="H75" s="25">
        <f t="shared" si="24"/>
        <v>999.99999564397149</v>
      </c>
      <c r="I75" s="25">
        <f t="shared" si="25"/>
        <v>4.3560285121202469E-6</v>
      </c>
      <c r="J75" s="25"/>
    </row>
    <row r="76" spans="1:10">
      <c r="A76" t="str">
        <f t="shared" si="22"/>
        <v>St9</v>
      </c>
      <c r="B76" s="25">
        <f t="shared" si="23"/>
        <v>175.79880021121883</v>
      </c>
      <c r="C76" s="25">
        <f t="shared" si="23"/>
        <v>196.12735486750725</v>
      </c>
      <c r="D76" s="25">
        <f t="shared" si="23"/>
        <v>154.52877837227163</v>
      </c>
      <c r="E76" s="25">
        <f t="shared" si="23"/>
        <v>220.57912407121626</v>
      </c>
      <c r="F76" s="25">
        <f t="shared" si="23"/>
        <v>252.96593999461109</v>
      </c>
      <c r="G76" s="25">
        <f t="shared" si="21"/>
        <v>1000</v>
      </c>
      <c r="H76" s="25">
        <f t="shared" si="24"/>
        <v>999.99999751682503</v>
      </c>
      <c r="I76" s="25">
        <f t="shared" si="25"/>
        <v>2.4831749669829151E-6</v>
      </c>
      <c r="J76" s="25"/>
    </row>
    <row r="77" spans="1:10">
      <c r="A77" t="str">
        <f t="shared" si="22"/>
        <v>St10</v>
      </c>
      <c r="B77" s="25">
        <f t="shared" si="23"/>
        <v>197.61329136205188</v>
      </c>
      <c r="C77" s="25">
        <f t="shared" si="23"/>
        <v>199.12735486764728</v>
      </c>
      <c r="D77" s="25">
        <f t="shared" si="23"/>
        <v>134.71428803880551</v>
      </c>
      <c r="E77" s="25">
        <f t="shared" si="23"/>
        <v>229.57912407292719</v>
      </c>
      <c r="F77" s="25">
        <f t="shared" si="23"/>
        <v>238.96593811982351</v>
      </c>
      <c r="G77" s="25">
        <f t="shared" si="21"/>
        <v>1000</v>
      </c>
      <c r="H77" s="25">
        <f t="shared" si="24"/>
        <v>999.99999646125525</v>
      </c>
      <c r="I77" s="25">
        <f t="shared" si="25"/>
        <v>3.5387447496759705E-6</v>
      </c>
      <c r="J77" s="25"/>
    </row>
    <row r="78" spans="1:10">
      <c r="A78" s="23" t="s">
        <v>107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5"/>
      <c r="H78" s="25"/>
      <c r="I78" s="25">
        <f>SUMSQ(I68:I77)</f>
        <v>218.75000002374634</v>
      </c>
      <c r="J78" s="25" t="s">
        <v>109</v>
      </c>
    </row>
    <row r="80" spans="1:10">
      <c r="G80" t="s">
        <v>112</v>
      </c>
      <c r="H80">
        <f>COUNTIFS($H$68:$H$77,"&gt;1000")</f>
        <v>2</v>
      </c>
      <c r="I80" t="s">
        <v>115</v>
      </c>
    </row>
    <row r="81" spans="7:9">
      <c r="G81" t="s">
        <v>113</v>
      </c>
      <c r="H81">
        <f>COUNTIFS($H$68:$H$77,"=1000")</f>
        <v>0</v>
      </c>
      <c r="I81" t="s">
        <v>115</v>
      </c>
    </row>
    <row r="82" spans="7:9">
      <c r="G82" t="s">
        <v>111</v>
      </c>
      <c r="H82">
        <f>COUNTIFS($H$68:$H$77,"&lt;1000")</f>
        <v>8</v>
      </c>
      <c r="I82" t="s">
        <v>115</v>
      </c>
    </row>
    <row r="83" spans="7:9">
      <c r="G83" t="s">
        <v>114</v>
      </c>
      <c r="H83">
        <f>SUM(H80:H82)</f>
        <v>10</v>
      </c>
      <c r="I83" t="s">
        <v>115</v>
      </c>
    </row>
    <row r="85" spans="7:9">
      <c r="H85" t="s">
        <v>117</v>
      </c>
      <c r="I85" t="s">
        <v>116</v>
      </c>
    </row>
  </sheetData>
  <conditionalFormatting sqref="B20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F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K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2:J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040B-B674-469B-B521-4902EEEF3DA2}">
  <dimension ref="A1:L67"/>
  <sheetViews>
    <sheetView workbookViewId="0"/>
  </sheetViews>
  <sheetFormatPr defaultRowHeight="14.5"/>
  <cols>
    <col min="11" max="11" width="15.6328125" bestFit="1" customWidth="1"/>
  </cols>
  <sheetData>
    <row r="1" spans="1:12" ht="18">
      <c r="A1" s="28"/>
    </row>
    <row r="2" spans="1:12">
      <c r="A2" s="29"/>
    </row>
    <row r="5" spans="1:12" ht="15">
      <c r="A5" s="30" t="s">
        <v>118</v>
      </c>
      <c r="B5" s="31">
        <v>9037492</v>
      </c>
      <c r="C5" s="30" t="s">
        <v>119</v>
      </c>
      <c r="D5" s="31">
        <v>10</v>
      </c>
      <c r="E5" s="30" t="s">
        <v>120</v>
      </c>
      <c r="F5" s="31">
        <v>5</v>
      </c>
      <c r="G5" s="30" t="s">
        <v>121</v>
      </c>
      <c r="H5" s="31">
        <v>10</v>
      </c>
      <c r="I5" s="30" t="s">
        <v>122</v>
      </c>
      <c r="J5" s="31">
        <v>0</v>
      </c>
      <c r="K5" s="30" t="s">
        <v>123</v>
      </c>
      <c r="L5" s="31" t="s">
        <v>312</v>
      </c>
    </row>
    <row r="6" spans="1:12" ht="18.5" thickBot="1">
      <c r="A6" s="28"/>
    </row>
    <row r="7" spans="1:12" ht="15" thickBot="1">
      <c r="A7" s="32" t="s">
        <v>124</v>
      </c>
      <c r="B7" s="32" t="s">
        <v>125</v>
      </c>
      <c r="C7" s="32" t="s">
        <v>126</v>
      </c>
      <c r="D7" s="32" t="s">
        <v>127</v>
      </c>
      <c r="E7" s="32" t="s">
        <v>128</v>
      </c>
      <c r="F7" s="32" t="s">
        <v>129</v>
      </c>
      <c r="G7" s="32" t="s">
        <v>130</v>
      </c>
    </row>
    <row r="8" spans="1:12" ht="15" thickBot="1">
      <c r="A8" s="32" t="s">
        <v>131</v>
      </c>
      <c r="B8" s="33">
        <v>1</v>
      </c>
      <c r="C8" s="33">
        <v>6</v>
      </c>
      <c r="D8" s="33">
        <v>9</v>
      </c>
      <c r="E8" s="33">
        <v>5</v>
      </c>
      <c r="F8" s="33">
        <v>5</v>
      </c>
      <c r="G8" s="33">
        <v>1000</v>
      </c>
    </row>
    <row r="9" spans="1:12" ht="15" thickBot="1">
      <c r="A9" s="32" t="s">
        <v>132</v>
      </c>
      <c r="B9" s="33">
        <v>8</v>
      </c>
      <c r="C9" s="33">
        <v>9</v>
      </c>
      <c r="D9" s="33">
        <v>7</v>
      </c>
      <c r="E9" s="33">
        <v>7</v>
      </c>
      <c r="F9" s="33">
        <v>9</v>
      </c>
      <c r="G9" s="33">
        <v>1000</v>
      </c>
    </row>
    <row r="10" spans="1:12" ht="15" thickBot="1">
      <c r="A10" s="32" t="s">
        <v>133</v>
      </c>
      <c r="B10" s="33">
        <v>3</v>
      </c>
      <c r="C10" s="33">
        <v>3</v>
      </c>
      <c r="D10" s="33">
        <v>8</v>
      </c>
      <c r="E10" s="33">
        <v>2</v>
      </c>
      <c r="F10" s="33">
        <v>8</v>
      </c>
      <c r="G10" s="33">
        <v>1000</v>
      </c>
    </row>
    <row r="11" spans="1:12" ht="15" thickBot="1">
      <c r="A11" s="32" t="s">
        <v>134</v>
      </c>
      <c r="B11" s="33">
        <v>5</v>
      </c>
      <c r="C11" s="33">
        <v>10</v>
      </c>
      <c r="D11" s="33">
        <v>4</v>
      </c>
      <c r="E11" s="33">
        <v>3</v>
      </c>
      <c r="F11" s="33">
        <v>3</v>
      </c>
      <c r="G11" s="33">
        <v>1000</v>
      </c>
    </row>
    <row r="12" spans="1:12" ht="15" thickBot="1">
      <c r="A12" s="32" t="s">
        <v>135</v>
      </c>
      <c r="B12" s="33">
        <v>4</v>
      </c>
      <c r="C12" s="33">
        <v>1</v>
      </c>
      <c r="D12" s="33">
        <v>5</v>
      </c>
      <c r="E12" s="33">
        <v>6</v>
      </c>
      <c r="F12" s="33">
        <v>7</v>
      </c>
      <c r="G12" s="33">
        <v>1000</v>
      </c>
    </row>
    <row r="13" spans="1:12" ht="15" thickBot="1">
      <c r="A13" s="32" t="s">
        <v>136</v>
      </c>
      <c r="B13" s="33">
        <v>6</v>
      </c>
      <c r="C13" s="33">
        <v>7</v>
      </c>
      <c r="D13" s="33">
        <v>3</v>
      </c>
      <c r="E13" s="33">
        <v>8</v>
      </c>
      <c r="F13" s="33">
        <v>3</v>
      </c>
      <c r="G13" s="33">
        <v>1000</v>
      </c>
    </row>
    <row r="14" spans="1:12" ht="15" thickBot="1">
      <c r="A14" s="32" t="s">
        <v>137</v>
      </c>
      <c r="B14" s="33">
        <v>7</v>
      </c>
      <c r="C14" s="33">
        <v>7</v>
      </c>
      <c r="D14" s="33">
        <v>6</v>
      </c>
      <c r="E14" s="33">
        <v>9</v>
      </c>
      <c r="F14" s="33">
        <v>10</v>
      </c>
      <c r="G14" s="33">
        <v>1000</v>
      </c>
    </row>
    <row r="15" spans="1:12" ht="15" thickBot="1">
      <c r="A15" s="32" t="s">
        <v>138</v>
      </c>
      <c r="B15" s="33">
        <v>9</v>
      </c>
      <c r="C15" s="33">
        <v>3</v>
      </c>
      <c r="D15" s="33">
        <v>1</v>
      </c>
      <c r="E15" s="33">
        <v>4</v>
      </c>
      <c r="F15" s="33">
        <v>2</v>
      </c>
      <c r="G15" s="33">
        <v>1000</v>
      </c>
    </row>
    <row r="16" spans="1:12" ht="15" thickBot="1">
      <c r="A16" s="32" t="s">
        <v>139</v>
      </c>
      <c r="B16" s="33">
        <v>10</v>
      </c>
      <c r="C16" s="33">
        <v>5</v>
      </c>
      <c r="D16" s="33">
        <v>2</v>
      </c>
      <c r="E16" s="33">
        <v>10</v>
      </c>
      <c r="F16" s="33">
        <v>1</v>
      </c>
      <c r="G16" s="33">
        <v>1000</v>
      </c>
    </row>
    <row r="17" spans="1:7" ht="15" thickBot="1">
      <c r="A17" s="32" t="s">
        <v>140</v>
      </c>
      <c r="B17" s="33">
        <v>2</v>
      </c>
      <c r="C17" s="33">
        <v>2</v>
      </c>
      <c r="D17" s="33">
        <v>10</v>
      </c>
      <c r="E17" s="33">
        <v>1</v>
      </c>
      <c r="F17" s="33">
        <v>6</v>
      </c>
      <c r="G17" s="33">
        <v>1000</v>
      </c>
    </row>
    <row r="18" spans="1:7" ht="18.5" thickBot="1">
      <c r="A18" s="28"/>
    </row>
    <row r="19" spans="1:7" ht="15" thickBot="1">
      <c r="A19" s="32" t="s">
        <v>141</v>
      </c>
      <c r="B19" s="32" t="s">
        <v>125</v>
      </c>
      <c r="C19" s="32" t="s">
        <v>126</v>
      </c>
      <c r="D19" s="32" t="s">
        <v>127</v>
      </c>
      <c r="E19" s="32" t="s">
        <v>128</v>
      </c>
      <c r="F19" s="32" t="s">
        <v>129</v>
      </c>
    </row>
    <row r="20" spans="1:7" ht="15" thickBot="1">
      <c r="A20" s="32" t="s">
        <v>142</v>
      </c>
      <c r="B20" s="33" t="s">
        <v>313</v>
      </c>
      <c r="C20" s="33" t="s">
        <v>314</v>
      </c>
      <c r="D20" s="33" t="s">
        <v>315</v>
      </c>
      <c r="E20" s="33" t="s">
        <v>316</v>
      </c>
      <c r="F20" s="33" t="s">
        <v>317</v>
      </c>
    </row>
    <row r="21" spans="1:7" ht="15" thickBot="1">
      <c r="A21" s="32" t="s">
        <v>143</v>
      </c>
      <c r="B21" s="33" t="s">
        <v>318</v>
      </c>
      <c r="C21" s="33" t="s">
        <v>319</v>
      </c>
      <c r="D21" s="33" t="s">
        <v>320</v>
      </c>
      <c r="E21" s="33" t="s">
        <v>321</v>
      </c>
      <c r="F21" s="33" t="s">
        <v>322</v>
      </c>
    </row>
    <row r="22" spans="1:7" ht="15" thickBot="1">
      <c r="A22" s="32" t="s">
        <v>145</v>
      </c>
      <c r="B22" s="33" t="s">
        <v>323</v>
      </c>
      <c r="C22" s="33" t="s">
        <v>324</v>
      </c>
      <c r="D22" s="33" t="s">
        <v>325</v>
      </c>
      <c r="E22" s="33" t="s">
        <v>326</v>
      </c>
      <c r="F22" s="33" t="s">
        <v>327</v>
      </c>
    </row>
    <row r="23" spans="1:7" ht="15" thickBot="1">
      <c r="A23" s="32" t="s">
        <v>147</v>
      </c>
      <c r="B23" s="33" t="s">
        <v>328</v>
      </c>
      <c r="C23" s="33" t="s">
        <v>329</v>
      </c>
      <c r="D23" s="33" t="s">
        <v>330</v>
      </c>
      <c r="E23" s="33" t="s">
        <v>331</v>
      </c>
      <c r="F23" s="33" t="s">
        <v>332</v>
      </c>
    </row>
    <row r="24" spans="1:7" ht="15" thickBot="1">
      <c r="A24" s="32" t="s">
        <v>149</v>
      </c>
      <c r="B24" s="33" t="s">
        <v>333</v>
      </c>
      <c r="C24" s="33" t="s">
        <v>334</v>
      </c>
      <c r="D24" s="33" t="s">
        <v>335</v>
      </c>
      <c r="E24" s="33" t="s">
        <v>336</v>
      </c>
      <c r="F24" s="33" t="s">
        <v>337</v>
      </c>
    </row>
    <row r="25" spans="1:7" ht="15" thickBot="1">
      <c r="A25" s="32" t="s">
        <v>151</v>
      </c>
      <c r="B25" s="33" t="s">
        <v>338</v>
      </c>
      <c r="C25" s="33" t="s">
        <v>339</v>
      </c>
      <c r="D25" s="33" t="s">
        <v>340</v>
      </c>
      <c r="E25" s="33" t="s">
        <v>341</v>
      </c>
      <c r="F25" s="33" t="s">
        <v>152</v>
      </c>
    </row>
    <row r="26" spans="1:7" ht="15" thickBot="1">
      <c r="A26" s="32" t="s">
        <v>153</v>
      </c>
      <c r="B26" s="33" t="s">
        <v>342</v>
      </c>
      <c r="C26" s="33" t="s">
        <v>343</v>
      </c>
      <c r="D26" s="33" t="s">
        <v>344</v>
      </c>
      <c r="E26" s="33" t="s">
        <v>345</v>
      </c>
      <c r="F26" s="33" t="s">
        <v>154</v>
      </c>
    </row>
    <row r="27" spans="1:7" ht="15" thickBot="1">
      <c r="A27" s="32" t="s">
        <v>155</v>
      </c>
      <c r="B27" s="33" t="s">
        <v>346</v>
      </c>
      <c r="C27" s="33" t="s">
        <v>347</v>
      </c>
      <c r="D27" s="33" t="s">
        <v>150</v>
      </c>
      <c r="E27" s="33" t="s">
        <v>348</v>
      </c>
      <c r="F27" s="33" t="s">
        <v>156</v>
      </c>
    </row>
    <row r="28" spans="1:7" ht="15" thickBot="1">
      <c r="A28" s="32" t="s">
        <v>157</v>
      </c>
      <c r="B28" s="33" t="s">
        <v>158</v>
      </c>
      <c r="C28" s="33" t="s">
        <v>349</v>
      </c>
      <c r="D28" s="33" t="s">
        <v>350</v>
      </c>
      <c r="E28" s="33" t="s">
        <v>351</v>
      </c>
      <c r="F28" s="33" t="s">
        <v>158</v>
      </c>
    </row>
    <row r="29" spans="1:7" ht="15" thickBot="1">
      <c r="A29" s="32" t="s">
        <v>159</v>
      </c>
      <c r="B29" s="33" t="s">
        <v>160</v>
      </c>
      <c r="C29" s="33" t="s">
        <v>160</v>
      </c>
      <c r="D29" s="33" t="s">
        <v>160</v>
      </c>
      <c r="E29" s="33" t="s">
        <v>352</v>
      </c>
      <c r="F29" s="33" t="s">
        <v>160</v>
      </c>
    </row>
    <row r="30" spans="1:7" ht="18.5" thickBot="1">
      <c r="A30" s="28"/>
    </row>
    <row r="31" spans="1:7" ht="15" thickBot="1">
      <c r="A31" s="32" t="s">
        <v>161</v>
      </c>
      <c r="B31" s="32" t="s">
        <v>125</v>
      </c>
      <c r="C31" s="32" t="s">
        <v>126</v>
      </c>
      <c r="D31" s="32" t="s">
        <v>127</v>
      </c>
      <c r="E31" s="32" t="s">
        <v>128</v>
      </c>
      <c r="F31" s="32" t="s">
        <v>129</v>
      </c>
    </row>
    <row r="32" spans="1:7" ht="15" thickBot="1">
      <c r="A32" s="32" t="s">
        <v>142</v>
      </c>
      <c r="B32" s="33">
        <v>493.6</v>
      </c>
      <c r="C32" s="33">
        <v>16.5</v>
      </c>
      <c r="D32" s="33">
        <v>488.1</v>
      </c>
      <c r="E32" s="33">
        <v>958.2</v>
      </c>
      <c r="F32" s="33">
        <v>19.5</v>
      </c>
    </row>
    <row r="33" spans="1:10" ht="15" thickBot="1">
      <c r="A33" s="32" t="s">
        <v>143</v>
      </c>
      <c r="B33" s="33">
        <v>22.5</v>
      </c>
      <c r="C33" s="33">
        <v>15.5</v>
      </c>
      <c r="D33" s="33">
        <v>487.1</v>
      </c>
      <c r="E33" s="33">
        <v>957.2</v>
      </c>
      <c r="F33" s="33">
        <v>9</v>
      </c>
    </row>
    <row r="34" spans="1:10" ht="15" thickBot="1">
      <c r="A34" s="32" t="s">
        <v>145</v>
      </c>
      <c r="B34" s="33">
        <v>21.5</v>
      </c>
      <c r="C34" s="33">
        <v>14.5</v>
      </c>
      <c r="D34" s="33">
        <v>486.1</v>
      </c>
      <c r="E34" s="33">
        <v>488.6</v>
      </c>
      <c r="F34" s="33">
        <v>8</v>
      </c>
    </row>
    <row r="35" spans="1:10" ht="15" thickBot="1">
      <c r="A35" s="32" t="s">
        <v>147</v>
      </c>
      <c r="B35" s="33">
        <v>20.5</v>
      </c>
      <c r="C35" s="33">
        <v>13.5</v>
      </c>
      <c r="D35" s="33">
        <v>484.1</v>
      </c>
      <c r="E35" s="33">
        <v>487.6</v>
      </c>
      <c r="F35" s="33">
        <v>7</v>
      </c>
    </row>
    <row r="36" spans="1:10" ht="15" thickBot="1">
      <c r="A36" s="32" t="s">
        <v>149</v>
      </c>
      <c r="B36" s="33">
        <v>19.5</v>
      </c>
      <c r="C36" s="33">
        <v>12.5</v>
      </c>
      <c r="D36" s="33">
        <v>483.1</v>
      </c>
      <c r="E36" s="33">
        <v>486.6</v>
      </c>
      <c r="F36" s="33">
        <v>6</v>
      </c>
    </row>
    <row r="37" spans="1:10" ht="15" thickBot="1">
      <c r="A37" s="32" t="s">
        <v>151</v>
      </c>
      <c r="B37" s="33">
        <v>18.5</v>
      </c>
      <c r="C37" s="33">
        <v>11.5</v>
      </c>
      <c r="D37" s="33">
        <v>482.1</v>
      </c>
      <c r="E37" s="33">
        <v>485.6</v>
      </c>
      <c r="F37" s="33">
        <v>4</v>
      </c>
    </row>
    <row r="38" spans="1:10" ht="15" thickBot="1">
      <c r="A38" s="32" t="s">
        <v>153</v>
      </c>
      <c r="B38" s="33">
        <v>17.5</v>
      </c>
      <c r="C38" s="33">
        <v>10.5</v>
      </c>
      <c r="D38" s="33">
        <v>481.1</v>
      </c>
      <c r="E38" s="33">
        <v>484.6</v>
      </c>
      <c r="F38" s="33">
        <v>3</v>
      </c>
    </row>
    <row r="39" spans="1:10" ht="15" thickBot="1">
      <c r="A39" s="32" t="s">
        <v>155</v>
      </c>
      <c r="B39" s="33">
        <v>16.5</v>
      </c>
      <c r="C39" s="33">
        <v>9.5</v>
      </c>
      <c r="D39" s="33">
        <v>5</v>
      </c>
      <c r="E39" s="33">
        <v>483.1</v>
      </c>
      <c r="F39" s="33">
        <v>2</v>
      </c>
    </row>
    <row r="40" spans="1:10" ht="15" thickBot="1">
      <c r="A40" s="32" t="s">
        <v>157</v>
      </c>
      <c r="B40" s="33">
        <v>1</v>
      </c>
      <c r="C40" s="33">
        <v>8.5</v>
      </c>
      <c r="D40" s="33">
        <v>2.5</v>
      </c>
      <c r="E40" s="33">
        <v>482.1</v>
      </c>
      <c r="F40" s="33">
        <v>1</v>
      </c>
    </row>
    <row r="41" spans="1:10" ht="15" thickBot="1">
      <c r="A41" s="32" t="s">
        <v>159</v>
      </c>
      <c r="B41" s="33">
        <v>0</v>
      </c>
      <c r="C41" s="33">
        <v>0</v>
      </c>
      <c r="D41" s="33">
        <v>0</v>
      </c>
      <c r="E41" s="33">
        <v>481.1</v>
      </c>
      <c r="F41" s="33">
        <v>0</v>
      </c>
    </row>
    <row r="42" spans="1:10" ht="18.5" thickBot="1">
      <c r="A42" s="28"/>
    </row>
    <row r="43" spans="1:10" ht="15" thickBot="1">
      <c r="A43" s="32" t="s">
        <v>162</v>
      </c>
      <c r="B43" s="32" t="s">
        <v>125</v>
      </c>
      <c r="C43" s="32" t="s">
        <v>126</v>
      </c>
      <c r="D43" s="32" t="s">
        <v>127</v>
      </c>
      <c r="E43" s="32" t="s">
        <v>128</v>
      </c>
      <c r="F43" s="32" t="s">
        <v>129</v>
      </c>
      <c r="G43" s="32" t="s">
        <v>163</v>
      </c>
      <c r="H43" s="32" t="s">
        <v>164</v>
      </c>
      <c r="I43" s="32" t="s">
        <v>165</v>
      </c>
      <c r="J43" s="32" t="s">
        <v>166</v>
      </c>
    </row>
    <row r="44" spans="1:10" ht="15" thickBot="1">
      <c r="A44" s="32" t="s">
        <v>131</v>
      </c>
      <c r="B44" s="33">
        <v>493.6</v>
      </c>
      <c r="C44" s="33">
        <v>11.5</v>
      </c>
      <c r="D44" s="33">
        <v>2.5</v>
      </c>
      <c r="E44" s="33">
        <v>486.6</v>
      </c>
      <c r="F44" s="33">
        <v>6</v>
      </c>
      <c r="G44" s="33">
        <v>1000.2</v>
      </c>
      <c r="H44" s="33">
        <v>1000</v>
      </c>
      <c r="I44" s="33">
        <v>-0.2</v>
      </c>
      <c r="J44" s="33">
        <v>-0.02</v>
      </c>
    </row>
    <row r="45" spans="1:10" ht="15" thickBot="1">
      <c r="A45" s="32" t="s">
        <v>132</v>
      </c>
      <c r="B45" s="33">
        <v>16.5</v>
      </c>
      <c r="C45" s="33">
        <v>8.5</v>
      </c>
      <c r="D45" s="33">
        <v>481.1</v>
      </c>
      <c r="E45" s="33">
        <v>484.6</v>
      </c>
      <c r="F45" s="33">
        <v>1</v>
      </c>
      <c r="G45" s="33">
        <v>991.7</v>
      </c>
      <c r="H45" s="33">
        <v>1000</v>
      </c>
      <c r="I45" s="33">
        <v>8.3000000000000007</v>
      </c>
      <c r="J45" s="33">
        <v>0.83</v>
      </c>
    </row>
    <row r="46" spans="1:10" ht="15" thickBot="1">
      <c r="A46" s="32" t="s">
        <v>133</v>
      </c>
      <c r="B46" s="33">
        <v>21.5</v>
      </c>
      <c r="C46" s="33">
        <v>14.5</v>
      </c>
      <c r="D46" s="33">
        <v>5</v>
      </c>
      <c r="E46" s="33">
        <v>957.2</v>
      </c>
      <c r="F46" s="33">
        <v>2</v>
      </c>
      <c r="G46" s="33">
        <v>1000.2</v>
      </c>
      <c r="H46" s="33">
        <v>1000</v>
      </c>
      <c r="I46" s="33">
        <v>-0.2</v>
      </c>
      <c r="J46" s="33">
        <v>-0.02</v>
      </c>
    </row>
    <row r="47" spans="1:10" ht="15" thickBot="1">
      <c r="A47" s="32" t="s">
        <v>134</v>
      </c>
      <c r="B47" s="33">
        <v>19.5</v>
      </c>
      <c r="C47" s="33">
        <v>0</v>
      </c>
      <c r="D47" s="33">
        <v>484.1</v>
      </c>
      <c r="E47" s="33">
        <v>488.6</v>
      </c>
      <c r="F47" s="33">
        <v>8</v>
      </c>
      <c r="G47" s="33">
        <v>1000.2</v>
      </c>
      <c r="H47" s="33">
        <v>1000</v>
      </c>
      <c r="I47" s="33">
        <v>-0.2</v>
      </c>
      <c r="J47" s="33">
        <v>-0.02</v>
      </c>
    </row>
    <row r="48" spans="1:10" ht="15" thickBot="1">
      <c r="A48" s="32" t="s">
        <v>135</v>
      </c>
      <c r="B48" s="33">
        <v>20.5</v>
      </c>
      <c r="C48" s="33">
        <v>16.5</v>
      </c>
      <c r="D48" s="33">
        <v>483.1</v>
      </c>
      <c r="E48" s="33">
        <v>485.6</v>
      </c>
      <c r="F48" s="33">
        <v>3</v>
      </c>
      <c r="G48" s="33">
        <v>1008.7</v>
      </c>
      <c r="H48" s="33">
        <v>1000</v>
      </c>
      <c r="I48" s="33">
        <v>-8.6999999999999993</v>
      </c>
      <c r="J48" s="33">
        <v>-0.87</v>
      </c>
    </row>
    <row r="49" spans="1:10" ht="15" thickBot="1">
      <c r="A49" s="32" t="s">
        <v>136</v>
      </c>
      <c r="B49" s="33">
        <v>18.5</v>
      </c>
      <c r="C49" s="33">
        <v>10.5</v>
      </c>
      <c r="D49" s="33">
        <v>486.1</v>
      </c>
      <c r="E49" s="33">
        <v>483.1</v>
      </c>
      <c r="F49" s="33">
        <v>8</v>
      </c>
      <c r="G49" s="33">
        <v>1006.2</v>
      </c>
      <c r="H49" s="33">
        <v>1000</v>
      </c>
      <c r="I49" s="33">
        <v>-6.2</v>
      </c>
      <c r="J49" s="33">
        <v>-0.62</v>
      </c>
    </row>
    <row r="50" spans="1:10" ht="15" thickBot="1">
      <c r="A50" s="32" t="s">
        <v>137</v>
      </c>
      <c r="B50" s="33">
        <v>17.5</v>
      </c>
      <c r="C50" s="33">
        <v>10.5</v>
      </c>
      <c r="D50" s="33">
        <v>482.1</v>
      </c>
      <c r="E50" s="33">
        <v>482.1</v>
      </c>
      <c r="F50" s="33">
        <v>0</v>
      </c>
      <c r="G50" s="33">
        <v>992.2</v>
      </c>
      <c r="H50" s="33">
        <v>1000</v>
      </c>
      <c r="I50" s="33">
        <v>7.8</v>
      </c>
      <c r="J50" s="33">
        <v>0.78</v>
      </c>
    </row>
    <row r="51" spans="1:10" ht="15" thickBot="1">
      <c r="A51" s="32" t="s">
        <v>138</v>
      </c>
      <c r="B51" s="33">
        <v>1</v>
      </c>
      <c r="C51" s="33">
        <v>14.5</v>
      </c>
      <c r="D51" s="33">
        <v>488.1</v>
      </c>
      <c r="E51" s="33">
        <v>487.6</v>
      </c>
      <c r="F51" s="33">
        <v>9</v>
      </c>
      <c r="G51" s="33">
        <v>1000.2</v>
      </c>
      <c r="H51" s="33">
        <v>1000</v>
      </c>
      <c r="I51" s="33">
        <v>-0.2</v>
      </c>
      <c r="J51" s="33">
        <v>-0.02</v>
      </c>
    </row>
    <row r="52" spans="1:10" ht="15" thickBot="1">
      <c r="A52" s="32" t="s">
        <v>139</v>
      </c>
      <c r="B52" s="33">
        <v>0</v>
      </c>
      <c r="C52" s="33">
        <v>12.5</v>
      </c>
      <c r="D52" s="33">
        <v>487.1</v>
      </c>
      <c r="E52" s="33">
        <v>481.1</v>
      </c>
      <c r="F52" s="33">
        <v>19.5</v>
      </c>
      <c r="G52" s="33">
        <v>1000.2</v>
      </c>
      <c r="H52" s="33">
        <v>1000</v>
      </c>
      <c r="I52" s="33">
        <v>-0.2</v>
      </c>
      <c r="J52" s="33">
        <v>-0.02</v>
      </c>
    </row>
    <row r="53" spans="1:10" ht="15" thickBot="1">
      <c r="A53" s="32" t="s">
        <v>140</v>
      </c>
      <c r="B53" s="33">
        <v>22.5</v>
      </c>
      <c r="C53" s="33">
        <v>15.5</v>
      </c>
      <c r="D53" s="33">
        <v>0</v>
      </c>
      <c r="E53" s="33">
        <v>958.2</v>
      </c>
      <c r="F53" s="33">
        <v>4</v>
      </c>
      <c r="G53" s="33">
        <v>1000.2</v>
      </c>
      <c r="H53" s="33">
        <v>1000</v>
      </c>
      <c r="I53" s="33">
        <v>-0.2</v>
      </c>
      <c r="J53" s="33">
        <v>-0.02</v>
      </c>
    </row>
    <row r="54" spans="1:10" ht="15" thickBot="1"/>
    <row r="55" spans="1:10" ht="15" thickBot="1">
      <c r="A55" s="34" t="s">
        <v>167</v>
      </c>
      <c r="B55" s="35">
        <v>1975.9</v>
      </c>
    </row>
    <row r="56" spans="1:10" ht="15" thickBot="1">
      <c r="A56" s="34" t="s">
        <v>168</v>
      </c>
      <c r="B56" s="35">
        <v>481.1</v>
      </c>
    </row>
    <row r="57" spans="1:10" ht="15" thickBot="1">
      <c r="A57" s="34" t="s">
        <v>169</v>
      </c>
      <c r="B57" s="35">
        <v>10000</v>
      </c>
    </row>
    <row r="58" spans="1:10" ht="15" thickBot="1">
      <c r="A58" s="34" t="s">
        <v>170</v>
      </c>
      <c r="B58" s="35">
        <v>10000</v>
      </c>
    </row>
    <row r="59" spans="1:10" ht="15" thickBot="1">
      <c r="A59" s="34" t="s">
        <v>171</v>
      </c>
      <c r="B59" s="35">
        <v>0</v>
      </c>
    </row>
    <row r="60" spans="1:10" ht="20" thickBot="1">
      <c r="A60" s="34" t="s">
        <v>172</v>
      </c>
      <c r="B60" s="35"/>
    </row>
    <row r="61" spans="1:10" ht="20" thickBot="1">
      <c r="A61" s="34" t="s">
        <v>173</v>
      </c>
      <c r="B61" s="35"/>
    </row>
    <row r="62" spans="1:10" ht="15" thickBot="1">
      <c r="A62" s="34" t="s">
        <v>174</v>
      </c>
      <c r="B62" s="35">
        <v>0</v>
      </c>
    </row>
    <row r="64" spans="1:10">
      <c r="A64" s="37" t="s">
        <v>175</v>
      </c>
    </row>
    <row r="66" spans="1:1">
      <c r="A66" s="36" t="s">
        <v>176</v>
      </c>
    </row>
    <row r="67" spans="1:1">
      <c r="A67" s="36" t="s">
        <v>288</v>
      </c>
    </row>
  </sheetData>
  <hyperlinks>
    <hyperlink ref="A64" r:id="rId1" display="https://miau.my-x.hu/myx-free/coco/test/903749220190326191340.html" xr:uid="{46541114-C955-4CD1-BAC0-C72F5FD5816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DA81-C2D8-4BCF-A385-E35212A59838}">
  <dimension ref="A1:AE84"/>
  <sheetViews>
    <sheetView zoomScale="50" zoomScaleNormal="50" workbookViewId="0"/>
  </sheetViews>
  <sheetFormatPr defaultRowHeight="14.5"/>
  <cols>
    <col min="1" max="1" width="36.81640625" bestFit="1" customWidth="1"/>
    <col min="2" max="2" width="11.90625" bestFit="1" customWidth="1"/>
    <col min="3" max="5" width="10.6328125" bestFit="1" customWidth="1"/>
    <col min="6" max="6" width="11" bestFit="1" customWidth="1"/>
    <col min="8" max="8" width="18.08984375" customWidth="1"/>
    <col min="9" max="9" width="37.1796875" customWidth="1"/>
  </cols>
  <sheetData>
    <row r="1" spans="1:31" ht="18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  <c r="T1" s="28"/>
    </row>
    <row r="2" spans="1:31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  <c r="T2" s="29"/>
    </row>
    <row r="3" spans="1:31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31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31" ht="15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  <c r="T5" s="30" t="s">
        <v>118</v>
      </c>
      <c r="U5" s="31">
        <v>5203396</v>
      </c>
      <c r="V5" s="30" t="s">
        <v>119</v>
      </c>
      <c r="W5" s="31">
        <v>10</v>
      </c>
      <c r="X5" s="30" t="s">
        <v>120</v>
      </c>
      <c r="Y5" s="31">
        <v>5</v>
      </c>
      <c r="Z5" s="30" t="s">
        <v>121</v>
      </c>
      <c r="AA5" s="31">
        <v>10</v>
      </c>
      <c r="AB5" s="30" t="s">
        <v>122</v>
      </c>
      <c r="AC5" s="31">
        <v>0</v>
      </c>
      <c r="AD5" s="30" t="s">
        <v>123</v>
      </c>
      <c r="AE5" s="31" t="s">
        <v>353</v>
      </c>
    </row>
    <row r="6" spans="1:31" ht="18.5" thickBot="1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  <c r="T6" s="28"/>
    </row>
    <row r="7" spans="1:31" ht="15" thickBot="1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  <c r="T7" s="32" t="s">
        <v>124</v>
      </c>
      <c r="U7" s="32" t="s">
        <v>125</v>
      </c>
      <c r="V7" s="32" t="s">
        <v>126</v>
      </c>
      <c r="W7" s="32" t="s">
        <v>127</v>
      </c>
      <c r="X7" s="32" t="s">
        <v>128</v>
      </c>
      <c r="Y7" s="32" t="s">
        <v>129</v>
      </c>
      <c r="Z7" s="32" t="s">
        <v>130</v>
      </c>
    </row>
    <row r="8" spans="1:31" ht="15" thickBot="1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  <c r="T8" s="32" t="s">
        <v>131</v>
      </c>
      <c r="U8" s="33">
        <v>8</v>
      </c>
      <c r="V8" s="33">
        <v>1</v>
      </c>
      <c r="W8" s="33">
        <v>8</v>
      </c>
      <c r="X8" s="33">
        <v>1</v>
      </c>
      <c r="Y8" s="33">
        <v>6</v>
      </c>
      <c r="Z8" s="33">
        <v>1000</v>
      </c>
    </row>
    <row r="9" spans="1:31" ht="15" thickBot="1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  <c r="T9" s="32" t="s">
        <v>132</v>
      </c>
      <c r="U9" s="33">
        <v>5</v>
      </c>
      <c r="V9" s="33">
        <v>9</v>
      </c>
      <c r="W9" s="33">
        <v>2</v>
      </c>
      <c r="X9" s="33">
        <v>3</v>
      </c>
      <c r="Y9" s="33">
        <v>7</v>
      </c>
      <c r="Z9" s="33">
        <v>1000</v>
      </c>
    </row>
    <row r="10" spans="1:31" ht="15" thickBot="1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  <c r="T10" s="32" t="s">
        <v>133</v>
      </c>
      <c r="U10" s="33">
        <v>3</v>
      </c>
      <c r="V10" s="33">
        <v>4</v>
      </c>
      <c r="W10" s="33">
        <v>7</v>
      </c>
      <c r="X10" s="33">
        <v>7</v>
      </c>
      <c r="Y10" s="33">
        <v>9</v>
      </c>
      <c r="Z10" s="33">
        <v>1000</v>
      </c>
    </row>
    <row r="11" spans="1:31" ht="15" thickBot="1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  <c r="T11" s="32" t="s">
        <v>134</v>
      </c>
      <c r="U11" s="33">
        <v>2</v>
      </c>
      <c r="V11" s="33">
        <v>10</v>
      </c>
      <c r="W11" s="33">
        <v>1</v>
      </c>
      <c r="X11" s="33">
        <v>4</v>
      </c>
      <c r="Y11" s="33">
        <v>2</v>
      </c>
      <c r="Z11" s="33">
        <v>1000</v>
      </c>
    </row>
    <row r="12" spans="1:31" ht="15" thickBot="1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  <c r="T12" s="32" t="s">
        <v>135</v>
      </c>
      <c r="U12" s="33">
        <v>9</v>
      </c>
      <c r="V12" s="33">
        <v>6</v>
      </c>
      <c r="W12" s="33">
        <v>6</v>
      </c>
      <c r="X12" s="33">
        <v>10</v>
      </c>
      <c r="Y12" s="33">
        <v>8</v>
      </c>
      <c r="Z12" s="33">
        <v>1000</v>
      </c>
    </row>
    <row r="13" spans="1:31" ht="15" thickBot="1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  <c r="T13" s="32" t="s">
        <v>136</v>
      </c>
      <c r="U13" s="33">
        <v>1</v>
      </c>
      <c r="V13" s="33">
        <v>2</v>
      </c>
      <c r="W13" s="33">
        <v>5</v>
      </c>
      <c r="X13" s="33">
        <v>5</v>
      </c>
      <c r="Y13" s="33">
        <v>2</v>
      </c>
      <c r="Z13" s="33">
        <v>1000</v>
      </c>
    </row>
    <row r="14" spans="1:31" ht="15" thickBot="1">
      <c r="A14" s="21" t="s">
        <v>91</v>
      </c>
      <c r="B14" s="21">
        <f>satisfaction_v1!B15</f>
        <v>84.8</v>
      </c>
      <c r="C14" s="21">
        <f>satisfaction_v1!C15</f>
        <v>85.9</v>
      </c>
      <c r="D14" s="21">
        <f>satisfaction_v1!D15</f>
        <v>88.3</v>
      </c>
      <c r="E14" s="21">
        <f>satisfaction_v1!E15</f>
        <v>85.9</v>
      </c>
      <c r="F14" s="21">
        <f>satisfaction_v1!F15</f>
        <v>94.2</v>
      </c>
      <c r="T14" s="32" t="s">
        <v>137</v>
      </c>
      <c r="U14" s="33">
        <v>4</v>
      </c>
      <c r="V14" s="33">
        <v>2</v>
      </c>
      <c r="W14" s="33">
        <v>9</v>
      </c>
      <c r="X14" s="33">
        <v>8</v>
      </c>
      <c r="Y14" s="33">
        <v>10</v>
      </c>
      <c r="Z14" s="33">
        <v>1000</v>
      </c>
    </row>
    <row r="15" spans="1:31" ht="15" thickBot="1">
      <c r="T15" s="32" t="s">
        <v>138</v>
      </c>
      <c r="U15" s="33">
        <v>7</v>
      </c>
      <c r="V15" s="33">
        <v>4</v>
      </c>
      <c r="W15" s="33">
        <v>4</v>
      </c>
      <c r="X15" s="33">
        <v>2</v>
      </c>
      <c r="Y15" s="33">
        <v>1</v>
      </c>
      <c r="Z15" s="33">
        <v>1000</v>
      </c>
    </row>
    <row r="16" spans="1:31" ht="15" thickBot="1">
      <c r="T16" s="32" t="s">
        <v>139</v>
      </c>
      <c r="U16" s="33">
        <v>10</v>
      </c>
      <c r="V16" s="33">
        <v>8</v>
      </c>
      <c r="W16" s="33">
        <v>3</v>
      </c>
      <c r="X16" s="33">
        <v>9</v>
      </c>
      <c r="Y16" s="33">
        <v>4</v>
      </c>
      <c r="Z16" s="33">
        <v>1000</v>
      </c>
    </row>
    <row r="17" spans="1:26" ht="29.5" thickBot="1">
      <c r="A17" s="18" t="str">
        <f>satisfaction_v1!A17</f>
        <v>general interpretations for ABS(diff)</v>
      </c>
      <c r="B17" s="17" t="str">
        <f>satisfaction_v1!B17</f>
        <v>the less the better</v>
      </c>
      <c r="C17" s="17" t="str">
        <f>satisfaction_v1!C17</f>
        <v>the less the better</v>
      </c>
      <c r="D17" s="17" t="str">
        <f>satisfaction_v1!D17</f>
        <v>the less the better</v>
      </c>
      <c r="E17" s="17" t="str">
        <f>satisfaction_v1!E17</f>
        <v>the less the better</v>
      </c>
      <c r="F17" s="17" t="str">
        <f>satisfaction_v1!F17</f>
        <v>the less the better</v>
      </c>
      <c r="T17" s="32" t="s">
        <v>140</v>
      </c>
      <c r="U17" s="33">
        <v>6</v>
      </c>
      <c r="V17" s="33">
        <v>7</v>
      </c>
      <c r="W17" s="33">
        <v>10</v>
      </c>
      <c r="X17" s="33">
        <v>6</v>
      </c>
      <c r="Y17" s="33">
        <v>5</v>
      </c>
      <c r="Z17" s="33">
        <v>1000</v>
      </c>
    </row>
    <row r="18" spans="1:26" ht="18.5" thickBot="1">
      <c r="A18" s="18" t="str">
        <f>satisfaction_v1!A18</f>
        <v>general directions</v>
      </c>
      <c r="B18">
        <f>satisfaction_v1!B18</f>
        <v>1</v>
      </c>
      <c r="C18">
        <f>satisfaction_v1!C18</f>
        <v>1</v>
      </c>
      <c r="D18">
        <f>satisfaction_v1!D18</f>
        <v>1</v>
      </c>
      <c r="E18">
        <f>satisfaction_v1!E18</f>
        <v>1</v>
      </c>
      <c r="F18">
        <f>satisfaction_v1!F18</f>
        <v>1</v>
      </c>
      <c r="T18" s="28"/>
    </row>
    <row r="19" spans="1:26" ht="29.5" thickBot="1">
      <c r="A19" t="s">
        <v>96</v>
      </c>
      <c r="B19" t="str">
        <f t="shared" ref="B19:F19" si="0">B3</f>
        <v>Nd1</v>
      </c>
      <c r="C19" t="str">
        <f t="shared" si="0"/>
        <v>Nd2</v>
      </c>
      <c r="D19" t="str">
        <f t="shared" si="0"/>
        <v>Nd3</v>
      </c>
      <c r="E19" t="str">
        <f t="shared" si="0"/>
        <v>Nd4</v>
      </c>
      <c r="F19" t="str">
        <f t="shared" si="0"/>
        <v>Nd5</v>
      </c>
      <c r="G19" t="s">
        <v>98</v>
      </c>
      <c r="H19" s="17" t="s">
        <v>99</v>
      </c>
      <c r="I19" t="s">
        <v>178</v>
      </c>
      <c r="J19" t="s">
        <v>177</v>
      </c>
      <c r="T19" s="32" t="s">
        <v>141</v>
      </c>
      <c r="U19" s="32" t="s">
        <v>125</v>
      </c>
      <c r="V19" s="32" t="s">
        <v>126</v>
      </c>
      <c r="W19" s="32" t="s">
        <v>127</v>
      </c>
      <c r="X19" s="32" t="s">
        <v>128</v>
      </c>
      <c r="Y19" s="32" t="s">
        <v>129</v>
      </c>
    </row>
    <row r="20" spans="1:26" ht="15" thickBot="1">
      <c r="A20" t="str">
        <f t="shared" ref="A20:A29" si="1">A4</f>
        <v>St1</v>
      </c>
      <c r="B20" s="25">
        <f>ABS(B4-B$14)</f>
        <v>15.200000000000003</v>
      </c>
      <c r="C20" s="25">
        <f t="shared" ref="C20:F20" si="2">ABS(C4-C$14)</f>
        <v>9.9999999999994316E-2</v>
      </c>
      <c r="D20" s="25">
        <f t="shared" si="2"/>
        <v>28.299999999999997</v>
      </c>
      <c r="E20" s="25">
        <f t="shared" si="2"/>
        <v>0.90000000000000568</v>
      </c>
      <c r="F20" s="25">
        <f t="shared" si="2"/>
        <v>17.799999999999997</v>
      </c>
      <c r="G20">
        <v>1000</v>
      </c>
      <c r="I20" s="25">
        <f>H67</f>
        <v>1002.9999970825045</v>
      </c>
      <c r="J20" s="25">
        <f>Z44</f>
        <v>1005.9</v>
      </c>
      <c r="T20" s="32" t="s">
        <v>142</v>
      </c>
      <c r="U20" s="33" t="s">
        <v>266</v>
      </c>
      <c r="V20" s="33" t="s">
        <v>354</v>
      </c>
      <c r="W20" s="33" t="s">
        <v>355</v>
      </c>
      <c r="X20" s="33" t="s">
        <v>356</v>
      </c>
      <c r="Y20" s="33" t="s">
        <v>357</v>
      </c>
    </row>
    <row r="21" spans="1:26" ht="15" thickBot="1">
      <c r="A21" t="str">
        <f t="shared" si="1"/>
        <v>St2</v>
      </c>
      <c r="B21" s="25">
        <f t="shared" ref="B21:F21" si="3">ABS(B5-B$14)</f>
        <v>9.7999999999999972</v>
      </c>
      <c r="C21" s="25">
        <f t="shared" si="3"/>
        <v>30.900000000000006</v>
      </c>
      <c r="D21" s="25">
        <f t="shared" si="3"/>
        <v>8.2999999999999972</v>
      </c>
      <c r="E21" s="25">
        <f t="shared" si="3"/>
        <v>3.9000000000000057</v>
      </c>
      <c r="F21" s="25">
        <f t="shared" si="3"/>
        <v>21.200000000000003</v>
      </c>
      <c r="G21">
        <v>1000</v>
      </c>
      <c r="I21" s="25">
        <f t="shared" ref="I21:I29" si="4">H68</f>
        <v>999.99999731227081</v>
      </c>
      <c r="J21" s="25">
        <f t="shared" ref="J21:J29" si="5">Z45</f>
        <v>1000.9</v>
      </c>
      <c r="T21" s="32" t="s">
        <v>143</v>
      </c>
      <c r="U21" s="33" t="s">
        <v>144</v>
      </c>
      <c r="V21" s="33" t="s">
        <v>358</v>
      </c>
      <c r="W21" s="33" t="s">
        <v>359</v>
      </c>
      <c r="X21" s="33" t="s">
        <v>360</v>
      </c>
      <c r="Y21" s="33" t="s">
        <v>361</v>
      </c>
    </row>
    <row r="22" spans="1:26" ht="15" thickBot="1">
      <c r="A22" t="str">
        <f t="shared" si="1"/>
        <v>St3</v>
      </c>
      <c r="B22" s="25">
        <f t="shared" ref="B22:F22" si="6">ABS(B6-B$14)</f>
        <v>6.2000000000000028</v>
      </c>
      <c r="C22" s="25">
        <f t="shared" si="6"/>
        <v>9.0999999999999943</v>
      </c>
      <c r="D22" s="25">
        <f t="shared" si="6"/>
        <v>27.299999999999997</v>
      </c>
      <c r="E22" s="25">
        <f t="shared" si="6"/>
        <v>21.099999999999994</v>
      </c>
      <c r="F22" s="25">
        <f t="shared" si="6"/>
        <v>22.799999999999997</v>
      </c>
      <c r="G22">
        <v>1000</v>
      </c>
      <c r="I22" s="25">
        <f t="shared" si="4"/>
        <v>997.99999585905664</v>
      </c>
      <c r="J22" s="25">
        <f t="shared" si="5"/>
        <v>994.9</v>
      </c>
      <c r="T22" s="32" t="s">
        <v>145</v>
      </c>
      <c r="U22" s="33" t="s">
        <v>146</v>
      </c>
      <c r="V22" s="33" t="s">
        <v>362</v>
      </c>
      <c r="W22" s="33" t="s">
        <v>363</v>
      </c>
      <c r="X22" s="33" t="s">
        <v>364</v>
      </c>
      <c r="Y22" s="33" t="s">
        <v>365</v>
      </c>
    </row>
    <row r="23" spans="1:26" ht="15" thickBot="1">
      <c r="A23" t="str">
        <f t="shared" si="1"/>
        <v>St4</v>
      </c>
      <c r="B23" s="25">
        <f t="shared" ref="B23:F23" si="7">ABS(B7-B$14)</f>
        <v>4.2000000000000028</v>
      </c>
      <c r="C23" s="25">
        <f t="shared" si="7"/>
        <v>35.900000000000006</v>
      </c>
      <c r="D23" s="25">
        <f t="shared" si="7"/>
        <v>2.7000000000000028</v>
      </c>
      <c r="E23" s="25">
        <f t="shared" si="7"/>
        <v>4.0999999999999943</v>
      </c>
      <c r="F23" s="25">
        <f t="shared" si="7"/>
        <v>5.2000000000000028</v>
      </c>
      <c r="G23">
        <v>1000</v>
      </c>
      <c r="I23" s="25">
        <f t="shared" si="4"/>
        <v>999.99999730190461</v>
      </c>
      <c r="J23" s="25">
        <f t="shared" si="5"/>
        <v>1000.9</v>
      </c>
      <c r="T23" s="32" t="s">
        <v>147</v>
      </c>
      <c r="U23" s="33" t="s">
        <v>148</v>
      </c>
      <c r="V23" s="33" t="s">
        <v>366</v>
      </c>
      <c r="W23" s="33" t="s">
        <v>305</v>
      </c>
      <c r="X23" s="33" t="s">
        <v>367</v>
      </c>
      <c r="Y23" s="33" t="s">
        <v>368</v>
      </c>
    </row>
    <row r="24" spans="1:26" ht="15" thickBot="1">
      <c r="A24" t="str">
        <f t="shared" si="1"/>
        <v>St5</v>
      </c>
      <c r="B24" s="25">
        <f t="shared" ref="B24:F24" si="8">ABS(B8-B$14)</f>
        <v>25.200000000000003</v>
      </c>
      <c r="C24" s="25">
        <f t="shared" si="8"/>
        <v>12.099999999999994</v>
      </c>
      <c r="D24" s="25">
        <f t="shared" si="8"/>
        <v>22.700000000000003</v>
      </c>
      <c r="E24" s="25">
        <f t="shared" si="8"/>
        <v>31.099999999999994</v>
      </c>
      <c r="F24" s="25">
        <f t="shared" si="8"/>
        <v>21.799999999999997</v>
      </c>
      <c r="G24">
        <v>1000</v>
      </c>
      <c r="I24" s="25">
        <f t="shared" si="4"/>
        <v>987.99999708094208</v>
      </c>
      <c r="J24" s="25">
        <f t="shared" si="5"/>
        <v>988.9</v>
      </c>
      <c r="T24" s="32" t="s">
        <v>149</v>
      </c>
      <c r="U24" s="33" t="s">
        <v>150</v>
      </c>
      <c r="V24" s="33" t="s">
        <v>369</v>
      </c>
      <c r="W24" s="33" t="s">
        <v>370</v>
      </c>
      <c r="X24" s="33" t="s">
        <v>371</v>
      </c>
      <c r="Y24" s="33" t="s">
        <v>372</v>
      </c>
    </row>
    <row r="25" spans="1:26" ht="15" thickBot="1">
      <c r="A25" t="str">
        <f t="shared" si="1"/>
        <v>St6</v>
      </c>
      <c r="B25" s="25">
        <f t="shared" ref="B25:F25" si="9">ABS(B9-B$14)</f>
        <v>0.79999999999999716</v>
      </c>
      <c r="C25" s="25">
        <f t="shared" si="9"/>
        <v>3.9000000000000057</v>
      </c>
      <c r="D25" s="25">
        <f t="shared" si="9"/>
        <v>19.700000000000003</v>
      </c>
      <c r="E25" s="25">
        <f t="shared" si="9"/>
        <v>17.900000000000006</v>
      </c>
      <c r="F25" s="25">
        <f t="shared" si="9"/>
        <v>5.2000000000000028</v>
      </c>
      <c r="G25">
        <v>1000</v>
      </c>
      <c r="I25" s="25">
        <f t="shared" si="4"/>
        <v>1012.9999958611659</v>
      </c>
      <c r="J25" s="25">
        <f t="shared" si="5"/>
        <v>1012.9</v>
      </c>
      <c r="T25" s="32" t="s">
        <v>151</v>
      </c>
      <c r="U25" s="33" t="s">
        <v>152</v>
      </c>
      <c r="V25" s="33" t="s">
        <v>373</v>
      </c>
      <c r="W25" s="33" t="s">
        <v>374</v>
      </c>
      <c r="X25" s="33" t="s">
        <v>375</v>
      </c>
      <c r="Y25" s="33" t="s">
        <v>376</v>
      </c>
    </row>
    <row r="26" spans="1:26" ht="15" thickBot="1">
      <c r="A26" t="str">
        <f t="shared" si="1"/>
        <v>St7</v>
      </c>
      <c r="B26" s="25">
        <f t="shared" ref="B26:F26" si="10">ABS(B10-B$14)</f>
        <v>6.7999999999999972</v>
      </c>
      <c r="C26" s="25">
        <f t="shared" si="10"/>
        <v>3.9000000000000057</v>
      </c>
      <c r="D26" s="25">
        <f t="shared" si="10"/>
        <v>28.700000000000003</v>
      </c>
      <c r="E26" s="25">
        <f t="shared" si="10"/>
        <v>26.900000000000006</v>
      </c>
      <c r="F26" s="25">
        <f t="shared" si="10"/>
        <v>31.200000000000003</v>
      </c>
      <c r="G26">
        <v>1000</v>
      </c>
      <c r="I26" s="25">
        <f t="shared" si="4"/>
        <v>994.99999585841056</v>
      </c>
      <c r="J26" s="25">
        <f t="shared" si="5"/>
        <v>991.9</v>
      </c>
      <c r="T26" s="32" t="s">
        <v>153</v>
      </c>
      <c r="U26" s="33" t="s">
        <v>154</v>
      </c>
      <c r="V26" s="33" t="s">
        <v>377</v>
      </c>
      <c r="W26" s="33" t="s">
        <v>154</v>
      </c>
      <c r="X26" s="33" t="s">
        <v>378</v>
      </c>
      <c r="Y26" s="33" t="s">
        <v>379</v>
      </c>
    </row>
    <row r="27" spans="1:26" ht="15" thickBot="1">
      <c r="A27" t="str">
        <f t="shared" si="1"/>
        <v>St8</v>
      </c>
      <c r="B27" s="25">
        <f t="shared" ref="B27:F27" si="11">ABS(B11-B$14)</f>
        <v>13.799999999999997</v>
      </c>
      <c r="C27" s="25">
        <f t="shared" si="11"/>
        <v>9.0999999999999943</v>
      </c>
      <c r="D27" s="25">
        <f t="shared" si="11"/>
        <v>10.700000000000003</v>
      </c>
      <c r="E27" s="25">
        <f t="shared" si="11"/>
        <v>2.0999999999999943</v>
      </c>
      <c r="F27" s="25">
        <f t="shared" si="11"/>
        <v>0.79999999999999716</v>
      </c>
      <c r="G27">
        <v>1000</v>
      </c>
      <c r="I27" s="25">
        <f t="shared" si="4"/>
        <v>1008.9999970839472</v>
      </c>
      <c r="J27" s="25">
        <f t="shared" si="5"/>
        <v>1011.4</v>
      </c>
      <c r="T27" s="32" t="s">
        <v>155</v>
      </c>
      <c r="U27" s="33" t="s">
        <v>156</v>
      </c>
      <c r="V27" s="33" t="s">
        <v>380</v>
      </c>
      <c r="W27" s="33" t="s">
        <v>156</v>
      </c>
      <c r="X27" s="33" t="s">
        <v>381</v>
      </c>
      <c r="Y27" s="33" t="s">
        <v>382</v>
      </c>
    </row>
    <row r="28" spans="1:26" ht="15" thickBot="1">
      <c r="A28" t="str">
        <f t="shared" si="1"/>
        <v>St9</v>
      </c>
      <c r="B28" s="25">
        <f t="shared" ref="B28:F28" si="12">ABS(B12-B$14)</f>
        <v>30.799999999999997</v>
      </c>
      <c r="C28" s="25">
        <f t="shared" si="12"/>
        <v>27.099999999999994</v>
      </c>
      <c r="D28" s="25">
        <f t="shared" si="12"/>
        <v>9.7000000000000028</v>
      </c>
      <c r="E28" s="25">
        <f t="shared" si="12"/>
        <v>27.900000000000006</v>
      </c>
      <c r="F28" s="25">
        <f t="shared" si="12"/>
        <v>6.7999999999999972</v>
      </c>
      <c r="G28">
        <v>1000</v>
      </c>
      <c r="I28" s="25">
        <f t="shared" si="4"/>
        <v>999.99999605679227</v>
      </c>
      <c r="J28" s="25">
        <f t="shared" si="5"/>
        <v>1000.9</v>
      </c>
      <c r="T28" s="32" t="s">
        <v>157</v>
      </c>
      <c r="U28" s="33" t="s">
        <v>158</v>
      </c>
      <c r="V28" s="33" t="s">
        <v>144</v>
      </c>
      <c r="W28" s="33" t="s">
        <v>158</v>
      </c>
      <c r="X28" s="33" t="s">
        <v>383</v>
      </c>
      <c r="Y28" s="33" t="s">
        <v>158</v>
      </c>
    </row>
    <row r="29" spans="1:26" ht="15" thickBot="1">
      <c r="A29" t="str">
        <f t="shared" si="1"/>
        <v>St10</v>
      </c>
      <c r="B29" s="25">
        <f t="shared" ref="B29:F29" si="13">ABS(B13-B$14)</f>
        <v>11.200000000000003</v>
      </c>
      <c r="C29" s="25">
        <f t="shared" si="13"/>
        <v>17.099999999999994</v>
      </c>
      <c r="D29" s="25">
        <f t="shared" si="13"/>
        <v>30.299999999999997</v>
      </c>
      <c r="E29" s="25">
        <f t="shared" si="13"/>
        <v>19.099999999999994</v>
      </c>
      <c r="F29" s="25">
        <f t="shared" si="13"/>
        <v>7.2000000000000028</v>
      </c>
      <c r="G29">
        <v>1000</v>
      </c>
      <c r="I29" s="25">
        <f t="shared" si="4"/>
        <v>993.99999585726141</v>
      </c>
      <c r="J29" s="25">
        <f t="shared" si="5"/>
        <v>991.4</v>
      </c>
      <c r="T29" s="32" t="s">
        <v>159</v>
      </c>
      <c r="U29" s="33" t="s">
        <v>160</v>
      </c>
      <c r="V29" s="33" t="s">
        <v>160</v>
      </c>
      <c r="W29" s="33" t="s">
        <v>160</v>
      </c>
      <c r="X29" s="33" t="s">
        <v>384</v>
      </c>
      <c r="Y29" s="33" t="s">
        <v>160</v>
      </c>
    </row>
    <row r="30" spans="1:26" ht="44" thickBot="1">
      <c r="A30" t="s">
        <v>97</v>
      </c>
      <c r="B30" t="str">
        <f t="shared" ref="B30:G30" si="14">B19</f>
        <v>Nd1</v>
      </c>
      <c r="C30" t="str">
        <f t="shared" si="14"/>
        <v>Nd2</v>
      </c>
      <c r="D30" t="str">
        <f t="shared" si="14"/>
        <v>Nd3</v>
      </c>
      <c r="E30" t="str">
        <f t="shared" si="14"/>
        <v>Nd4</v>
      </c>
      <c r="F30" t="str">
        <f t="shared" si="14"/>
        <v>Nd5</v>
      </c>
      <c r="G30" t="str">
        <f t="shared" si="14"/>
        <v>Y0</v>
      </c>
      <c r="H30" s="17" t="s">
        <v>99</v>
      </c>
      <c r="I30" s="17" t="s">
        <v>100</v>
      </c>
      <c r="J30" t="str">
        <f>B30</f>
        <v>Nd1</v>
      </c>
      <c r="K30" t="str">
        <f t="shared" ref="K30:N30" si="15">C30</f>
        <v>Nd2</v>
      </c>
      <c r="L30" t="str">
        <f t="shared" si="15"/>
        <v>Nd3</v>
      </c>
      <c r="M30" t="str">
        <f t="shared" si="15"/>
        <v>Nd4</v>
      </c>
      <c r="N30" t="str">
        <f t="shared" si="15"/>
        <v>Nd5</v>
      </c>
      <c r="O30" t="s">
        <v>179</v>
      </c>
      <c r="T30" s="28"/>
    </row>
    <row r="31" spans="1:26" ht="15" thickBot="1">
      <c r="A31" t="str">
        <f t="shared" ref="A31:A40" si="16">A20</f>
        <v>St1</v>
      </c>
      <c r="B31">
        <f t="shared" ref="B31:F40" si="17">RANK(B20,B$20:B$29,B$18)</f>
        <v>8</v>
      </c>
      <c r="C31">
        <f t="shared" si="17"/>
        <v>1</v>
      </c>
      <c r="D31">
        <f t="shared" si="17"/>
        <v>8</v>
      </c>
      <c r="E31">
        <f t="shared" si="17"/>
        <v>1</v>
      </c>
      <c r="F31">
        <f t="shared" si="17"/>
        <v>6</v>
      </c>
      <c r="G31">
        <f t="shared" ref="G31:G40" si="18">G20</f>
        <v>1000</v>
      </c>
      <c r="J31">
        <f>B31-satisfaction_v1!B32</f>
        <v>7</v>
      </c>
      <c r="K31">
        <f>C31-satisfaction_v1!C32</f>
        <v>-5</v>
      </c>
      <c r="L31">
        <f>D31-satisfaction_v1!D32</f>
        <v>-1</v>
      </c>
      <c r="M31">
        <f>E31-satisfaction_v1!E32</f>
        <v>-4</v>
      </c>
      <c r="N31">
        <f>F31-satisfaction_v1!F32</f>
        <v>1</v>
      </c>
      <c r="T31" s="32" t="s">
        <v>161</v>
      </c>
      <c r="U31" s="32" t="s">
        <v>125</v>
      </c>
      <c r="V31" s="32" t="s">
        <v>126</v>
      </c>
      <c r="W31" s="32" t="s">
        <v>127</v>
      </c>
      <c r="X31" s="32" t="s">
        <v>128</v>
      </c>
      <c r="Y31" s="32" t="s">
        <v>129</v>
      </c>
    </row>
    <row r="32" spans="1:26" ht="15" thickBot="1">
      <c r="A32" t="str">
        <f t="shared" si="16"/>
        <v>St2</v>
      </c>
      <c r="B32">
        <f t="shared" si="17"/>
        <v>5</v>
      </c>
      <c r="C32">
        <f t="shared" si="17"/>
        <v>9</v>
      </c>
      <c r="D32">
        <f t="shared" si="17"/>
        <v>2</v>
      </c>
      <c r="E32">
        <f t="shared" si="17"/>
        <v>3</v>
      </c>
      <c r="F32">
        <f t="shared" si="17"/>
        <v>7</v>
      </c>
      <c r="G32">
        <f t="shared" si="18"/>
        <v>1000</v>
      </c>
      <c r="J32">
        <f>B32-satisfaction_v1!B33</f>
        <v>-3</v>
      </c>
      <c r="K32">
        <f>C32-satisfaction_v1!C33</f>
        <v>0</v>
      </c>
      <c r="L32">
        <f>D32-satisfaction_v1!D33</f>
        <v>-5</v>
      </c>
      <c r="M32">
        <f>E32-satisfaction_v1!E33</f>
        <v>-4</v>
      </c>
      <c r="N32">
        <f>F32-satisfaction_v1!F33</f>
        <v>-2</v>
      </c>
      <c r="T32" s="32" t="s">
        <v>142</v>
      </c>
      <c r="U32" s="33">
        <v>9</v>
      </c>
      <c r="V32" s="33">
        <v>508.5</v>
      </c>
      <c r="W32" s="33">
        <v>503</v>
      </c>
      <c r="X32" s="33">
        <v>488.9</v>
      </c>
      <c r="Y32" s="33">
        <v>9.5</v>
      </c>
    </row>
    <row r="33" spans="1:29" ht="15" thickBot="1">
      <c r="A33" t="str">
        <f t="shared" si="16"/>
        <v>St3</v>
      </c>
      <c r="B33">
        <f t="shared" si="17"/>
        <v>3</v>
      </c>
      <c r="C33">
        <f t="shared" si="17"/>
        <v>4</v>
      </c>
      <c r="D33">
        <f t="shared" si="17"/>
        <v>7</v>
      </c>
      <c r="E33">
        <f t="shared" si="17"/>
        <v>7</v>
      </c>
      <c r="F33">
        <f t="shared" si="17"/>
        <v>9</v>
      </c>
      <c r="G33">
        <f t="shared" si="18"/>
        <v>1000</v>
      </c>
      <c r="J33">
        <f>B33-satisfaction_v1!B34</f>
        <v>0</v>
      </c>
      <c r="K33">
        <f>C33-satisfaction_v1!C34</f>
        <v>1</v>
      </c>
      <c r="L33">
        <f>D33-satisfaction_v1!D34</f>
        <v>-1</v>
      </c>
      <c r="M33">
        <f>E33-satisfaction_v1!E34</f>
        <v>5</v>
      </c>
      <c r="N33">
        <f>F33-satisfaction_v1!F34</f>
        <v>1</v>
      </c>
      <c r="T33" s="32" t="s">
        <v>143</v>
      </c>
      <c r="U33" s="33">
        <v>8</v>
      </c>
      <c r="V33" s="33">
        <v>507.5</v>
      </c>
      <c r="W33" s="33">
        <v>502</v>
      </c>
      <c r="X33" s="33">
        <v>483.4</v>
      </c>
      <c r="Y33" s="33">
        <v>8.5</v>
      </c>
    </row>
    <row r="34" spans="1:29" ht="15" thickBot="1">
      <c r="A34" t="str">
        <f t="shared" si="16"/>
        <v>St4</v>
      </c>
      <c r="B34">
        <f t="shared" si="17"/>
        <v>2</v>
      </c>
      <c r="C34">
        <f t="shared" si="17"/>
        <v>10</v>
      </c>
      <c r="D34">
        <f t="shared" si="17"/>
        <v>1</v>
      </c>
      <c r="E34">
        <f t="shared" si="17"/>
        <v>4</v>
      </c>
      <c r="F34">
        <f t="shared" si="17"/>
        <v>2</v>
      </c>
      <c r="G34">
        <f t="shared" si="18"/>
        <v>1000</v>
      </c>
      <c r="J34">
        <f>B34-satisfaction_v1!B35</f>
        <v>-3</v>
      </c>
      <c r="K34">
        <f>C34-satisfaction_v1!C35</f>
        <v>0</v>
      </c>
      <c r="L34">
        <f>D34-satisfaction_v1!D35</f>
        <v>-3</v>
      </c>
      <c r="M34">
        <f>E34-satisfaction_v1!E35</f>
        <v>1</v>
      </c>
      <c r="N34">
        <f>F34-satisfaction_v1!F35</f>
        <v>-1</v>
      </c>
      <c r="T34" s="32" t="s">
        <v>145</v>
      </c>
      <c r="U34" s="33">
        <v>7</v>
      </c>
      <c r="V34" s="33">
        <v>506.5</v>
      </c>
      <c r="W34" s="33">
        <v>501</v>
      </c>
      <c r="X34" s="33">
        <v>482.4</v>
      </c>
      <c r="Y34" s="33">
        <v>7.5</v>
      </c>
    </row>
    <row r="35" spans="1:29" ht="15" thickBot="1">
      <c r="A35" t="str">
        <f t="shared" si="16"/>
        <v>St5</v>
      </c>
      <c r="B35">
        <f t="shared" si="17"/>
        <v>9</v>
      </c>
      <c r="C35">
        <f t="shared" si="17"/>
        <v>6</v>
      </c>
      <c r="D35">
        <f t="shared" si="17"/>
        <v>6</v>
      </c>
      <c r="E35">
        <f t="shared" si="17"/>
        <v>10</v>
      </c>
      <c r="F35">
        <f t="shared" si="17"/>
        <v>8</v>
      </c>
      <c r="G35">
        <f t="shared" si="18"/>
        <v>1000</v>
      </c>
      <c r="J35">
        <f>B35-satisfaction_v1!B36</f>
        <v>5</v>
      </c>
      <c r="K35">
        <f>C35-satisfaction_v1!C36</f>
        <v>5</v>
      </c>
      <c r="L35">
        <f>D35-satisfaction_v1!D36</f>
        <v>1</v>
      </c>
      <c r="M35">
        <f>E35-satisfaction_v1!E36</f>
        <v>4</v>
      </c>
      <c r="N35">
        <f>F35-satisfaction_v1!F36</f>
        <v>1</v>
      </c>
      <c r="T35" s="32" t="s">
        <v>147</v>
      </c>
      <c r="U35" s="33">
        <v>6</v>
      </c>
      <c r="V35" s="33">
        <v>505.5</v>
      </c>
      <c r="W35" s="33">
        <v>10</v>
      </c>
      <c r="X35" s="33">
        <v>481.4</v>
      </c>
      <c r="Y35" s="33">
        <v>6.5</v>
      </c>
    </row>
    <row r="36" spans="1:29" ht="15" thickBot="1">
      <c r="A36" t="str">
        <f t="shared" si="16"/>
        <v>St6</v>
      </c>
      <c r="B36">
        <f t="shared" si="17"/>
        <v>1</v>
      </c>
      <c r="C36">
        <f t="shared" si="17"/>
        <v>2</v>
      </c>
      <c r="D36">
        <f t="shared" si="17"/>
        <v>5</v>
      </c>
      <c r="E36">
        <f t="shared" si="17"/>
        <v>5</v>
      </c>
      <c r="F36">
        <f t="shared" si="17"/>
        <v>2</v>
      </c>
      <c r="G36">
        <f t="shared" si="18"/>
        <v>1000</v>
      </c>
      <c r="J36">
        <f>B36-satisfaction_v1!B37</f>
        <v>-5</v>
      </c>
      <c r="K36">
        <f>C36-satisfaction_v1!C37</f>
        <v>-5</v>
      </c>
      <c r="L36">
        <f>D36-satisfaction_v1!D37</f>
        <v>2</v>
      </c>
      <c r="M36">
        <f>E36-satisfaction_v1!E37</f>
        <v>-3</v>
      </c>
      <c r="N36">
        <f>F36-satisfaction_v1!F37</f>
        <v>-1</v>
      </c>
      <c r="T36" s="32" t="s">
        <v>149</v>
      </c>
      <c r="U36" s="33">
        <v>5</v>
      </c>
      <c r="V36" s="33">
        <v>504.5</v>
      </c>
      <c r="W36" s="33">
        <v>7.5</v>
      </c>
      <c r="X36" s="33">
        <v>480.4</v>
      </c>
      <c r="Y36" s="33">
        <v>5.5</v>
      </c>
    </row>
    <row r="37" spans="1:29" ht="15" thickBot="1">
      <c r="A37" t="str">
        <f t="shared" si="16"/>
        <v>St7</v>
      </c>
      <c r="B37">
        <f t="shared" si="17"/>
        <v>4</v>
      </c>
      <c r="C37">
        <f t="shared" si="17"/>
        <v>2</v>
      </c>
      <c r="D37">
        <f t="shared" si="17"/>
        <v>9</v>
      </c>
      <c r="E37">
        <f t="shared" si="17"/>
        <v>8</v>
      </c>
      <c r="F37">
        <f t="shared" si="17"/>
        <v>10</v>
      </c>
      <c r="G37">
        <f t="shared" si="18"/>
        <v>1000</v>
      </c>
      <c r="J37">
        <f>B37-satisfaction_v1!B38</f>
        <v>-3</v>
      </c>
      <c r="K37">
        <f>C37-satisfaction_v1!C38</f>
        <v>-5</v>
      </c>
      <c r="L37">
        <f>D37-satisfaction_v1!D38</f>
        <v>3</v>
      </c>
      <c r="M37">
        <f>E37-satisfaction_v1!E38</f>
        <v>-1</v>
      </c>
      <c r="N37">
        <f>F37-satisfaction_v1!F38</f>
        <v>0</v>
      </c>
      <c r="T37" s="32" t="s">
        <v>151</v>
      </c>
      <c r="U37" s="33">
        <v>4</v>
      </c>
      <c r="V37" s="33">
        <v>503.5</v>
      </c>
      <c r="W37" s="33">
        <v>6.5</v>
      </c>
      <c r="X37" s="33">
        <v>479.4</v>
      </c>
      <c r="Y37" s="33">
        <v>4.5</v>
      </c>
    </row>
    <row r="38" spans="1:29" ht="15" thickBot="1">
      <c r="A38" t="str">
        <f t="shared" si="16"/>
        <v>St8</v>
      </c>
      <c r="B38">
        <f t="shared" si="17"/>
        <v>7</v>
      </c>
      <c r="C38">
        <f t="shared" si="17"/>
        <v>4</v>
      </c>
      <c r="D38">
        <f t="shared" si="17"/>
        <v>4</v>
      </c>
      <c r="E38">
        <f t="shared" si="17"/>
        <v>2</v>
      </c>
      <c r="F38">
        <f t="shared" si="17"/>
        <v>1</v>
      </c>
      <c r="G38">
        <f t="shared" si="18"/>
        <v>1000</v>
      </c>
      <c r="J38">
        <f>B38-satisfaction_v1!B39</f>
        <v>-2</v>
      </c>
      <c r="K38">
        <f>C38-satisfaction_v1!C39</f>
        <v>1</v>
      </c>
      <c r="L38">
        <f>D38-satisfaction_v1!D39</f>
        <v>3</v>
      </c>
      <c r="M38">
        <f>E38-satisfaction_v1!E39</f>
        <v>-2</v>
      </c>
      <c r="N38">
        <f>F38-satisfaction_v1!F39</f>
        <v>-1</v>
      </c>
      <c r="T38" s="32" t="s">
        <v>153</v>
      </c>
      <c r="U38" s="33">
        <v>3</v>
      </c>
      <c r="V38" s="33">
        <v>502.5</v>
      </c>
      <c r="W38" s="33">
        <v>3</v>
      </c>
      <c r="X38" s="33">
        <v>478.4</v>
      </c>
      <c r="Y38" s="33">
        <v>3.5</v>
      </c>
    </row>
    <row r="39" spans="1:29" ht="15" thickBot="1">
      <c r="A39" t="str">
        <f t="shared" si="16"/>
        <v>St9</v>
      </c>
      <c r="B39">
        <f t="shared" si="17"/>
        <v>10</v>
      </c>
      <c r="C39">
        <f t="shared" si="17"/>
        <v>8</v>
      </c>
      <c r="D39">
        <f t="shared" si="17"/>
        <v>3</v>
      </c>
      <c r="E39">
        <f t="shared" si="17"/>
        <v>9</v>
      </c>
      <c r="F39">
        <f t="shared" si="17"/>
        <v>4</v>
      </c>
      <c r="G39">
        <f t="shared" si="18"/>
        <v>1000</v>
      </c>
      <c r="J39">
        <f>B39-satisfaction_v1!B40</f>
        <v>0</v>
      </c>
      <c r="K39">
        <f>C39-satisfaction_v1!C40</f>
        <v>3</v>
      </c>
      <c r="L39">
        <f>D39-satisfaction_v1!D40</f>
        <v>1</v>
      </c>
      <c r="M39">
        <f>E39-satisfaction_v1!E40</f>
        <v>-1</v>
      </c>
      <c r="N39">
        <f>F39-satisfaction_v1!F40</f>
        <v>3</v>
      </c>
      <c r="T39" s="32" t="s">
        <v>155</v>
      </c>
      <c r="U39" s="33">
        <v>2</v>
      </c>
      <c r="V39" s="33">
        <v>17</v>
      </c>
      <c r="W39" s="33">
        <v>2</v>
      </c>
      <c r="X39" s="33">
        <v>477.4</v>
      </c>
      <c r="Y39" s="33">
        <v>2.5</v>
      </c>
    </row>
    <row r="40" spans="1:29" ht="15" thickBot="1">
      <c r="A40" t="str">
        <f t="shared" si="16"/>
        <v>St10</v>
      </c>
      <c r="B40">
        <f t="shared" si="17"/>
        <v>6</v>
      </c>
      <c r="C40">
        <f t="shared" si="17"/>
        <v>7</v>
      </c>
      <c r="D40">
        <f t="shared" si="17"/>
        <v>10</v>
      </c>
      <c r="E40">
        <f t="shared" si="17"/>
        <v>6</v>
      </c>
      <c r="F40">
        <f t="shared" si="17"/>
        <v>5</v>
      </c>
      <c r="G40">
        <f t="shared" si="18"/>
        <v>1000</v>
      </c>
      <c r="J40">
        <f>B40-satisfaction_v1!B41</f>
        <v>4</v>
      </c>
      <c r="K40">
        <f>C40-satisfaction_v1!C41</f>
        <v>5</v>
      </c>
      <c r="L40">
        <f>D40-satisfaction_v1!D41</f>
        <v>0</v>
      </c>
      <c r="M40">
        <f>E40-satisfaction_v1!E41</f>
        <v>5</v>
      </c>
      <c r="N40">
        <f>F40-satisfaction_v1!F41</f>
        <v>-1</v>
      </c>
      <c r="T40" s="32" t="s">
        <v>157</v>
      </c>
      <c r="U40" s="33">
        <v>1</v>
      </c>
      <c r="V40" s="33">
        <v>8</v>
      </c>
      <c r="W40" s="33">
        <v>1</v>
      </c>
      <c r="X40" s="33">
        <v>476.4</v>
      </c>
      <c r="Y40" s="33">
        <v>1</v>
      </c>
    </row>
    <row r="41" spans="1:29" ht="15" thickBot="1">
      <c r="T41" s="32" t="s">
        <v>159</v>
      </c>
      <c r="U41" s="33">
        <v>0</v>
      </c>
      <c r="V41" s="33">
        <v>0</v>
      </c>
      <c r="W41" s="33">
        <v>0</v>
      </c>
      <c r="X41" s="33">
        <v>475.4</v>
      </c>
      <c r="Y41" s="33">
        <v>0</v>
      </c>
    </row>
    <row r="42" spans="1:29" ht="18.5" thickBot="1">
      <c r="T42" s="28"/>
    </row>
    <row r="43" spans="1:29" ht="15" thickBot="1">
      <c r="A43" t="s">
        <v>101</v>
      </c>
      <c r="B43" t="str">
        <f>B30</f>
        <v>Nd1</v>
      </c>
      <c r="C43" t="str">
        <f t="shared" ref="C43:F43" si="19">C30</f>
        <v>Nd2</v>
      </c>
      <c r="D43" t="str">
        <f t="shared" si="19"/>
        <v>Nd3</v>
      </c>
      <c r="E43" t="str">
        <f t="shared" si="19"/>
        <v>Nd4</v>
      </c>
      <c r="F43" t="str">
        <f t="shared" si="19"/>
        <v>Nd5</v>
      </c>
      <c r="T43" s="32" t="s">
        <v>162</v>
      </c>
      <c r="U43" s="32" t="s">
        <v>125</v>
      </c>
      <c r="V43" s="32" t="s">
        <v>126</v>
      </c>
      <c r="W43" s="32" t="s">
        <v>127</v>
      </c>
      <c r="X43" s="32" t="s">
        <v>128</v>
      </c>
      <c r="Y43" s="32" t="s">
        <v>129</v>
      </c>
      <c r="Z43" s="32" t="s">
        <v>163</v>
      </c>
      <c r="AA43" s="32" t="s">
        <v>164</v>
      </c>
      <c r="AB43" s="32" t="s">
        <v>165</v>
      </c>
      <c r="AC43" s="32" t="s">
        <v>166</v>
      </c>
    </row>
    <row r="44" spans="1:29" ht="15" thickBot="1">
      <c r="A44">
        <v>1</v>
      </c>
      <c r="B44" s="27">
        <v>203.49785085858514</v>
      </c>
      <c r="C44" s="27">
        <v>227.70602407337881</v>
      </c>
      <c r="D44" s="27">
        <v>206.87881416601968</v>
      </c>
      <c r="E44" s="27">
        <v>188.22274244164683</v>
      </c>
      <c r="F44" s="27">
        <v>203.69456329715598</v>
      </c>
      <c r="T44" s="32" t="s">
        <v>131</v>
      </c>
      <c r="U44" s="33">
        <v>2</v>
      </c>
      <c r="V44" s="33">
        <v>508.5</v>
      </c>
      <c r="W44" s="33">
        <v>2</v>
      </c>
      <c r="X44" s="33">
        <v>488.9</v>
      </c>
      <c r="Y44" s="33">
        <v>4.5</v>
      </c>
      <c r="Z44" s="33">
        <v>1005.9</v>
      </c>
      <c r="AA44" s="33">
        <v>1000</v>
      </c>
      <c r="AB44" s="33">
        <v>-5.9</v>
      </c>
      <c r="AC44" s="33">
        <v>-0.59</v>
      </c>
    </row>
    <row r="45" spans="1:29" ht="15" thickBot="1">
      <c r="A45">
        <v>2</v>
      </c>
      <c r="B45" s="27">
        <v>202.49785085855979</v>
      </c>
      <c r="C45" s="27">
        <v>226.70602407314524</v>
      </c>
      <c r="D45" s="27">
        <v>205.87881416630364</v>
      </c>
      <c r="E45" s="27">
        <v>187.22274244154087</v>
      </c>
      <c r="F45" s="27">
        <v>202.69456329709152</v>
      </c>
      <c r="T45" s="32" t="s">
        <v>132</v>
      </c>
      <c r="U45" s="33">
        <v>5</v>
      </c>
      <c r="V45" s="33">
        <v>8</v>
      </c>
      <c r="W45" s="33">
        <v>502</v>
      </c>
      <c r="X45" s="33">
        <v>482.4</v>
      </c>
      <c r="Y45" s="33">
        <v>3.5</v>
      </c>
      <c r="Z45" s="33">
        <v>1000.9</v>
      </c>
      <c r="AA45" s="33">
        <v>1000</v>
      </c>
      <c r="AB45" s="33">
        <v>-0.9</v>
      </c>
      <c r="AC45" s="33">
        <v>-0.09</v>
      </c>
    </row>
    <row r="46" spans="1:29" ht="15" thickBot="1">
      <c r="A46">
        <v>3</v>
      </c>
      <c r="B46" s="27">
        <v>201.49785085853443</v>
      </c>
      <c r="C46" s="27">
        <v>225.70602407290937</v>
      </c>
      <c r="D46" s="27">
        <v>204.87881416678451</v>
      </c>
      <c r="E46" s="27">
        <v>186.22274244143387</v>
      </c>
      <c r="F46" s="27">
        <v>201.69456329702646</v>
      </c>
      <c r="T46" s="32" t="s">
        <v>133</v>
      </c>
      <c r="U46" s="33">
        <v>7</v>
      </c>
      <c r="V46" s="33">
        <v>505.5</v>
      </c>
      <c r="W46" s="33">
        <v>3</v>
      </c>
      <c r="X46" s="33">
        <v>478.4</v>
      </c>
      <c r="Y46" s="33">
        <v>1</v>
      </c>
      <c r="Z46" s="33">
        <v>994.9</v>
      </c>
      <c r="AA46" s="33">
        <v>1000</v>
      </c>
      <c r="AB46" s="33">
        <v>5.0999999999999996</v>
      </c>
      <c r="AC46" s="33">
        <v>0.51</v>
      </c>
    </row>
    <row r="47" spans="1:29" ht="15" thickBot="1">
      <c r="A47">
        <v>4</v>
      </c>
      <c r="B47" s="27">
        <v>200.49785085850863</v>
      </c>
      <c r="C47" s="27">
        <v>224.70602407267154</v>
      </c>
      <c r="D47" s="27">
        <v>196.87881519156775</v>
      </c>
      <c r="E47" s="27">
        <v>185.22274244132558</v>
      </c>
      <c r="F47" s="27">
        <v>200.69456329696055</v>
      </c>
      <c r="T47" s="32" t="s">
        <v>134</v>
      </c>
      <c r="U47" s="33">
        <v>8</v>
      </c>
      <c r="V47" s="33">
        <v>0</v>
      </c>
      <c r="W47" s="33">
        <v>503</v>
      </c>
      <c r="X47" s="33">
        <v>481.4</v>
      </c>
      <c r="Y47" s="33">
        <v>8.5</v>
      </c>
      <c r="Z47" s="33">
        <v>1000.9</v>
      </c>
      <c r="AA47" s="33">
        <v>1000</v>
      </c>
      <c r="AB47" s="33">
        <v>-0.9</v>
      </c>
      <c r="AC47" s="33">
        <v>-0.09</v>
      </c>
    </row>
    <row r="48" spans="1:29" ht="15" thickBot="1">
      <c r="A48">
        <v>5</v>
      </c>
      <c r="B48" s="27">
        <v>199.49785085848242</v>
      </c>
      <c r="C48" s="27">
        <v>223.70602407243129</v>
      </c>
      <c r="D48" s="27">
        <v>195.87881519112784</v>
      </c>
      <c r="E48" s="27">
        <v>184.22274244121621</v>
      </c>
      <c r="F48" s="27">
        <v>199.69456329689427</v>
      </c>
      <c r="T48" s="32" t="s">
        <v>135</v>
      </c>
      <c r="U48" s="33">
        <v>1</v>
      </c>
      <c r="V48" s="33">
        <v>503.5</v>
      </c>
      <c r="W48" s="33">
        <v>6.5</v>
      </c>
      <c r="X48" s="33">
        <v>475.4</v>
      </c>
      <c r="Y48" s="33">
        <v>2.5</v>
      </c>
      <c r="Z48" s="33">
        <v>988.9</v>
      </c>
      <c r="AA48" s="33">
        <v>1000</v>
      </c>
      <c r="AB48" s="33">
        <v>11.1</v>
      </c>
      <c r="AC48" s="33">
        <v>1.1100000000000001</v>
      </c>
    </row>
    <row r="49" spans="1:29" ht="15" thickBot="1">
      <c r="A49">
        <v>6</v>
      </c>
      <c r="B49" s="27">
        <v>198.49785085845616</v>
      </c>
      <c r="C49" s="27">
        <v>222.70602407218902</v>
      </c>
      <c r="D49" s="27">
        <v>194.87881519068378</v>
      </c>
      <c r="E49" s="27">
        <v>183.22274244110559</v>
      </c>
      <c r="F49" s="27">
        <v>198.69456329682708</v>
      </c>
      <c r="T49" s="32" t="s">
        <v>136</v>
      </c>
      <c r="U49" s="33">
        <v>9</v>
      </c>
      <c r="V49" s="33">
        <v>507.5</v>
      </c>
      <c r="W49" s="33">
        <v>7.5</v>
      </c>
      <c r="X49" s="33">
        <v>480.4</v>
      </c>
      <c r="Y49" s="33">
        <v>8.5</v>
      </c>
      <c r="Z49" s="33">
        <v>1012.9</v>
      </c>
      <c r="AA49" s="33">
        <v>1000</v>
      </c>
      <c r="AB49" s="33">
        <v>-12.9</v>
      </c>
      <c r="AC49" s="33">
        <v>-1.29</v>
      </c>
    </row>
    <row r="50" spans="1:29" ht="15" thickBot="1">
      <c r="A50">
        <v>7</v>
      </c>
      <c r="B50" s="27">
        <v>196.49785208101105</v>
      </c>
      <c r="C50" s="27">
        <v>221.7060240719442</v>
      </c>
      <c r="D50" s="27">
        <v>193.87881519023492</v>
      </c>
      <c r="E50" s="27">
        <v>182.22274244099384</v>
      </c>
      <c r="F50" s="27">
        <v>197.6945632967595</v>
      </c>
      <c r="T50" s="32" t="s">
        <v>137</v>
      </c>
      <c r="U50" s="33">
        <v>6</v>
      </c>
      <c r="V50" s="33">
        <v>507.5</v>
      </c>
      <c r="W50" s="33">
        <v>1</v>
      </c>
      <c r="X50" s="33">
        <v>477.4</v>
      </c>
      <c r="Y50" s="33">
        <v>0</v>
      </c>
      <c r="Z50" s="33">
        <v>991.9</v>
      </c>
      <c r="AA50" s="33">
        <v>1000</v>
      </c>
      <c r="AB50" s="33">
        <v>8.1</v>
      </c>
      <c r="AC50" s="33">
        <v>0.81</v>
      </c>
    </row>
    <row r="51" spans="1:29" ht="15" thickBot="1">
      <c r="A51">
        <v>8</v>
      </c>
      <c r="B51" s="27">
        <v>195.4978520808701</v>
      </c>
      <c r="C51" s="27">
        <v>220.70602407169727</v>
      </c>
      <c r="D51" s="27">
        <v>192.87881518978165</v>
      </c>
      <c r="E51" s="27">
        <v>181.22274244088081</v>
      </c>
      <c r="F51" s="27">
        <v>196.69456329669092</v>
      </c>
      <c r="T51" s="32" t="s">
        <v>138</v>
      </c>
      <c r="U51" s="33">
        <v>3</v>
      </c>
      <c r="V51" s="33">
        <v>505.5</v>
      </c>
      <c r="W51" s="33">
        <v>10</v>
      </c>
      <c r="X51" s="33">
        <v>483.4</v>
      </c>
      <c r="Y51" s="33">
        <v>9.5</v>
      </c>
      <c r="Z51" s="33">
        <v>1011.4</v>
      </c>
      <c r="AA51" s="33">
        <v>1000</v>
      </c>
      <c r="AB51" s="33">
        <v>-11.4</v>
      </c>
      <c r="AC51" s="33">
        <v>-1.1399999999999999</v>
      </c>
    </row>
    <row r="52" spans="1:29" ht="15" thickBot="1">
      <c r="A52">
        <v>9</v>
      </c>
      <c r="B52" s="27">
        <v>194.49785208072743</v>
      </c>
      <c r="C52" s="27">
        <v>210.70602654929135</v>
      </c>
      <c r="D52" s="27">
        <v>191.87881518932383</v>
      </c>
      <c r="E52" s="27">
        <v>180.22274244076644</v>
      </c>
      <c r="F52" s="27">
        <v>195.69456329662185</v>
      </c>
      <c r="T52" s="32" t="s">
        <v>139</v>
      </c>
      <c r="U52" s="33">
        <v>0</v>
      </c>
      <c r="V52" s="33">
        <v>17</v>
      </c>
      <c r="W52" s="33">
        <v>501</v>
      </c>
      <c r="X52" s="33">
        <v>476.4</v>
      </c>
      <c r="Y52" s="33">
        <v>6.5</v>
      </c>
      <c r="Z52" s="33">
        <v>1000.9</v>
      </c>
      <c r="AA52" s="33">
        <v>1000</v>
      </c>
      <c r="AB52" s="33">
        <v>-0.9</v>
      </c>
      <c r="AC52" s="33">
        <v>-0.09</v>
      </c>
    </row>
    <row r="53" spans="1:29" ht="15" thickBot="1">
      <c r="A53">
        <v>10</v>
      </c>
      <c r="B53" s="27">
        <v>193.49785208058353</v>
      </c>
      <c r="C53" s="27">
        <v>202.70602653890808</v>
      </c>
      <c r="D53" s="27">
        <v>190.87881518886121</v>
      </c>
      <c r="E53" s="27">
        <v>179.22274244065088</v>
      </c>
      <c r="F53" s="27">
        <v>194.69456329655202</v>
      </c>
      <c r="T53" s="32" t="s">
        <v>140</v>
      </c>
      <c r="U53" s="33">
        <v>4</v>
      </c>
      <c r="V53" s="33">
        <v>502.5</v>
      </c>
      <c r="W53" s="33">
        <v>0</v>
      </c>
      <c r="X53" s="33">
        <v>479.4</v>
      </c>
      <c r="Y53" s="33">
        <v>5.5</v>
      </c>
      <c r="Z53" s="33">
        <v>991.4</v>
      </c>
      <c r="AA53" s="33">
        <v>1000</v>
      </c>
      <c r="AB53" s="33">
        <v>8.6</v>
      </c>
      <c r="AC53" s="33">
        <v>0.86</v>
      </c>
    </row>
    <row r="54" spans="1:29" ht="15" thickBot="1">
      <c r="B54" s="25"/>
      <c r="C54" s="25"/>
      <c r="D54" s="25"/>
      <c r="E54" s="25"/>
      <c r="F54" s="25"/>
    </row>
    <row r="55" spans="1:29" ht="15" thickBot="1">
      <c r="A55" t="s">
        <v>102</v>
      </c>
      <c r="B55" s="25" t="str">
        <f>B43</f>
        <v>Nd1</v>
      </c>
      <c r="C55" s="25" t="str">
        <f t="shared" ref="C55:F55" si="20">C43</f>
        <v>Nd2</v>
      </c>
      <c r="D55" s="25" t="str">
        <f t="shared" si="20"/>
        <v>Nd3</v>
      </c>
      <c r="E55" s="25" t="str">
        <f t="shared" si="20"/>
        <v>Nd4</v>
      </c>
      <c r="F55" s="25" t="str">
        <f t="shared" si="20"/>
        <v>Nd5</v>
      </c>
      <c r="T55" s="34" t="s">
        <v>167</v>
      </c>
      <c r="U55" s="35">
        <v>1518.9</v>
      </c>
    </row>
    <row r="56" spans="1:29" ht="15" thickBot="1">
      <c r="A56" t="s">
        <v>103</v>
      </c>
      <c r="B56" s="25">
        <f>B44-B45</f>
        <v>1.0000000000253522</v>
      </c>
      <c r="C56" s="25">
        <f t="shared" ref="C56:F56" si="21">C44-C45</f>
        <v>1.0000000002335696</v>
      </c>
      <c r="D56" s="25">
        <f t="shared" si="21"/>
        <v>0.9999999997160387</v>
      </c>
      <c r="E56" s="25">
        <f t="shared" si="21"/>
        <v>1.0000000001059561</v>
      </c>
      <c r="F56" s="25">
        <f t="shared" si="21"/>
        <v>1.0000000000644604</v>
      </c>
      <c r="T56" s="34" t="s">
        <v>168</v>
      </c>
      <c r="U56" s="35">
        <v>475.4</v>
      </c>
    </row>
    <row r="57" spans="1:29" ht="15" thickBot="1">
      <c r="A57" t="s">
        <v>104</v>
      </c>
      <c r="B57" s="25">
        <f t="shared" ref="B57:F64" si="22">B45-B46</f>
        <v>1.0000000000253522</v>
      </c>
      <c r="C57" s="25">
        <f t="shared" si="22"/>
        <v>1.0000000002358718</v>
      </c>
      <c r="D57" s="25">
        <f t="shared" si="22"/>
        <v>0.9999999995191331</v>
      </c>
      <c r="E57" s="25">
        <f t="shared" si="22"/>
        <v>1.0000000001070077</v>
      </c>
      <c r="F57" s="25">
        <f t="shared" si="22"/>
        <v>1.0000000000650573</v>
      </c>
      <c r="T57" s="34" t="s">
        <v>169</v>
      </c>
      <c r="U57" s="35">
        <v>10000</v>
      </c>
    </row>
    <row r="58" spans="1:29" ht="15" thickBot="1">
      <c r="A58" t="s">
        <v>104</v>
      </c>
      <c r="B58" s="25">
        <f t="shared" si="22"/>
        <v>1.0000000000258069</v>
      </c>
      <c r="C58" s="25">
        <f t="shared" si="22"/>
        <v>1.0000000002378329</v>
      </c>
      <c r="D58" s="25">
        <f t="shared" si="22"/>
        <v>7.9999989752167551</v>
      </c>
      <c r="E58" s="25">
        <f t="shared" si="22"/>
        <v>1.0000000001082867</v>
      </c>
      <c r="F58" s="25">
        <f t="shared" si="22"/>
        <v>1.0000000000659099</v>
      </c>
      <c r="T58" s="34" t="s">
        <v>170</v>
      </c>
      <c r="U58" s="35">
        <v>10000</v>
      </c>
    </row>
    <row r="59" spans="1:29" ht="15" thickBot="1">
      <c r="A59" t="s">
        <v>104</v>
      </c>
      <c r="B59" s="25">
        <f t="shared" si="22"/>
        <v>1.0000000000262048</v>
      </c>
      <c r="C59" s="25">
        <f t="shared" si="22"/>
        <v>1.0000000002402487</v>
      </c>
      <c r="D59" s="25">
        <f t="shared" si="22"/>
        <v>1.0000000004399112</v>
      </c>
      <c r="E59" s="25">
        <f t="shared" si="22"/>
        <v>1.0000000001093667</v>
      </c>
      <c r="F59" s="25">
        <f t="shared" si="22"/>
        <v>1.0000000000662794</v>
      </c>
      <c r="T59" s="34" t="s">
        <v>171</v>
      </c>
      <c r="U59" s="35">
        <v>0</v>
      </c>
    </row>
    <row r="60" spans="1:29" ht="20" thickBot="1">
      <c r="A60" t="s">
        <v>104</v>
      </c>
      <c r="B60" s="25">
        <f t="shared" si="22"/>
        <v>1.0000000000262617</v>
      </c>
      <c r="C60" s="25">
        <f t="shared" si="22"/>
        <v>1.0000000002422667</v>
      </c>
      <c r="D60" s="25">
        <f t="shared" si="22"/>
        <v>1.0000000004440608</v>
      </c>
      <c r="E60" s="25">
        <f t="shared" si="22"/>
        <v>1.0000000001106173</v>
      </c>
      <c r="F60" s="25">
        <f t="shared" si="22"/>
        <v>1.0000000000671889</v>
      </c>
      <c r="T60" s="34" t="s">
        <v>172</v>
      </c>
      <c r="U60" s="35"/>
    </row>
    <row r="61" spans="1:29" ht="20" thickBot="1">
      <c r="A61" t="s">
        <v>104</v>
      </c>
      <c r="B61" s="25">
        <f t="shared" si="22"/>
        <v>1.9999987774451142</v>
      </c>
      <c r="C61" s="25">
        <f t="shared" si="22"/>
        <v>1.0000000002448246</v>
      </c>
      <c r="D61" s="25">
        <f t="shared" si="22"/>
        <v>1.0000000004488641</v>
      </c>
      <c r="E61" s="25">
        <f t="shared" si="22"/>
        <v>1.0000000001117542</v>
      </c>
      <c r="F61" s="25">
        <f t="shared" si="22"/>
        <v>1.0000000000675868</v>
      </c>
      <c r="T61" s="34" t="s">
        <v>173</v>
      </c>
      <c r="U61" s="35"/>
    </row>
    <row r="62" spans="1:29" ht="15" thickBot="1">
      <c r="A62" t="s">
        <v>104</v>
      </c>
      <c r="B62" s="25">
        <f t="shared" si="22"/>
        <v>1.0000000001409433</v>
      </c>
      <c r="C62" s="25">
        <f t="shared" si="22"/>
        <v>1.0000000002469278</v>
      </c>
      <c r="D62" s="25">
        <f t="shared" si="22"/>
        <v>1.0000000004532694</v>
      </c>
      <c r="E62" s="25">
        <f t="shared" si="22"/>
        <v>1.0000000001130331</v>
      </c>
      <c r="F62" s="25">
        <f t="shared" si="22"/>
        <v>1.0000000000685816</v>
      </c>
      <c r="T62" s="34" t="s">
        <v>174</v>
      </c>
      <c r="U62" s="35">
        <v>0</v>
      </c>
    </row>
    <row r="63" spans="1:29">
      <c r="A63" t="s">
        <v>104</v>
      </c>
      <c r="B63" s="25">
        <f t="shared" si="22"/>
        <v>1.000000000142677</v>
      </c>
      <c r="C63" s="25">
        <f t="shared" si="22"/>
        <v>9.9999975224059199</v>
      </c>
      <c r="D63" s="25">
        <f t="shared" si="22"/>
        <v>1.0000000004578169</v>
      </c>
      <c r="E63" s="25">
        <f t="shared" si="22"/>
        <v>1.000000000114369</v>
      </c>
      <c r="F63" s="25">
        <f t="shared" si="22"/>
        <v>1.0000000000690648</v>
      </c>
    </row>
    <row r="64" spans="1:29">
      <c r="A64" t="s">
        <v>105</v>
      </c>
      <c r="B64" s="25">
        <f t="shared" si="22"/>
        <v>1.0000000001438991</v>
      </c>
      <c r="C64" s="25">
        <f t="shared" si="22"/>
        <v>8.0000000103832747</v>
      </c>
      <c r="D64" s="25">
        <f t="shared" si="22"/>
        <v>1.0000000004626202</v>
      </c>
      <c r="E64" s="25">
        <f t="shared" si="22"/>
        <v>1.0000000001155627</v>
      </c>
      <c r="F64" s="25">
        <f t="shared" si="22"/>
        <v>1.0000000000698321</v>
      </c>
      <c r="T64" s="37" t="s">
        <v>175</v>
      </c>
    </row>
    <row r="66" spans="1:20">
      <c r="A66" t="s">
        <v>106</v>
      </c>
      <c r="B66" t="str">
        <f>B55</f>
        <v>Nd1</v>
      </c>
      <c r="C66" t="str">
        <f t="shared" ref="C66:F66" si="23">C55</f>
        <v>Nd2</v>
      </c>
      <c r="D66" t="str">
        <f t="shared" si="23"/>
        <v>Nd3</v>
      </c>
      <c r="E66" t="str">
        <f t="shared" si="23"/>
        <v>Nd4</v>
      </c>
      <c r="F66" t="str">
        <f t="shared" si="23"/>
        <v>Nd5</v>
      </c>
      <c r="G66" t="str">
        <f>G30</f>
        <v>Y0</v>
      </c>
      <c r="H66" t="s">
        <v>108</v>
      </c>
      <c r="I66" t="s">
        <v>110</v>
      </c>
      <c r="T66" s="36" t="s">
        <v>176</v>
      </c>
    </row>
    <row r="67" spans="1:20">
      <c r="A67" t="str">
        <f>A31</f>
        <v>St1</v>
      </c>
      <c r="B67" s="25">
        <f>VLOOKUP(B31,$A$44:$F$53,B$77,0)</f>
        <v>195.4978520808701</v>
      </c>
      <c r="C67" s="25">
        <f t="shared" ref="C67:F67" si="24">VLOOKUP(C31,$A$44:$F$53,C$77,0)</f>
        <v>227.70602407337881</v>
      </c>
      <c r="D67" s="25">
        <f t="shared" si="24"/>
        <v>192.87881518978165</v>
      </c>
      <c r="E67" s="25">
        <f t="shared" si="24"/>
        <v>188.22274244164683</v>
      </c>
      <c r="F67" s="25">
        <f t="shared" si="24"/>
        <v>198.69456329682708</v>
      </c>
      <c r="G67" s="25">
        <f t="shared" ref="G67:G76" si="25">G31</f>
        <v>1000</v>
      </c>
      <c r="H67" s="25">
        <f>(SUM(B67:F67))</f>
        <v>1002.9999970825045</v>
      </c>
      <c r="I67" s="25">
        <f>G67-H67</f>
        <v>-2.9999970825044784</v>
      </c>
      <c r="J67" s="25"/>
      <c r="T67" s="36" t="s">
        <v>385</v>
      </c>
    </row>
    <row r="68" spans="1:20">
      <c r="A68" t="str">
        <f t="shared" ref="A68:A76" si="26">A32</f>
        <v>St2</v>
      </c>
      <c r="B68" s="25">
        <f t="shared" ref="B68:F76" si="27">VLOOKUP(B32,$A$44:$F$53,B$77,0)</f>
        <v>199.49785085848242</v>
      </c>
      <c r="C68" s="25">
        <f t="shared" si="27"/>
        <v>210.70602654929135</v>
      </c>
      <c r="D68" s="25">
        <f t="shared" si="27"/>
        <v>205.87881416630364</v>
      </c>
      <c r="E68" s="25">
        <f t="shared" si="27"/>
        <v>186.22274244143387</v>
      </c>
      <c r="F68" s="25">
        <f t="shared" si="27"/>
        <v>197.6945632967595</v>
      </c>
      <c r="G68" s="25">
        <f t="shared" si="25"/>
        <v>1000</v>
      </c>
      <c r="H68" s="25">
        <f t="shared" ref="H68:H76" si="28">(SUM(B68:F68))</f>
        <v>999.99999731227081</v>
      </c>
      <c r="I68" s="25">
        <f t="shared" ref="I68:I76" si="29">G68-H68</f>
        <v>2.6877291929849889E-6</v>
      </c>
      <c r="J68" s="25"/>
    </row>
    <row r="69" spans="1:20">
      <c r="A69" t="str">
        <f t="shared" si="26"/>
        <v>St3</v>
      </c>
      <c r="B69" s="25">
        <f t="shared" si="27"/>
        <v>201.49785085853443</v>
      </c>
      <c r="C69" s="25">
        <f t="shared" si="27"/>
        <v>224.70602407267154</v>
      </c>
      <c r="D69" s="25">
        <f t="shared" si="27"/>
        <v>193.87881519023492</v>
      </c>
      <c r="E69" s="25">
        <f t="shared" si="27"/>
        <v>182.22274244099384</v>
      </c>
      <c r="F69" s="25">
        <f t="shared" si="27"/>
        <v>195.69456329662185</v>
      </c>
      <c r="G69" s="25">
        <f t="shared" si="25"/>
        <v>1000</v>
      </c>
      <c r="H69" s="25">
        <f t="shared" si="28"/>
        <v>997.99999585905664</v>
      </c>
      <c r="I69" s="25">
        <f t="shared" si="29"/>
        <v>2.0000041409433607</v>
      </c>
      <c r="J69" s="25"/>
    </row>
    <row r="70" spans="1:20">
      <c r="A70" t="str">
        <f t="shared" si="26"/>
        <v>St4</v>
      </c>
      <c r="B70" s="25">
        <f t="shared" si="27"/>
        <v>202.49785085855979</v>
      </c>
      <c r="C70" s="25">
        <f t="shared" si="27"/>
        <v>202.70602653890808</v>
      </c>
      <c r="D70" s="25">
        <f t="shared" si="27"/>
        <v>206.87881416601968</v>
      </c>
      <c r="E70" s="25">
        <f t="shared" si="27"/>
        <v>185.22274244132558</v>
      </c>
      <c r="F70" s="25">
        <f t="shared" si="27"/>
        <v>202.69456329709152</v>
      </c>
      <c r="G70" s="25">
        <f t="shared" si="25"/>
        <v>1000</v>
      </c>
      <c r="H70" s="25">
        <f t="shared" si="28"/>
        <v>999.99999730190461</v>
      </c>
      <c r="I70" s="25">
        <f t="shared" si="29"/>
        <v>2.6980953862221213E-6</v>
      </c>
      <c r="J70" s="25"/>
    </row>
    <row r="71" spans="1:20">
      <c r="A71" t="str">
        <f t="shared" si="26"/>
        <v>St5</v>
      </c>
      <c r="B71" s="25">
        <f t="shared" si="27"/>
        <v>194.49785208072743</v>
      </c>
      <c r="C71" s="25">
        <f t="shared" si="27"/>
        <v>222.70602407218902</v>
      </c>
      <c r="D71" s="25">
        <f t="shared" si="27"/>
        <v>194.87881519068378</v>
      </c>
      <c r="E71" s="25">
        <f t="shared" si="27"/>
        <v>179.22274244065088</v>
      </c>
      <c r="F71" s="25">
        <f t="shared" si="27"/>
        <v>196.69456329669092</v>
      </c>
      <c r="G71" s="25">
        <f t="shared" si="25"/>
        <v>1000</v>
      </c>
      <c r="H71" s="25">
        <f t="shared" si="28"/>
        <v>987.99999708094208</v>
      </c>
      <c r="I71" s="25">
        <f t="shared" si="29"/>
        <v>12.00000291905792</v>
      </c>
      <c r="J71" s="25"/>
    </row>
    <row r="72" spans="1:20">
      <c r="A72" t="str">
        <f t="shared" si="26"/>
        <v>St6</v>
      </c>
      <c r="B72" s="25">
        <f t="shared" si="27"/>
        <v>203.49785085858514</v>
      </c>
      <c r="C72" s="25">
        <f t="shared" si="27"/>
        <v>226.70602407314524</v>
      </c>
      <c r="D72" s="25">
        <f t="shared" si="27"/>
        <v>195.87881519112784</v>
      </c>
      <c r="E72" s="25">
        <f t="shared" si="27"/>
        <v>184.22274244121621</v>
      </c>
      <c r="F72" s="25">
        <f t="shared" si="27"/>
        <v>202.69456329709152</v>
      </c>
      <c r="G72" s="25">
        <f t="shared" si="25"/>
        <v>1000</v>
      </c>
      <c r="H72" s="25">
        <f t="shared" si="28"/>
        <v>1012.9999958611659</v>
      </c>
      <c r="I72" s="25">
        <f t="shared" si="29"/>
        <v>-12.999995861165871</v>
      </c>
      <c r="J72" s="25"/>
    </row>
    <row r="73" spans="1:20">
      <c r="A73" t="str">
        <f t="shared" si="26"/>
        <v>St7</v>
      </c>
      <c r="B73" s="25">
        <f t="shared" si="27"/>
        <v>200.49785085850863</v>
      </c>
      <c r="C73" s="25">
        <f t="shared" si="27"/>
        <v>226.70602407314524</v>
      </c>
      <c r="D73" s="25">
        <f t="shared" si="27"/>
        <v>191.87881518932383</v>
      </c>
      <c r="E73" s="25">
        <f t="shared" si="27"/>
        <v>181.22274244088081</v>
      </c>
      <c r="F73" s="25">
        <f t="shared" si="27"/>
        <v>194.69456329655202</v>
      </c>
      <c r="G73" s="25">
        <f t="shared" si="25"/>
        <v>1000</v>
      </c>
      <c r="H73" s="25">
        <f t="shared" si="28"/>
        <v>994.99999585841056</v>
      </c>
      <c r="I73" s="25">
        <f t="shared" si="29"/>
        <v>5.000004141589443</v>
      </c>
      <c r="J73" s="25"/>
    </row>
    <row r="74" spans="1:20">
      <c r="A74" t="str">
        <f t="shared" si="26"/>
        <v>St8</v>
      </c>
      <c r="B74" s="25">
        <f t="shared" si="27"/>
        <v>196.49785208101105</v>
      </c>
      <c r="C74" s="25">
        <f t="shared" si="27"/>
        <v>224.70602407267154</v>
      </c>
      <c r="D74" s="25">
        <f t="shared" si="27"/>
        <v>196.87881519156775</v>
      </c>
      <c r="E74" s="25">
        <f t="shared" si="27"/>
        <v>187.22274244154087</v>
      </c>
      <c r="F74" s="25">
        <f t="shared" si="27"/>
        <v>203.69456329715598</v>
      </c>
      <c r="G74" s="25">
        <f t="shared" si="25"/>
        <v>1000</v>
      </c>
      <c r="H74" s="25">
        <f t="shared" si="28"/>
        <v>1008.9999970839472</v>
      </c>
      <c r="I74" s="25">
        <f t="shared" si="29"/>
        <v>-8.9999970839471644</v>
      </c>
      <c r="J74" s="25"/>
    </row>
    <row r="75" spans="1:20">
      <c r="A75" t="str">
        <f t="shared" si="26"/>
        <v>St9</v>
      </c>
      <c r="B75" s="25">
        <f t="shared" si="27"/>
        <v>193.49785208058353</v>
      </c>
      <c r="C75" s="25">
        <f t="shared" si="27"/>
        <v>220.70602407169727</v>
      </c>
      <c r="D75" s="25">
        <f t="shared" si="27"/>
        <v>204.87881416678451</v>
      </c>
      <c r="E75" s="25">
        <f t="shared" si="27"/>
        <v>180.22274244076644</v>
      </c>
      <c r="F75" s="25">
        <f t="shared" si="27"/>
        <v>200.69456329696055</v>
      </c>
      <c r="G75" s="25">
        <f t="shared" si="25"/>
        <v>1000</v>
      </c>
      <c r="H75" s="25">
        <f t="shared" si="28"/>
        <v>999.99999605679227</v>
      </c>
      <c r="I75" s="25">
        <f t="shared" si="29"/>
        <v>3.9432077301171375E-6</v>
      </c>
      <c r="J75" s="25"/>
    </row>
    <row r="76" spans="1:20">
      <c r="A76" t="str">
        <f t="shared" si="26"/>
        <v>St10</v>
      </c>
      <c r="B76" s="25">
        <f t="shared" si="27"/>
        <v>198.49785085845616</v>
      </c>
      <c r="C76" s="25">
        <f t="shared" si="27"/>
        <v>221.7060240719442</v>
      </c>
      <c r="D76" s="25">
        <f t="shared" si="27"/>
        <v>190.87881518886121</v>
      </c>
      <c r="E76" s="25">
        <f t="shared" si="27"/>
        <v>183.22274244110559</v>
      </c>
      <c r="F76" s="25">
        <f t="shared" si="27"/>
        <v>199.69456329689427</v>
      </c>
      <c r="G76" s="25">
        <f t="shared" si="25"/>
        <v>1000</v>
      </c>
      <c r="H76" s="25">
        <f t="shared" si="28"/>
        <v>993.99999585726141</v>
      </c>
      <c r="I76" s="25">
        <f t="shared" si="29"/>
        <v>6.0000041427385895</v>
      </c>
      <c r="J76" s="25"/>
    </row>
    <row r="77" spans="1:20">
      <c r="A77" s="23" t="s">
        <v>107</v>
      </c>
      <c r="B77" s="26">
        <v>2</v>
      </c>
      <c r="C77" s="26">
        <v>3</v>
      </c>
      <c r="D77" s="26">
        <v>4</v>
      </c>
      <c r="E77" s="26">
        <v>5</v>
      </c>
      <c r="F77" s="26">
        <v>6</v>
      </c>
      <c r="G77" s="25"/>
      <c r="H77" s="25"/>
      <c r="I77" s="25">
        <f>SUMSQ(I67:I76)</f>
        <v>468.00000014643376</v>
      </c>
      <c r="J77" s="25" t="s">
        <v>109</v>
      </c>
    </row>
    <row r="79" spans="1:20">
      <c r="G79" t="s">
        <v>112</v>
      </c>
      <c r="H79">
        <f>COUNTIFS($H$67:$H$76,"&gt;1000")</f>
        <v>3</v>
      </c>
      <c r="I79" t="s">
        <v>115</v>
      </c>
    </row>
    <row r="80" spans="1:20">
      <c r="G80" t="s">
        <v>113</v>
      </c>
      <c r="H80">
        <f>COUNTIFS($H$67:$H$76,"=1000")</f>
        <v>0</v>
      </c>
      <c r="I80" t="s">
        <v>115</v>
      </c>
    </row>
    <row r="81" spans="7:9">
      <c r="G81" t="s">
        <v>111</v>
      </c>
      <c r="H81">
        <f>COUNTIFS($H$67:$H$76,"&lt;1000")</f>
        <v>7</v>
      </c>
      <c r="I81" t="s">
        <v>115</v>
      </c>
    </row>
    <row r="82" spans="7:9">
      <c r="G82" t="s">
        <v>114</v>
      </c>
      <c r="H82">
        <f>SUM(H79:H81)</f>
        <v>10</v>
      </c>
      <c r="I82" t="s">
        <v>115</v>
      </c>
    </row>
    <row r="84" spans="7:9">
      <c r="H84" t="s">
        <v>117</v>
      </c>
      <c r="I84" t="s">
        <v>116</v>
      </c>
    </row>
  </sheetData>
  <conditionalFormatting sqref="B21:F29 C20:F2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F4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:N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0:J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T64" r:id="rId1" display="https://miau.my-x.hu/myx-free/coco/test/520339620190326192039.html" xr:uid="{01090918-ED7C-4C72-9310-EE08B05AA766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2134-368B-4C67-B70C-A6CCE8624750}">
  <dimension ref="A1:W107"/>
  <sheetViews>
    <sheetView zoomScale="70" zoomScaleNormal="70" workbookViewId="0"/>
  </sheetViews>
  <sheetFormatPr defaultRowHeight="14.5"/>
  <cols>
    <col min="1" max="1" width="34.6328125" bestFit="1" customWidth="1"/>
    <col min="2" max="6" width="5.453125" bestFit="1" customWidth="1"/>
    <col min="7" max="7" width="4.81640625" bestFit="1" customWidth="1"/>
    <col min="8" max="8" width="4.81640625" customWidth="1"/>
    <col min="9" max="9" width="9.6328125" bestFit="1" customWidth="1"/>
    <col min="10" max="10" width="9.6328125" customWidth="1"/>
  </cols>
  <sheetData>
    <row r="1" spans="1:23" ht="18">
      <c r="A1" t="str">
        <f>satisfaction_v1!A19</f>
        <v>Differences (needs vs expectations) in %</v>
      </c>
      <c r="B1" t="str">
        <f>satisfaction_v1!B19</f>
        <v>Nd1</v>
      </c>
      <c r="C1" t="str">
        <f>satisfaction_v1!C19</f>
        <v>Nd2</v>
      </c>
      <c r="D1" t="str">
        <f>satisfaction_v1!D19</f>
        <v>Nd3</v>
      </c>
      <c r="E1" t="str">
        <f>satisfaction_v1!E19</f>
        <v>Nd4</v>
      </c>
      <c r="F1" t="str">
        <f>satisfaction_v1!F19</f>
        <v>Nd5</v>
      </c>
      <c r="G1" t="str">
        <f>satisfaction_v1!G19</f>
        <v>Y0</v>
      </c>
      <c r="L1" s="28"/>
    </row>
    <row r="2" spans="1:23">
      <c r="A2" t="str">
        <f>"v1"&amp;satisfaction_v1!A20</f>
        <v>v1St1</v>
      </c>
      <c r="B2">
        <f>satisfaction_v1!B20</f>
        <v>0</v>
      </c>
      <c r="C2">
        <f>satisfaction_v1!C20</f>
        <v>14</v>
      </c>
      <c r="D2">
        <f>satisfaction_v1!D20</f>
        <v>40</v>
      </c>
      <c r="E2">
        <f>satisfaction_v1!E20</f>
        <v>15</v>
      </c>
      <c r="F2">
        <f>satisfaction_v1!F20</f>
        <v>12</v>
      </c>
      <c r="G2">
        <f>satisfaction_v1!G20</f>
        <v>1000</v>
      </c>
      <c r="L2" s="29"/>
    </row>
    <row r="3" spans="1:23">
      <c r="A3" t="str">
        <f>"v1"&amp;satisfaction_v1!A21</f>
        <v>v1St2</v>
      </c>
      <c r="B3">
        <f>satisfaction_v1!B21</f>
        <v>25</v>
      </c>
      <c r="C3">
        <f>satisfaction_v1!C21</f>
        <v>45</v>
      </c>
      <c r="D3">
        <f>satisfaction_v1!D21</f>
        <v>20</v>
      </c>
      <c r="E3">
        <f>satisfaction_v1!E21</f>
        <v>18</v>
      </c>
      <c r="F3">
        <f>satisfaction_v1!F21</f>
        <v>27</v>
      </c>
      <c r="G3">
        <f>satisfaction_v1!G21</f>
        <v>1000</v>
      </c>
    </row>
    <row r="4" spans="1:23">
      <c r="A4" t="str">
        <f>"v1"&amp;satisfaction_v1!A22</f>
        <v>v1St3</v>
      </c>
      <c r="B4">
        <f>satisfaction_v1!B22</f>
        <v>9</v>
      </c>
      <c r="C4">
        <f>satisfaction_v1!C22</f>
        <v>5</v>
      </c>
      <c r="D4">
        <f>satisfaction_v1!D22</f>
        <v>39</v>
      </c>
      <c r="E4">
        <f>satisfaction_v1!E22</f>
        <v>7</v>
      </c>
      <c r="F4">
        <f>satisfaction_v1!F22</f>
        <v>17</v>
      </c>
      <c r="G4">
        <f>satisfaction_v1!G22</f>
        <v>1000</v>
      </c>
    </row>
    <row r="5" spans="1:23" ht="15">
      <c r="A5" t="str">
        <f>"v1"&amp;satisfaction_v1!A23</f>
        <v>v1St4</v>
      </c>
      <c r="B5">
        <f>satisfaction_v1!B23</f>
        <v>11</v>
      </c>
      <c r="C5">
        <f>satisfaction_v1!C23</f>
        <v>50</v>
      </c>
      <c r="D5">
        <f>satisfaction_v1!D23</f>
        <v>9</v>
      </c>
      <c r="E5">
        <f>satisfaction_v1!E23</f>
        <v>10</v>
      </c>
      <c r="F5">
        <f>satisfaction_v1!F23</f>
        <v>11</v>
      </c>
      <c r="G5">
        <f>satisfaction_v1!G23</f>
        <v>1000</v>
      </c>
      <c r="L5" s="30" t="s">
        <v>118</v>
      </c>
      <c r="M5" s="31">
        <v>4110264</v>
      </c>
      <c r="N5" s="30" t="s">
        <v>119</v>
      </c>
      <c r="O5" s="31">
        <v>20</v>
      </c>
      <c r="P5" s="30" t="s">
        <v>120</v>
      </c>
      <c r="Q5" s="31">
        <v>5</v>
      </c>
      <c r="R5" s="30" t="s">
        <v>121</v>
      </c>
      <c r="S5" s="31">
        <v>20</v>
      </c>
      <c r="T5" s="30" t="s">
        <v>122</v>
      </c>
      <c r="U5" s="31">
        <v>0</v>
      </c>
      <c r="V5" s="30" t="s">
        <v>123</v>
      </c>
      <c r="W5" s="31" t="s">
        <v>386</v>
      </c>
    </row>
    <row r="6" spans="1:23" ht="18.5" thickBot="1">
      <c r="A6" t="str">
        <f>"v1"&amp;satisfaction_v1!A24</f>
        <v>v1St5</v>
      </c>
      <c r="B6">
        <f>satisfaction_v1!B24</f>
        <v>10</v>
      </c>
      <c r="C6">
        <f>satisfaction_v1!C24</f>
        <v>2</v>
      </c>
      <c r="D6">
        <f>satisfaction_v1!D24</f>
        <v>11</v>
      </c>
      <c r="E6">
        <f>satisfaction_v1!E24</f>
        <v>17</v>
      </c>
      <c r="F6">
        <f>satisfaction_v1!F24</f>
        <v>16</v>
      </c>
      <c r="G6">
        <f>satisfaction_v1!G24</f>
        <v>1000</v>
      </c>
      <c r="L6" s="28"/>
    </row>
    <row r="7" spans="1:23" ht="15" thickBot="1">
      <c r="A7" t="str">
        <f>"v1"&amp;satisfaction_v1!A25</f>
        <v>v1St6</v>
      </c>
      <c r="B7">
        <f>satisfaction_v1!B25</f>
        <v>16</v>
      </c>
      <c r="C7">
        <f>satisfaction_v1!C25</f>
        <v>18</v>
      </c>
      <c r="D7">
        <f>satisfaction_v1!D25</f>
        <v>8</v>
      </c>
      <c r="E7">
        <f>satisfaction_v1!E25</f>
        <v>32</v>
      </c>
      <c r="F7">
        <f>satisfaction_v1!F25</f>
        <v>11</v>
      </c>
      <c r="G7">
        <f>satisfaction_v1!G25</f>
        <v>1000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23" ht="15" thickBot="1">
      <c r="A8" t="str">
        <f>"v1"&amp;satisfaction_v1!A26</f>
        <v>v1St7</v>
      </c>
      <c r="B8">
        <f>satisfaction_v1!B26</f>
        <v>22</v>
      </c>
      <c r="C8">
        <f>satisfaction_v1!C26</f>
        <v>18</v>
      </c>
      <c r="D8">
        <f>satisfaction_v1!D26</f>
        <v>17</v>
      </c>
      <c r="E8">
        <f>satisfaction_v1!E26</f>
        <v>41</v>
      </c>
      <c r="F8">
        <f>satisfaction_v1!F26</f>
        <v>37</v>
      </c>
      <c r="G8">
        <f>satisfaction_v1!G26</f>
        <v>1000</v>
      </c>
      <c r="L8" s="32" t="s">
        <v>131</v>
      </c>
      <c r="M8" s="33">
        <v>1</v>
      </c>
      <c r="N8" s="33">
        <v>12</v>
      </c>
      <c r="O8" s="33">
        <v>19</v>
      </c>
      <c r="P8" s="33">
        <v>9</v>
      </c>
      <c r="Q8" s="33">
        <v>10</v>
      </c>
      <c r="R8" s="33">
        <v>1000</v>
      </c>
    </row>
    <row r="9" spans="1:23" ht="15" thickBot="1">
      <c r="A9" t="str">
        <f>"v1"&amp;satisfaction_v1!A27</f>
        <v>v1St8</v>
      </c>
      <c r="B9">
        <f>satisfaction_v1!B27</f>
        <v>29</v>
      </c>
      <c r="C9">
        <f>satisfaction_v1!C27</f>
        <v>5</v>
      </c>
      <c r="D9">
        <f>satisfaction_v1!D27</f>
        <v>1</v>
      </c>
      <c r="E9">
        <f>satisfaction_v1!E27</f>
        <v>12</v>
      </c>
      <c r="F9">
        <f>satisfaction_v1!F27</f>
        <v>5</v>
      </c>
      <c r="G9">
        <f>satisfaction_v1!G27</f>
        <v>1000</v>
      </c>
      <c r="L9" s="32" t="s">
        <v>132</v>
      </c>
      <c r="M9" s="33">
        <v>16</v>
      </c>
      <c r="N9" s="33">
        <v>19</v>
      </c>
      <c r="O9" s="33">
        <v>12</v>
      </c>
      <c r="P9" s="33">
        <v>12</v>
      </c>
      <c r="Q9" s="33">
        <v>18</v>
      </c>
      <c r="R9" s="33">
        <v>1000</v>
      </c>
    </row>
    <row r="10" spans="1:23" ht="15" thickBot="1">
      <c r="A10" t="str">
        <f>"v1"&amp;satisfaction_v1!A28</f>
        <v>v1St9</v>
      </c>
      <c r="B10">
        <f>satisfaction_v1!B28</f>
        <v>46</v>
      </c>
      <c r="C10">
        <f>satisfaction_v1!C28</f>
        <v>13</v>
      </c>
      <c r="D10">
        <f>satisfaction_v1!D28</f>
        <v>2</v>
      </c>
      <c r="E10">
        <f>satisfaction_v1!E28</f>
        <v>42</v>
      </c>
      <c r="F10">
        <f>satisfaction_v1!F28</f>
        <v>1</v>
      </c>
      <c r="G10">
        <f>satisfaction_v1!G28</f>
        <v>1000</v>
      </c>
      <c r="L10" s="32" t="s">
        <v>133</v>
      </c>
      <c r="M10" s="33">
        <v>7</v>
      </c>
      <c r="N10" s="33">
        <v>6</v>
      </c>
      <c r="O10" s="33">
        <v>18</v>
      </c>
      <c r="P10" s="33">
        <v>6</v>
      </c>
      <c r="Q10" s="33">
        <v>13</v>
      </c>
      <c r="R10" s="33">
        <v>1000</v>
      </c>
    </row>
    <row r="11" spans="1:23" ht="15" thickBot="1">
      <c r="A11" t="str">
        <f>"v1"&amp;satisfaction_v1!A29</f>
        <v>v1St10</v>
      </c>
      <c r="B11">
        <f>satisfaction_v1!B29</f>
        <v>4</v>
      </c>
      <c r="C11">
        <f>satisfaction_v1!C29</f>
        <v>3</v>
      </c>
      <c r="D11">
        <f>satisfaction_v1!D29</f>
        <v>42</v>
      </c>
      <c r="E11">
        <f>satisfaction_v1!E29</f>
        <v>5</v>
      </c>
      <c r="F11">
        <f>satisfaction_v1!F29</f>
        <v>13</v>
      </c>
      <c r="G11">
        <f>satisfaction_v1!G29</f>
        <v>1000</v>
      </c>
      <c r="L11" s="32" t="s">
        <v>134</v>
      </c>
      <c r="M11" s="33">
        <v>10</v>
      </c>
      <c r="N11" s="33">
        <v>20</v>
      </c>
      <c r="O11" s="33">
        <v>6</v>
      </c>
      <c r="P11" s="33">
        <v>7</v>
      </c>
      <c r="Q11" s="33">
        <v>8</v>
      </c>
      <c r="R11" s="33">
        <v>1000</v>
      </c>
    </row>
    <row r="12" spans="1:23" ht="15" thickBot="1">
      <c r="A12" t="str">
        <f>"v2"&amp;satisfaction_v2!A20</f>
        <v>v2St1</v>
      </c>
      <c r="B12">
        <f>satisfaction_v2!B20</f>
        <v>15.200000000000003</v>
      </c>
      <c r="C12">
        <f>satisfaction_v2!C20</f>
        <v>9.9999999999994316E-2</v>
      </c>
      <c r="D12">
        <f>satisfaction_v2!D20</f>
        <v>28.299999999999997</v>
      </c>
      <c r="E12">
        <f>satisfaction_v2!E20</f>
        <v>0.90000000000000568</v>
      </c>
      <c r="F12">
        <f>satisfaction_v2!F20</f>
        <v>17.799999999999997</v>
      </c>
      <c r="G12">
        <f>G2</f>
        <v>1000</v>
      </c>
      <c r="L12" s="32" t="s">
        <v>135</v>
      </c>
      <c r="M12" s="33">
        <v>9</v>
      </c>
      <c r="N12" s="33">
        <v>2</v>
      </c>
      <c r="O12" s="33">
        <v>9</v>
      </c>
      <c r="P12" s="33">
        <v>10</v>
      </c>
      <c r="Q12" s="33">
        <v>12</v>
      </c>
      <c r="R12" s="33">
        <v>1000</v>
      </c>
    </row>
    <row r="13" spans="1:23" ht="15" thickBot="1">
      <c r="A13" t="str">
        <f>"v2"&amp;satisfaction_v2!A21</f>
        <v>v2St2</v>
      </c>
      <c r="B13">
        <f>satisfaction_v2!B21</f>
        <v>9.7999999999999972</v>
      </c>
      <c r="C13">
        <f>satisfaction_v2!C21</f>
        <v>30.900000000000006</v>
      </c>
      <c r="D13">
        <f>satisfaction_v2!D21</f>
        <v>8.2999999999999972</v>
      </c>
      <c r="E13">
        <f>satisfaction_v2!E21</f>
        <v>3.9000000000000057</v>
      </c>
      <c r="F13">
        <f>satisfaction_v2!F21</f>
        <v>21.200000000000003</v>
      </c>
      <c r="G13">
        <f t="shared" ref="G13:G21" si="0">G3</f>
        <v>1000</v>
      </c>
      <c r="L13" s="32" t="s">
        <v>136</v>
      </c>
      <c r="M13" s="33">
        <v>14</v>
      </c>
      <c r="N13" s="33">
        <v>14</v>
      </c>
      <c r="O13" s="33">
        <v>4</v>
      </c>
      <c r="P13" s="33">
        <v>18</v>
      </c>
      <c r="Q13" s="33">
        <v>8</v>
      </c>
      <c r="R13" s="33">
        <v>1000</v>
      </c>
    </row>
    <row r="14" spans="1:23" ht="15" thickBot="1">
      <c r="A14" t="str">
        <f>"v2"&amp;satisfaction_v2!A22</f>
        <v>v2St3</v>
      </c>
      <c r="B14">
        <f>satisfaction_v2!B22</f>
        <v>6.2000000000000028</v>
      </c>
      <c r="C14">
        <f>satisfaction_v2!C22</f>
        <v>9.0999999999999943</v>
      </c>
      <c r="D14">
        <f>satisfaction_v2!D22</f>
        <v>27.299999999999997</v>
      </c>
      <c r="E14">
        <f>satisfaction_v2!E22</f>
        <v>21.099999999999994</v>
      </c>
      <c r="F14">
        <f>satisfaction_v2!F22</f>
        <v>22.799999999999997</v>
      </c>
      <c r="G14">
        <f t="shared" si="0"/>
        <v>1000</v>
      </c>
      <c r="L14" s="32" t="s">
        <v>137</v>
      </c>
      <c r="M14" s="33">
        <v>15</v>
      </c>
      <c r="N14" s="33">
        <v>14</v>
      </c>
      <c r="O14" s="33">
        <v>10</v>
      </c>
      <c r="P14" s="33">
        <v>19</v>
      </c>
      <c r="Q14" s="33">
        <v>20</v>
      </c>
      <c r="R14" s="33">
        <v>1000</v>
      </c>
    </row>
    <row r="15" spans="1:23" ht="15" thickBot="1">
      <c r="A15" t="str">
        <f>"v2"&amp;satisfaction_v2!A23</f>
        <v>v2St4</v>
      </c>
      <c r="B15">
        <f>satisfaction_v2!B23</f>
        <v>4.2000000000000028</v>
      </c>
      <c r="C15">
        <f>satisfaction_v2!C23</f>
        <v>35.900000000000006</v>
      </c>
      <c r="D15">
        <f>satisfaction_v2!D23</f>
        <v>2.7000000000000028</v>
      </c>
      <c r="E15">
        <f>satisfaction_v2!E23</f>
        <v>4.0999999999999943</v>
      </c>
      <c r="F15">
        <f>satisfaction_v2!F23</f>
        <v>5.2000000000000028</v>
      </c>
      <c r="G15">
        <f t="shared" si="0"/>
        <v>1000</v>
      </c>
      <c r="L15" s="32" t="s">
        <v>138</v>
      </c>
      <c r="M15" s="33">
        <v>18</v>
      </c>
      <c r="N15" s="33">
        <v>6</v>
      </c>
      <c r="O15" s="33">
        <v>1</v>
      </c>
      <c r="P15" s="33">
        <v>8</v>
      </c>
      <c r="Q15" s="33">
        <v>3</v>
      </c>
      <c r="R15" s="33">
        <v>1000</v>
      </c>
    </row>
    <row r="16" spans="1:23" ht="15" thickBot="1">
      <c r="A16" t="str">
        <f>"v2"&amp;satisfaction_v2!A24</f>
        <v>v2St5</v>
      </c>
      <c r="B16">
        <f>satisfaction_v2!B24</f>
        <v>25.200000000000003</v>
      </c>
      <c r="C16">
        <f>satisfaction_v2!C24</f>
        <v>12.099999999999994</v>
      </c>
      <c r="D16">
        <f>satisfaction_v2!D24</f>
        <v>22.700000000000003</v>
      </c>
      <c r="E16">
        <f>satisfaction_v2!E24</f>
        <v>31.099999999999994</v>
      </c>
      <c r="F16">
        <f>satisfaction_v2!F24</f>
        <v>21.799999999999997</v>
      </c>
      <c r="G16">
        <f t="shared" si="0"/>
        <v>1000</v>
      </c>
      <c r="L16" s="32" t="s">
        <v>139</v>
      </c>
      <c r="M16" s="33">
        <v>20</v>
      </c>
      <c r="N16" s="33">
        <v>11</v>
      </c>
      <c r="O16" s="33">
        <v>2</v>
      </c>
      <c r="P16" s="33">
        <v>20</v>
      </c>
      <c r="Q16" s="33">
        <v>2</v>
      </c>
      <c r="R16" s="33">
        <v>1000</v>
      </c>
    </row>
    <row r="17" spans="1:18" ht="15" thickBot="1">
      <c r="A17" t="str">
        <f>"v2"&amp;satisfaction_v2!A25</f>
        <v>v2St6</v>
      </c>
      <c r="B17">
        <f>satisfaction_v2!B25</f>
        <v>0.79999999999999716</v>
      </c>
      <c r="C17">
        <f>satisfaction_v2!C25</f>
        <v>3.9000000000000057</v>
      </c>
      <c r="D17">
        <f>satisfaction_v2!D25</f>
        <v>19.700000000000003</v>
      </c>
      <c r="E17">
        <f>satisfaction_v2!E25</f>
        <v>17.900000000000006</v>
      </c>
      <c r="F17">
        <f>satisfaction_v2!F25</f>
        <v>5.2000000000000028</v>
      </c>
      <c r="G17">
        <f t="shared" si="0"/>
        <v>1000</v>
      </c>
      <c r="L17" s="32" t="s">
        <v>140</v>
      </c>
      <c r="M17" s="33">
        <v>3</v>
      </c>
      <c r="N17" s="33">
        <v>3</v>
      </c>
      <c r="O17" s="33">
        <v>20</v>
      </c>
      <c r="P17" s="33">
        <v>5</v>
      </c>
      <c r="Q17" s="33">
        <v>11</v>
      </c>
      <c r="R17" s="33">
        <v>1000</v>
      </c>
    </row>
    <row r="18" spans="1:18" ht="15" thickBot="1">
      <c r="A18" t="str">
        <f>"v2"&amp;satisfaction_v2!A26</f>
        <v>v2St7</v>
      </c>
      <c r="B18">
        <f>satisfaction_v2!B26</f>
        <v>6.7999999999999972</v>
      </c>
      <c r="C18">
        <f>satisfaction_v2!C26</f>
        <v>3.9000000000000057</v>
      </c>
      <c r="D18">
        <f>satisfaction_v2!D26</f>
        <v>28.700000000000003</v>
      </c>
      <c r="E18">
        <f>satisfaction_v2!E26</f>
        <v>26.900000000000006</v>
      </c>
      <c r="F18">
        <f>satisfaction_v2!F26</f>
        <v>31.200000000000003</v>
      </c>
      <c r="G18">
        <f t="shared" si="0"/>
        <v>1000</v>
      </c>
      <c r="L18" s="32" t="s">
        <v>182</v>
      </c>
      <c r="M18" s="33">
        <v>13</v>
      </c>
      <c r="N18" s="33">
        <v>1</v>
      </c>
      <c r="O18" s="33">
        <v>15</v>
      </c>
      <c r="P18" s="33">
        <v>1</v>
      </c>
      <c r="Q18" s="33">
        <v>14</v>
      </c>
      <c r="R18" s="33">
        <v>1000</v>
      </c>
    </row>
    <row r="19" spans="1:18" ht="15" thickBot="1">
      <c r="A19" t="str">
        <f>"v2"&amp;satisfaction_v2!A27</f>
        <v>v2St8</v>
      </c>
      <c r="B19">
        <f>satisfaction_v2!B27</f>
        <v>13.799999999999997</v>
      </c>
      <c r="C19">
        <f>satisfaction_v2!C27</f>
        <v>9.0999999999999943</v>
      </c>
      <c r="D19">
        <f>satisfaction_v2!D27</f>
        <v>10.700000000000003</v>
      </c>
      <c r="E19">
        <f>satisfaction_v2!E27</f>
        <v>2.0999999999999943</v>
      </c>
      <c r="F19">
        <f>satisfaction_v2!F27</f>
        <v>0.79999999999999716</v>
      </c>
      <c r="G19">
        <f t="shared" si="0"/>
        <v>1000</v>
      </c>
      <c r="L19" s="32" t="s">
        <v>183</v>
      </c>
      <c r="M19" s="33">
        <v>8</v>
      </c>
      <c r="N19" s="33">
        <v>17</v>
      </c>
      <c r="O19" s="33">
        <v>5</v>
      </c>
      <c r="P19" s="33">
        <v>3</v>
      </c>
      <c r="Q19" s="33">
        <v>15</v>
      </c>
      <c r="R19" s="33">
        <v>1000</v>
      </c>
    </row>
    <row r="20" spans="1:18" ht="15" thickBot="1">
      <c r="A20" t="str">
        <f>"v2"&amp;satisfaction_v2!A28</f>
        <v>v2St9</v>
      </c>
      <c r="B20">
        <f>satisfaction_v2!B28</f>
        <v>30.799999999999997</v>
      </c>
      <c r="C20">
        <f>satisfaction_v2!C28</f>
        <v>27.099999999999994</v>
      </c>
      <c r="D20">
        <f>satisfaction_v2!D28</f>
        <v>9.7000000000000028</v>
      </c>
      <c r="E20">
        <f>satisfaction_v2!E28</f>
        <v>27.900000000000006</v>
      </c>
      <c r="F20">
        <f>satisfaction_v2!F28</f>
        <v>6.7999999999999972</v>
      </c>
      <c r="G20">
        <f t="shared" si="0"/>
        <v>1000</v>
      </c>
      <c r="L20" s="32" t="s">
        <v>184</v>
      </c>
      <c r="M20" s="33">
        <v>5</v>
      </c>
      <c r="N20" s="33">
        <v>8</v>
      </c>
      <c r="O20" s="33">
        <v>14</v>
      </c>
      <c r="P20" s="33">
        <v>14</v>
      </c>
      <c r="Q20" s="33">
        <v>17</v>
      </c>
      <c r="R20" s="33">
        <v>1000</v>
      </c>
    </row>
    <row r="21" spans="1:18" ht="15" thickBot="1">
      <c r="A21" t="str">
        <f>"v2"&amp;satisfaction_v2!A29</f>
        <v>v2St10</v>
      </c>
      <c r="B21">
        <f>satisfaction_v2!B29</f>
        <v>11.200000000000003</v>
      </c>
      <c r="C21">
        <f>satisfaction_v2!C29</f>
        <v>17.099999999999994</v>
      </c>
      <c r="D21">
        <f>satisfaction_v2!D29</f>
        <v>30.299999999999997</v>
      </c>
      <c r="E21">
        <f>satisfaction_v2!E29</f>
        <v>19.099999999999994</v>
      </c>
      <c r="F21">
        <f>satisfaction_v2!F29</f>
        <v>7.2000000000000028</v>
      </c>
      <c r="G21">
        <f t="shared" si="0"/>
        <v>1000</v>
      </c>
      <c r="L21" s="32" t="s">
        <v>185</v>
      </c>
      <c r="M21" s="33">
        <v>4</v>
      </c>
      <c r="N21" s="33">
        <v>18</v>
      </c>
      <c r="O21" s="33">
        <v>3</v>
      </c>
      <c r="P21" s="33">
        <v>4</v>
      </c>
      <c r="Q21" s="33">
        <v>4</v>
      </c>
      <c r="R21" s="33">
        <v>1000</v>
      </c>
    </row>
    <row r="22" spans="1:18" ht="15" thickBot="1">
      <c r="L22" s="32" t="s">
        <v>186</v>
      </c>
      <c r="M22" s="33">
        <v>17</v>
      </c>
      <c r="N22" s="33">
        <v>10</v>
      </c>
      <c r="O22" s="33">
        <v>13</v>
      </c>
      <c r="P22" s="33">
        <v>17</v>
      </c>
      <c r="Q22" s="33">
        <v>16</v>
      </c>
      <c r="R22" s="33">
        <v>1000</v>
      </c>
    </row>
    <row r="23" spans="1:18" ht="15" thickBot="1">
      <c r="L23" s="32" t="s">
        <v>187</v>
      </c>
      <c r="M23" s="33">
        <v>2</v>
      </c>
      <c r="N23" s="33">
        <v>4</v>
      </c>
      <c r="O23" s="33">
        <v>11</v>
      </c>
      <c r="P23" s="33">
        <v>11</v>
      </c>
      <c r="Q23" s="33">
        <v>4</v>
      </c>
      <c r="R23" s="33">
        <v>1000</v>
      </c>
    </row>
    <row r="24" spans="1:18" ht="15" thickBot="1">
      <c r="A24" t="s">
        <v>181</v>
      </c>
      <c r="B24" t="str">
        <f t="shared" ref="B24:G24" si="1">B1</f>
        <v>Nd1</v>
      </c>
      <c r="C24" t="str">
        <f t="shared" si="1"/>
        <v>Nd2</v>
      </c>
      <c r="D24" t="str">
        <f t="shared" si="1"/>
        <v>Nd3</v>
      </c>
      <c r="E24" t="str">
        <f t="shared" si="1"/>
        <v>Nd4</v>
      </c>
      <c r="F24" t="str">
        <f t="shared" si="1"/>
        <v>Nd5</v>
      </c>
      <c r="G24" t="str">
        <f t="shared" si="1"/>
        <v>Y0</v>
      </c>
      <c r="H24" t="s">
        <v>205</v>
      </c>
      <c r="I24" t="s">
        <v>208</v>
      </c>
      <c r="L24" s="32" t="s">
        <v>188</v>
      </c>
      <c r="M24" s="33">
        <v>6</v>
      </c>
      <c r="N24" s="33">
        <v>4</v>
      </c>
      <c r="O24" s="33">
        <v>16</v>
      </c>
      <c r="P24" s="33">
        <v>15</v>
      </c>
      <c r="Q24" s="33">
        <v>19</v>
      </c>
      <c r="R24" s="33">
        <v>1000</v>
      </c>
    </row>
    <row r="25" spans="1:18" ht="15" thickBot="1">
      <c r="A25" t="str">
        <f>A2</f>
        <v>v1St1</v>
      </c>
      <c r="B25">
        <f>RANK(B2,B$2:B$21,satisfaction_v1!B$18)</f>
        <v>1</v>
      </c>
      <c r="C25">
        <f>RANK(C2,C$2:C$21,satisfaction_v1!C$18)</f>
        <v>12</v>
      </c>
      <c r="D25">
        <f>RANK(D2,D$2:D$21,satisfaction_v1!D$18)</f>
        <v>19</v>
      </c>
      <c r="E25">
        <f>RANK(E2,E$2:E$21,satisfaction_v1!E$18)</f>
        <v>9</v>
      </c>
      <c r="F25">
        <f>RANK(F2,F$2:F$21,satisfaction_v1!F$18)</f>
        <v>10</v>
      </c>
      <c r="G25">
        <f t="shared" ref="G25" si="2">G2</f>
        <v>1000</v>
      </c>
      <c r="H25" t="s">
        <v>206</v>
      </c>
      <c r="I25" s="25">
        <f>R74</f>
        <v>1001.4</v>
      </c>
      <c r="J25" s="25"/>
      <c r="L25" s="32" t="s">
        <v>189</v>
      </c>
      <c r="M25" s="33">
        <v>12</v>
      </c>
      <c r="N25" s="33">
        <v>8</v>
      </c>
      <c r="O25" s="33">
        <v>8</v>
      </c>
      <c r="P25" s="33">
        <v>2</v>
      </c>
      <c r="Q25" s="33">
        <v>1</v>
      </c>
      <c r="R25" s="33">
        <v>1000</v>
      </c>
    </row>
    <row r="26" spans="1:18" ht="15" thickBot="1">
      <c r="A26" t="str">
        <f t="shared" ref="A26:A44" si="3">A3</f>
        <v>v1St2</v>
      </c>
      <c r="B26">
        <f>RANK(B3,B$2:B$21,satisfaction_v1!B$18)</f>
        <v>16</v>
      </c>
      <c r="C26">
        <f>RANK(C3,C$2:C$21,satisfaction_v1!C$18)</f>
        <v>19</v>
      </c>
      <c r="D26">
        <f>RANK(D3,D$2:D$21,satisfaction_v1!D$18)</f>
        <v>12</v>
      </c>
      <c r="E26">
        <f>RANK(E3,E$2:E$21,satisfaction_v1!E$18)</f>
        <v>12</v>
      </c>
      <c r="F26">
        <f>RANK(F3,F$2:F$21,satisfaction_v1!F$18)</f>
        <v>18</v>
      </c>
      <c r="G26">
        <f t="shared" ref="G26" si="4">G3</f>
        <v>1000</v>
      </c>
      <c r="H26" t="s">
        <v>206</v>
      </c>
      <c r="I26" s="25">
        <f t="shared" ref="I26:I44" si="5">R75</f>
        <v>970.9</v>
      </c>
      <c r="J26" s="25"/>
      <c r="L26" s="32" t="s">
        <v>190</v>
      </c>
      <c r="M26" s="33">
        <v>19</v>
      </c>
      <c r="N26" s="33">
        <v>16</v>
      </c>
      <c r="O26" s="33">
        <v>7</v>
      </c>
      <c r="P26" s="33">
        <v>16</v>
      </c>
      <c r="Q26" s="33">
        <v>6</v>
      </c>
      <c r="R26" s="33">
        <v>1000</v>
      </c>
    </row>
    <row r="27" spans="1:18" ht="15" thickBot="1">
      <c r="A27" t="str">
        <f t="shared" si="3"/>
        <v>v1St3</v>
      </c>
      <c r="B27">
        <f>RANK(B4,B$2:B$21,satisfaction_v1!B$18)</f>
        <v>7</v>
      </c>
      <c r="C27">
        <f>RANK(C4,C$2:C$21,satisfaction_v1!C$18)</f>
        <v>6</v>
      </c>
      <c r="D27">
        <f>RANK(D4,D$2:D$21,satisfaction_v1!D$18)</f>
        <v>18</v>
      </c>
      <c r="E27">
        <f>RANK(E4,E$2:E$21,satisfaction_v1!E$18)</f>
        <v>6</v>
      </c>
      <c r="F27">
        <f>RANK(F4,F$2:F$21,satisfaction_v1!F$18)</f>
        <v>13</v>
      </c>
      <c r="G27">
        <f t="shared" ref="G27" si="6">G4</f>
        <v>1000</v>
      </c>
      <c r="H27" t="s">
        <v>206</v>
      </c>
      <c r="I27" s="25">
        <f t="shared" si="5"/>
        <v>992.4</v>
      </c>
      <c r="J27" s="25"/>
      <c r="L27" s="32" t="s">
        <v>191</v>
      </c>
      <c r="M27" s="33">
        <v>11</v>
      </c>
      <c r="N27" s="33">
        <v>13</v>
      </c>
      <c r="O27" s="33">
        <v>17</v>
      </c>
      <c r="P27" s="33">
        <v>13</v>
      </c>
      <c r="Q27" s="33">
        <v>7</v>
      </c>
      <c r="R27" s="33">
        <v>1000</v>
      </c>
    </row>
    <row r="28" spans="1:18" ht="18.5" thickBot="1">
      <c r="A28" t="str">
        <f t="shared" si="3"/>
        <v>v1St4</v>
      </c>
      <c r="B28">
        <f>RANK(B5,B$2:B$21,satisfaction_v1!B$18)</f>
        <v>10</v>
      </c>
      <c r="C28">
        <f>RANK(C5,C$2:C$21,satisfaction_v1!C$18)</f>
        <v>20</v>
      </c>
      <c r="D28">
        <f>RANK(D5,D$2:D$21,satisfaction_v1!D$18)</f>
        <v>6</v>
      </c>
      <c r="E28">
        <f>RANK(E5,E$2:E$21,satisfaction_v1!E$18)</f>
        <v>7</v>
      </c>
      <c r="F28">
        <f>RANK(F5,F$2:F$21,satisfaction_v1!F$18)</f>
        <v>8</v>
      </c>
      <c r="G28">
        <f t="shared" ref="G28" si="7">G5</f>
        <v>1000</v>
      </c>
      <c r="H28" t="s">
        <v>206</v>
      </c>
      <c r="I28" s="25">
        <f t="shared" si="5"/>
        <v>992.4</v>
      </c>
      <c r="J28" s="25"/>
      <c r="L28" s="28"/>
    </row>
    <row r="29" spans="1:18" ht="15" thickBot="1">
      <c r="A29" t="str">
        <f t="shared" si="3"/>
        <v>v1St5</v>
      </c>
      <c r="B29">
        <f>RANK(B6,B$2:B$21,satisfaction_v1!B$18)</f>
        <v>9</v>
      </c>
      <c r="C29">
        <f>RANK(C6,C$2:C$21,satisfaction_v1!C$18)</f>
        <v>2</v>
      </c>
      <c r="D29">
        <f>RANK(D6,D$2:D$21,satisfaction_v1!D$18)</f>
        <v>9</v>
      </c>
      <c r="E29">
        <f>RANK(E6,E$2:E$21,satisfaction_v1!E$18)</f>
        <v>10</v>
      </c>
      <c r="F29">
        <f>RANK(F6,F$2:F$21,satisfaction_v1!F$18)</f>
        <v>12</v>
      </c>
      <c r="G29">
        <f t="shared" ref="G29" si="8">G6</f>
        <v>1000</v>
      </c>
      <c r="H29" t="s">
        <v>206</v>
      </c>
      <c r="I29" s="25">
        <f t="shared" si="5"/>
        <v>1019.4</v>
      </c>
      <c r="J29" s="25"/>
      <c r="L29" s="32" t="s">
        <v>141</v>
      </c>
      <c r="M29" s="32" t="s">
        <v>125</v>
      </c>
      <c r="N29" s="32" t="s">
        <v>126</v>
      </c>
      <c r="O29" s="32" t="s">
        <v>127</v>
      </c>
      <c r="P29" s="32" t="s">
        <v>128</v>
      </c>
      <c r="Q29" s="32" t="s">
        <v>129</v>
      </c>
    </row>
    <row r="30" spans="1:18" ht="15" thickBot="1">
      <c r="A30" t="str">
        <f t="shared" si="3"/>
        <v>v1St6</v>
      </c>
      <c r="B30">
        <f>RANK(B7,B$2:B$21,satisfaction_v1!B$18)</f>
        <v>14</v>
      </c>
      <c r="C30">
        <f>RANK(C7,C$2:C$21,satisfaction_v1!C$18)</f>
        <v>14</v>
      </c>
      <c r="D30">
        <f>RANK(D7,D$2:D$21,satisfaction_v1!D$18)</f>
        <v>4</v>
      </c>
      <c r="E30">
        <f>RANK(E7,E$2:E$21,satisfaction_v1!E$18)</f>
        <v>18</v>
      </c>
      <c r="F30">
        <f>RANK(F7,F$2:F$21,satisfaction_v1!F$18)</f>
        <v>8</v>
      </c>
      <c r="G30">
        <f t="shared" ref="G30" si="9">G7</f>
        <v>1000</v>
      </c>
      <c r="H30" t="s">
        <v>206</v>
      </c>
      <c r="I30" s="25">
        <f t="shared" si="5"/>
        <v>1005.9</v>
      </c>
      <c r="J30" s="25"/>
      <c r="L30" s="32" t="s">
        <v>142</v>
      </c>
      <c r="M30" s="33" t="s">
        <v>387</v>
      </c>
      <c r="N30" s="33" t="s">
        <v>388</v>
      </c>
      <c r="O30" s="33" t="s">
        <v>389</v>
      </c>
      <c r="P30" s="33" t="s">
        <v>390</v>
      </c>
      <c r="Q30" s="33" t="s">
        <v>391</v>
      </c>
    </row>
    <row r="31" spans="1:18" ht="15" thickBot="1">
      <c r="A31" t="str">
        <f t="shared" si="3"/>
        <v>v1St7</v>
      </c>
      <c r="B31">
        <f>RANK(B8,B$2:B$21,satisfaction_v1!B$18)</f>
        <v>15</v>
      </c>
      <c r="C31">
        <f>RANK(C8,C$2:C$21,satisfaction_v1!C$18)</f>
        <v>14</v>
      </c>
      <c r="D31">
        <f>RANK(D8,D$2:D$21,satisfaction_v1!D$18)</f>
        <v>10</v>
      </c>
      <c r="E31">
        <f>RANK(E8,E$2:E$21,satisfaction_v1!E$18)</f>
        <v>19</v>
      </c>
      <c r="F31">
        <f>RANK(F8,F$2:F$21,satisfaction_v1!F$18)</f>
        <v>20</v>
      </c>
      <c r="G31">
        <f t="shared" ref="G31" si="10">G8</f>
        <v>1000</v>
      </c>
      <c r="H31" t="s">
        <v>206</v>
      </c>
      <c r="I31" s="25">
        <f t="shared" si="5"/>
        <v>977.9</v>
      </c>
      <c r="J31" s="25"/>
      <c r="L31" s="32" t="s">
        <v>143</v>
      </c>
      <c r="M31" s="33" t="s">
        <v>392</v>
      </c>
      <c r="N31" s="33" t="s">
        <v>393</v>
      </c>
      <c r="O31" s="33" t="s">
        <v>394</v>
      </c>
      <c r="P31" s="33" t="s">
        <v>395</v>
      </c>
      <c r="Q31" s="33" t="s">
        <v>396</v>
      </c>
    </row>
    <row r="32" spans="1:18" ht="15" thickBot="1">
      <c r="A32" t="str">
        <f t="shared" si="3"/>
        <v>v1St8</v>
      </c>
      <c r="B32">
        <f>RANK(B9,B$2:B$21,satisfaction_v1!B$18)</f>
        <v>18</v>
      </c>
      <c r="C32">
        <f>RANK(C9,C$2:C$21,satisfaction_v1!C$18)</f>
        <v>6</v>
      </c>
      <c r="D32">
        <f>RANK(D9,D$2:D$21,satisfaction_v1!D$18)</f>
        <v>1</v>
      </c>
      <c r="E32">
        <f>RANK(E9,E$2:E$21,satisfaction_v1!E$18)</f>
        <v>8</v>
      </c>
      <c r="F32">
        <f>RANK(F9,F$2:F$21,satisfaction_v1!F$18)</f>
        <v>3</v>
      </c>
      <c r="G32">
        <f t="shared" ref="G32" si="11">G9</f>
        <v>1000</v>
      </c>
      <c r="H32" t="s">
        <v>206</v>
      </c>
      <c r="I32" s="25">
        <f t="shared" si="5"/>
        <v>1015.4</v>
      </c>
      <c r="J32" s="25"/>
      <c r="L32" s="32" t="s">
        <v>145</v>
      </c>
      <c r="M32" s="33" t="s">
        <v>397</v>
      </c>
      <c r="N32" s="33" t="s">
        <v>398</v>
      </c>
      <c r="O32" s="33" t="s">
        <v>399</v>
      </c>
      <c r="P32" s="33" t="s">
        <v>380</v>
      </c>
      <c r="Q32" s="33" t="s">
        <v>400</v>
      </c>
    </row>
    <row r="33" spans="1:17" ht="15" thickBot="1">
      <c r="A33" t="str">
        <f t="shared" si="3"/>
        <v>v1St9</v>
      </c>
      <c r="B33">
        <f>RANK(B10,B$2:B$21,satisfaction_v1!B$18)</f>
        <v>20</v>
      </c>
      <c r="C33">
        <f>RANK(C10,C$2:C$21,satisfaction_v1!C$18)</f>
        <v>11</v>
      </c>
      <c r="D33">
        <f>RANK(D10,D$2:D$21,satisfaction_v1!D$18)</f>
        <v>2</v>
      </c>
      <c r="E33">
        <f>RANK(E10,E$2:E$21,satisfaction_v1!E$18)</f>
        <v>20</v>
      </c>
      <c r="F33">
        <f>RANK(F10,F$2:F$21,satisfaction_v1!F$18)</f>
        <v>2</v>
      </c>
      <c r="G33">
        <f t="shared" ref="G33" si="12">G10</f>
        <v>1000</v>
      </c>
      <c r="H33" t="s">
        <v>206</v>
      </c>
      <c r="I33" s="25">
        <f t="shared" si="5"/>
        <v>991.9</v>
      </c>
      <c r="J33" s="25"/>
      <c r="L33" s="32" t="s">
        <v>147</v>
      </c>
      <c r="M33" s="33" t="s">
        <v>401</v>
      </c>
      <c r="N33" s="33" t="s">
        <v>402</v>
      </c>
      <c r="O33" s="33" t="s">
        <v>403</v>
      </c>
      <c r="P33" s="33" t="s">
        <v>290</v>
      </c>
      <c r="Q33" s="33" t="s">
        <v>404</v>
      </c>
    </row>
    <row r="34" spans="1:17" ht="15" thickBot="1">
      <c r="A34" t="str">
        <f t="shared" si="3"/>
        <v>v1St10</v>
      </c>
      <c r="B34">
        <f>RANK(B11,B$2:B$21,satisfaction_v1!B$18)</f>
        <v>3</v>
      </c>
      <c r="C34">
        <f>RANK(C11,C$2:C$21,satisfaction_v1!C$18)</f>
        <v>3</v>
      </c>
      <c r="D34">
        <f>RANK(D11,D$2:D$21,satisfaction_v1!D$18)</f>
        <v>20</v>
      </c>
      <c r="E34">
        <f>RANK(E11,E$2:E$21,satisfaction_v1!E$18)</f>
        <v>5</v>
      </c>
      <c r="F34">
        <f>RANK(F11,F$2:F$21,satisfaction_v1!F$18)</f>
        <v>11</v>
      </c>
      <c r="G34">
        <f t="shared" ref="G34" si="13">G11</f>
        <v>1000</v>
      </c>
      <c r="H34" t="s">
        <v>206</v>
      </c>
      <c r="I34" s="25">
        <f t="shared" si="5"/>
        <v>1001.4</v>
      </c>
      <c r="J34" s="25">
        <f>AVERAGE(I25:I34)</f>
        <v>996.89999999999986</v>
      </c>
      <c r="L34" s="32" t="s">
        <v>149</v>
      </c>
      <c r="M34" s="33" t="s">
        <v>405</v>
      </c>
      <c r="N34" s="33" t="s">
        <v>406</v>
      </c>
      <c r="O34" s="33" t="s">
        <v>407</v>
      </c>
      <c r="P34" s="33" t="s">
        <v>291</v>
      </c>
      <c r="Q34" s="33" t="s">
        <v>408</v>
      </c>
    </row>
    <row r="35" spans="1:17" ht="15" thickBot="1">
      <c r="A35" t="str">
        <f t="shared" si="3"/>
        <v>v2St1</v>
      </c>
      <c r="B35">
        <f>RANK(B12,B$2:B$21,satisfaction_v1!B$18)</f>
        <v>13</v>
      </c>
      <c r="C35">
        <f>RANK(C12,C$2:C$21,satisfaction_v1!C$18)</f>
        <v>1</v>
      </c>
      <c r="D35">
        <f>RANK(D12,D$2:D$21,satisfaction_v1!D$18)</f>
        <v>15</v>
      </c>
      <c r="E35">
        <f>RANK(E12,E$2:E$21,satisfaction_v1!E$18)</f>
        <v>1</v>
      </c>
      <c r="F35">
        <f>RANK(F12,F$2:F$21,satisfaction_v1!F$18)</f>
        <v>14</v>
      </c>
      <c r="G35">
        <f t="shared" ref="G35" si="14">G12</f>
        <v>1000</v>
      </c>
      <c r="H35" t="s">
        <v>207</v>
      </c>
      <c r="I35" s="25">
        <f t="shared" si="5"/>
        <v>1009.4</v>
      </c>
      <c r="J35" s="25">
        <f>AVERAGE(I35:I44)</f>
        <v>1003.0999999999998</v>
      </c>
      <c r="L35" s="32" t="s">
        <v>151</v>
      </c>
      <c r="M35" s="33" t="s">
        <v>409</v>
      </c>
      <c r="N35" s="33" t="s">
        <v>410</v>
      </c>
      <c r="O35" s="33" t="s">
        <v>411</v>
      </c>
      <c r="P35" s="33" t="s">
        <v>292</v>
      </c>
      <c r="Q35" s="33" t="s">
        <v>412</v>
      </c>
    </row>
    <row r="36" spans="1:17" ht="15" thickBot="1">
      <c r="A36" t="str">
        <f t="shared" si="3"/>
        <v>v2St2</v>
      </c>
      <c r="B36">
        <f>RANK(B13,B$2:B$21,satisfaction_v1!B$18)</f>
        <v>8</v>
      </c>
      <c r="C36">
        <f>RANK(C13,C$2:C$21,satisfaction_v1!C$18)</f>
        <v>17</v>
      </c>
      <c r="D36">
        <f>RANK(D13,D$2:D$21,satisfaction_v1!D$18)</f>
        <v>5</v>
      </c>
      <c r="E36">
        <f>RANK(E13,E$2:E$21,satisfaction_v1!E$18)</f>
        <v>3</v>
      </c>
      <c r="F36">
        <f>RANK(F13,F$2:F$21,satisfaction_v1!F$18)</f>
        <v>15</v>
      </c>
      <c r="G36">
        <f t="shared" ref="G36" si="15">G13</f>
        <v>1000</v>
      </c>
      <c r="H36" t="s">
        <v>207</v>
      </c>
      <c r="I36" s="25">
        <f t="shared" si="5"/>
        <v>1015.9</v>
      </c>
      <c r="J36" s="25"/>
      <c r="L36" s="32" t="s">
        <v>153</v>
      </c>
      <c r="M36" s="33" t="s">
        <v>413</v>
      </c>
      <c r="N36" s="33" t="s">
        <v>414</v>
      </c>
      <c r="O36" s="33" t="s">
        <v>415</v>
      </c>
      <c r="P36" s="33" t="s">
        <v>293</v>
      </c>
      <c r="Q36" s="33" t="s">
        <v>416</v>
      </c>
    </row>
    <row r="37" spans="1:17" ht="15" thickBot="1">
      <c r="A37" t="str">
        <f t="shared" si="3"/>
        <v>v2St3</v>
      </c>
      <c r="B37">
        <f>RANK(B14,B$2:B$21,satisfaction_v1!B$18)</f>
        <v>5</v>
      </c>
      <c r="C37">
        <f>RANK(C14,C$2:C$21,satisfaction_v1!C$18)</f>
        <v>8</v>
      </c>
      <c r="D37">
        <f>RANK(D14,D$2:D$21,satisfaction_v1!D$18)</f>
        <v>14</v>
      </c>
      <c r="E37">
        <f>RANK(E14,E$2:E$21,satisfaction_v1!E$18)</f>
        <v>14</v>
      </c>
      <c r="F37">
        <f>RANK(F14,F$2:F$21,satisfaction_v1!F$18)</f>
        <v>17</v>
      </c>
      <c r="G37">
        <f t="shared" ref="G37" si="16">G14</f>
        <v>1000</v>
      </c>
      <c r="H37" t="s">
        <v>207</v>
      </c>
      <c r="I37" s="25">
        <f t="shared" si="5"/>
        <v>989.4</v>
      </c>
      <c r="J37" s="25"/>
      <c r="L37" s="32" t="s">
        <v>155</v>
      </c>
      <c r="M37" s="33" t="s">
        <v>417</v>
      </c>
      <c r="N37" s="33" t="s">
        <v>418</v>
      </c>
      <c r="O37" s="33" t="s">
        <v>419</v>
      </c>
      <c r="P37" s="33" t="s">
        <v>254</v>
      </c>
      <c r="Q37" s="33" t="s">
        <v>254</v>
      </c>
    </row>
    <row r="38" spans="1:17" ht="15" thickBot="1">
      <c r="A38" t="str">
        <f t="shared" si="3"/>
        <v>v2St4</v>
      </c>
      <c r="B38">
        <f>RANK(B15,B$2:B$21,satisfaction_v1!B$18)</f>
        <v>4</v>
      </c>
      <c r="C38">
        <f>RANK(C15,C$2:C$21,satisfaction_v1!C$18)</f>
        <v>18</v>
      </c>
      <c r="D38">
        <f>RANK(D15,D$2:D$21,satisfaction_v1!D$18)</f>
        <v>3</v>
      </c>
      <c r="E38">
        <f>RANK(E15,E$2:E$21,satisfaction_v1!E$18)</f>
        <v>4</v>
      </c>
      <c r="F38">
        <f>RANK(F15,F$2:F$21,satisfaction_v1!F$18)</f>
        <v>4</v>
      </c>
      <c r="G38">
        <f t="shared" ref="G38" si="17">G15</f>
        <v>1000</v>
      </c>
      <c r="H38" t="s">
        <v>207</v>
      </c>
      <c r="I38" s="25">
        <f t="shared" si="5"/>
        <v>1023.9</v>
      </c>
      <c r="J38" s="25"/>
      <c r="L38" s="32" t="s">
        <v>157</v>
      </c>
      <c r="M38" s="33" t="s">
        <v>420</v>
      </c>
      <c r="N38" s="33" t="s">
        <v>421</v>
      </c>
      <c r="O38" s="33" t="s">
        <v>422</v>
      </c>
      <c r="P38" s="33" t="s">
        <v>258</v>
      </c>
      <c r="Q38" s="33" t="s">
        <v>258</v>
      </c>
    </row>
    <row r="39" spans="1:17" ht="15" thickBot="1">
      <c r="A39" t="str">
        <f t="shared" si="3"/>
        <v>v2St5</v>
      </c>
      <c r="B39">
        <f>RANK(B16,B$2:B$21,satisfaction_v1!B$18)</f>
        <v>17</v>
      </c>
      <c r="C39">
        <f>RANK(C16,C$2:C$21,satisfaction_v1!C$18)</f>
        <v>10</v>
      </c>
      <c r="D39">
        <f>RANK(D16,D$2:D$21,satisfaction_v1!D$18)</f>
        <v>13</v>
      </c>
      <c r="E39">
        <f>RANK(E16,E$2:E$21,satisfaction_v1!E$18)</f>
        <v>17</v>
      </c>
      <c r="F39">
        <f>RANK(F16,F$2:F$21,satisfaction_v1!F$18)</f>
        <v>16</v>
      </c>
      <c r="G39">
        <f t="shared" ref="G39" si="18">G16</f>
        <v>1000</v>
      </c>
      <c r="H39" t="s">
        <v>207</v>
      </c>
      <c r="I39" s="25">
        <f t="shared" si="5"/>
        <v>980.4</v>
      </c>
      <c r="J39" s="25"/>
      <c r="L39" s="32" t="s">
        <v>159</v>
      </c>
      <c r="M39" s="33" t="s">
        <v>423</v>
      </c>
      <c r="N39" s="33" t="s">
        <v>424</v>
      </c>
      <c r="O39" s="33" t="s">
        <v>425</v>
      </c>
      <c r="P39" s="33" t="s">
        <v>262</v>
      </c>
      <c r="Q39" s="33" t="s">
        <v>262</v>
      </c>
    </row>
    <row r="40" spans="1:17" ht="15" thickBot="1">
      <c r="A40" t="str">
        <f t="shared" si="3"/>
        <v>v2St6</v>
      </c>
      <c r="B40">
        <f>RANK(B17,B$2:B$21,satisfaction_v1!B$18)</f>
        <v>2</v>
      </c>
      <c r="C40">
        <f>RANK(C17,C$2:C$21,satisfaction_v1!C$18)</f>
        <v>4</v>
      </c>
      <c r="D40">
        <f>RANK(D17,D$2:D$21,satisfaction_v1!D$18)</f>
        <v>11</v>
      </c>
      <c r="E40">
        <f>RANK(E17,E$2:E$21,satisfaction_v1!E$18)</f>
        <v>11</v>
      </c>
      <c r="F40">
        <f>RANK(F17,F$2:F$21,satisfaction_v1!F$18)</f>
        <v>4</v>
      </c>
      <c r="G40">
        <f t="shared" ref="G40" si="19">G17</f>
        <v>1000</v>
      </c>
      <c r="H40" t="s">
        <v>207</v>
      </c>
      <c r="I40" s="25">
        <f t="shared" si="5"/>
        <v>1024.9000000000001</v>
      </c>
      <c r="J40" s="25"/>
      <c r="L40" s="32" t="s">
        <v>192</v>
      </c>
      <c r="M40" s="33" t="s">
        <v>426</v>
      </c>
      <c r="N40" s="33" t="s">
        <v>427</v>
      </c>
      <c r="O40" s="33" t="s">
        <v>428</v>
      </c>
      <c r="P40" s="33" t="s">
        <v>266</v>
      </c>
      <c r="Q40" s="33" t="s">
        <v>266</v>
      </c>
    </row>
    <row r="41" spans="1:17" ht="15" thickBot="1">
      <c r="A41" t="str">
        <f t="shared" si="3"/>
        <v>v2St7</v>
      </c>
      <c r="B41">
        <f>RANK(B18,B$2:B$21,satisfaction_v1!B$18)</f>
        <v>6</v>
      </c>
      <c r="C41">
        <f>RANK(C18,C$2:C$21,satisfaction_v1!C$18)</f>
        <v>4</v>
      </c>
      <c r="D41">
        <f>RANK(D18,D$2:D$21,satisfaction_v1!D$18)</f>
        <v>16</v>
      </c>
      <c r="E41">
        <f>RANK(E18,E$2:E$21,satisfaction_v1!E$18)</f>
        <v>15</v>
      </c>
      <c r="F41">
        <f>RANK(F18,F$2:F$21,satisfaction_v1!F$18)</f>
        <v>19</v>
      </c>
      <c r="G41">
        <f t="shared" ref="G41" si="20">G18</f>
        <v>1000</v>
      </c>
      <c r="H41" t="s">
        <v>207</v>
      </c>
      <c r="I41" s="25">
        <f t="shared" si="5"/>
        <v>987.4</v>
      </c>
      <c r="J41" s="25"/>
      <c r="L41" s="32" t="s">
        <v>193</v>
      </c>
      <c r="M41" s="33" t="s">
        <v>429</v>
      </c>
      <c r="N41" s="33" t="s">
        <v>430</v>
      </c>
      <c r="O41" s="33" t="s">
        <v>431</v>
      </c>
      <c r="P41" s="33" t="s">
        <v>144</v>
      </c>
      <c r="Q41" s="33" t="s">
        <v>144</v>
      </c>
    </row>
    <row r="42" spans="1:17" ht="15" thickBot="1">
      <c r="A42" t="str">
        <f t="shared" si="3"/>
        <v>v2St8</v>
      </c>
      <c r="B42">
        <f>RANK(B19,B$2:B$21,satisfaction_v1!B$18)</f>
        <v>12</v>
      </c>
      <c r="C42">
        <f>RANK(C19,C$2:C$21,satisfaction_v1!C$18)</f>
        <v>8</v>
      </c>
      <c r="D42">
        <f>RANK(D19,D$2:D$21,satisfaction_v1!D$18)</f>
        <v>8</v>
      </c>
      <c r="E42">
        <f>RANK(E19,E$2:E$21,satisfaction_v1!E$18)</f>
        <v>2</v>
      </c>
      <c r="F42">
        <f>RANK(F19,F$2:F$21,satisfaction_v1!F$18)</f>
        <v>1</v>
      </c>
      <c r="G42">
        <f t="shared" ref="G42" si="21">G19</f>
        <v>1000</v>
      </c>
      <c r="H42" t="s">
        <v>207</v>
      </c>
      <c r="I42" s="25">
        <f t="shared" si="5"/>
        <v>1025.4000000000001</v>
      </c>
      <c r="J42" s="25"/>
      <c r="L42" s="32" t="s">
        <v>194</v>
      </c>
      <c r="M42" s="33" t="s">
        <v>432</v>
      </c>
      <c r="N42" s="33" t="s">
        <v>433</v>
      </c>
      <c r="O42" s="33" t="s">
        <v>434</v>
      </c>
      <c r="P42" s="33" t="s">
        <v>146</v>
      </c>
      <c r="Q42" s="33" t="s">
        <v>146</v>
      </c>
    </row>
    <row r="43" spans="1:17" ht="15" thickBot="1">
      <c r="A43" t="str">
        <f t="shared" si="3"/>
        <v>v2St9</v>
      </c>
      <c r="B43">
        <f>RANK(B20,B$2:B$21,satisfaction_v1!B$18)</f>
        <v>19</v>
      </c>
      <c r="C43">
        <f>RANK(C20,C$2:C$21,satisfaction_v1!C$18)</f>
        <v>16</v>
      </c>
      <c r="D43">
        <f>RANK(D20,D$2:D$21,satisfaction_v1!D$18)</f>
        <v>7</v>
      </c>
      <c r="E43">
        <f>RANK(E20,E$2:E$21,satisfaction_v1!E$18)</f>
        <v>16</v>
      </c>
      <c r="F43">
        <f>RANK(F20,F$2:F$21,satisfaction_v1!F$18)</f>
        <v>6</v>
      </c>
      <c r="G43">
        <f t="shared" ref="G43" si="22">G20</f>
        <v>1000</v>
      </c>
      <c r="H43" t="s">
        <v>207</v>
      </c>
      <c r="I43" s="25">
        <f t="shared" si="5"/>
        <v>987.4</v>
      </c>
      <c r="J43" s="25"/>
      <c r="L43" s="32" t="s">
        <v>195</v>
      </c>
      <c r="M43" s="33" t="s">
        <v>435</v>
      </c>
      <c r="N43" s="33" t="s">
        <v>436</v>
      </c>
      <c r="O43" s="33" t="s">
        <v>437</v>
      </c>
      <c r="P43" s="33" t="s">
        <v>148</v>
      </c>
      <c r="Q43" s="33" t="s">
        <v>148</v>
      </c>
    </row>
    <row r="44" spans="1:17" ht="15" thickBot="1">
      <c r="A44" t="str">
        <f t="shared" si="3"/>
        <v>v2St10</v>
      </c>
      <c r="B44">
        <f>RANK(B21,B$2:B$21,satisfaction_v1!B$18)</f>
        <v>11</v>
      </c>
      <c r="C44">
        <f>RANK(C21,C$2:C$21,satisfaction_v1!C$18)</f>
        <v>13</v>
      </c>
      <c r="D44">
        <f>RANK(D21,D$2:D$21,satisfaction_v1!D$18)</f>
        <v>17</v>
      </c>
      <c r="E44">
        <f>RANK(E21,E$2:E$21,satisfaction_v1!E$18)</f>
        <v>13</v>
      </c>
      <c r="F44">
        <f>RANK(F21,F$2:F$21,satisfaction_v1!F$18)</f>
        <v>7</v>
      </c>
      <c r="G44">
        <f t="shared" ref="G44" si="23">G21</f>
        <v>1000</v>
      </c>
      <c r="H44" t="s">
        <v>207</v>
      </c>
      <c r="I44" s="25">
        <f t="shared" si="5"/>
        <v>986.9</v>
      </c>
      <c r="J44" s="25"/>
      <c r="L44" s="32" t="s">
        <v>196</v>
      </c>
      <c r="M44" s="33" t="s">
        <v>438</v>
      </c>
      <c r="N44" s="33" t="s">
        <v>439</v>
      </c>
      <c r="O44" s="33" t="s">
        <v>440</v>
      </c>
      <c r="P44" s="33" t="s">
        <v>150</v>
      </c>
      <c r="Q44" s="33" t="s">
        <v>150</v>
      </c>
    </row>
    <row r="45" spans="1:17" ht="15" thickBot="1">
      <c r="L45" s="32" t="s">
        <v>197</v>
      </c>
      <c r="M45" s="33" t="s">
        <v>441</v>
      </c>
      <c r="N45" s="33" t="s">
        <v>442</v>
      </c>
      <c r="O45" s="33" t="s">
        <v>443</v>
      </c>
      <c r="P45" s="33" t="s">
        <v>152</v>
      </c>
      <c r="Q45" s="33" t="s">
        <v>152</v>
      </c>
    </row>
    <row r="46" spans="1:17" ht="15" thickBot="1">
      <c r="L46" s="32" t="s">
        <v>198</v>
      </c>
      <c r="M46" s="33" t="s">
        <v>444</v>
      </c>
      <c r="N46" s="33" t="s">
        <v>445</v>
      </c>
      <c r="O46" s="33" t="s">
        <v>446</v>
      </c>
      <c r="P46" s="33" t="s">
        <v>154</v>
      </c>
      <c r="Q46" s="33" t="s">
        <v>154</v>
      </c>
    </row>
    <row r="47" spans="1:17" ht="15" thickBot="1">
      <c r="L47" s="32" t="s">
        <v>199</v>
      </c>
      <c r="M47" s="33" t="s">
        <v>447</v>
      </c>
      <c r="N47" s="33" t="s">
        <v>448</v>
      </c>
      <c r="O47" s="33" t="s">
        <v>449</v>
      </c>
      <c r="P47" s="33" t="s">
        <v>156</v>
      </c>
      <c r="Q47" s="33" t="s">
        <v>156</v>
      </c>
    </row>
    <row r="48" spans="1:17" ht="15" thickBot="1">
      <c r="L48" s="32" t="s">
        <v>200</v>
      </c>
      <c r="M48" s="33" t="s">
        <v>450</v>
      </c>
      <c r="N48" s="33" t="s">
        <v>451</v>
      </c>
      <c r="O48" s="33" t="s">
        <v>452</v>
      </c>
      <c r="P48" s="33" t="s">
        <v>158</v>
      </c>
      <c r="Q48" s="33" t="s">
        <v>158</v>
      </c>
    </row>
    <row r="49" spans="12:17" ht="15" thickBot="1">
      <c r="L49" s="32" t="s">
        <v>201</v>
      </c>
      <c r="M49" s="33" t="s">
        <v>453</v>
      </c>
      <c r="N49" s="33" t="s">
        <v>160</v>
      </c>
      <c r="O49" s="33" t="s">
        <v>454</v>
      </c>
      <c r="P49" s="33" t="s">
        <v>160</v>
      </c>
      <c r="Q49" s="33" t="s">
        <v>160</v>
      </c>
    </row>
    <row r="50" spans="12:17" ht="18.5" thickBot="1">
      <c r="L50" s="28"/>
    </row>
    <row r="51" spans="12:17" ht="15" thickBot="1">
      <c r="L51" s="32" t="s">
        <v>161</v>
      </c>
      <c r="M51" s="32" t="s">
        <v>125</v>
      </c>
      <c r="N51" s="32" t="s">
        <v>126</v>
      </c>
      <c r="O51" s="32" t="s">
        <v>127</v>
      </c>
      <c r="P51" s="32" t="s">
        <v>128</v>
      </c>
      <c r="Q51" s="32" t="s">
        <v>129</v>
      </c>
    </row>
    <row r="52" spans="12:17" ht="15" thickBot="1">
      <c r="L52" s="32" t="s">
        <v>142</v>
      </c>
      <c r="M52" s="33">
        <v>504.2</v>
      </c>
      <c r="N52" s="33">
        <v>46.6</v>
      </c>
      <c r="O52" s="33">
        <v>491.2</v>
      </c>
      <c r="P52" s="33">
        <v>19</v>
      </c>
      <c r="Q52" s="33">
        <v>19.5</v>
      </c>
    </row>
    <row r="53" spans="12:17" ht="15" thickBot="1">
      <c r="L53" s="32" t="s">
        <v>143</v>
      </c>
      <c r="M53" s="33">
        <v>489.2</v>
      </c>
      <c r="N53" s="33">
        <v>44.1</v>
      </c>
      <c r="O53" s="33">
        <v>490.2</v>
      </c>
      <c r="P53" s="33">
        <v>18</v>
      </c>
      <c r="Q53" s="33">
        <v>18.5</v>
      </c>
    </row>
    <row r="54" spans="12:17" ht="15" thickBot="1">
      <c r="L54" s="32" t="s">
        <v>145</v>
      </c>
      <c r="M54" s="33">
        <v>488.2</v>
      </c>
      <c r="N54" s="33">
        <v>43.1</v>
      </c>
      <c r="O54" s="33">
        <v>489.2</v>
      </c>
      <c r="P54" s="33">
        <v>17</v>
      </c>
      <c r="Q54" s="33">
        <v>17.5</v>
      </c>
    </row>
    <row r="55" spans="12:17" ht="15" thickBot="1">
      <c r="L55" s="32" t="s">
        <v>147</v>
      </c>
      <c r="M55" s="33">
        <v>487.2</v>
      </c>
      <c r="N55" s="33">
        <v>37.1</v>
      </c>
      <c r="O55" s="33">
        <v>488.2</v>
      </c>
      <c r="P55" s="33">
        <v>16</v>
      </c>
      <c r="Q55" s="33">
        <v>16.5</v>
      </c>
    </row>
    <row r="56" spans="12:17" ht="15" thickBot="1">
      <c r="L56" s="32" t="s">
        <v>149</v>
      </c>
      <c r="M56" s="33">
        <v>486.2</v>
      </c>
      <c r="N56" s="33">
        <v>36.1</v>
      </c>
      <c r="O56" s="33">
        <v>487.2</v>
      </c>
      <c r="P56" s="33">
        <v>15</v>
      </c>
      <c r="Q56" s="33">
        <v>15.5</v>
      </c>
    </row>
    <row r="57" spans="12:17" ht="15" thickBot="1">
      <c r="L57" s="32" t="s">
        <v>151</v>
      </c>
      <c r="M57" s="33">
        <v>485.2</v>
      </c>
      <c r="N57" s="33">
        <v>35</v>
      </c>
      <c r="O57" s="33">
        <v>486.2</v>
      </c>
      <c r="P57" s="33">
        <v>14</v>
      </c>
      <c r="Q57" s="33">
        <v>14.5</v>
      </c>
    </row>
    <row r="58" spans="12:17" ht="15" thickBot="1">
      <c r="L58" s="32" t="s">
        <v>153</v>
      </c>
      <c r="M58" s="33">
        <v>484.2</v>
      </c>
      <c r="N58" s="33">
        <v>34</v>
      </c>
      <c r="O58" s="33">
        <v>485.2</v>
      </c>
      <c r="P58" s="33">
        <v>13</v>
      </c>
      <c r="Q58" s="33">
        <v>13.5</v>
      </c>
    </row>
    <row r="59" spans="12:17" ht="15" thickBot="1">
      <c r="L59" s="32" t="s">
        <v>155</v>
      </c>
      <c r="M59" s="33">
        <v>483.2</v>
      </c>
      <c r="N59" s="33">
        <v>33</v>
      </c>
      <c r="O59" s="33">
        <v>476.2</v>
      </c>
      <c r="P59" s="33">
        <v>12</v>
      </c>
      <c r="Q59" s="33">
        <v>12</v>
      </c>
    </row>
    <row r="60" spans="12:17" ht="15" thickBot="1">
      <c r="L60" s="32" t="s">
        <v>157</v>
      </c>
      <c r="M60" s="33">
        <v>482.2</v>
      </c>
      <c r="N60" s="33">
        <v>32</v>
      </c>
      <c r="O60" s="33">
        <v>475.2</v>
      </c>
      <c r="P60" s="33">
        <v>11</v>
      </c>
      <c r="Q60" s="33">
        <v>11</v>
      </c>
    </row>
    <row r="61" spans="12:17" ht="15" thickBot="1">
      <c r="L61" s="32" t="s">
        <v>159</v>
      </c>
      <c r="M61" s="33">
        <v>481.2</v>
      </c>
      <c r="N61" s="33">
        <v>31</v>
      </c>
      <c r="O61" s="33">
        <v>474.2</v>
      </c>
      <c r="P61" s="33">
        <v>10</v>
      </c>
      <c r="Q61" s="33">
        <v>10</v>
      </c>
    </row>
    <row r="62" spans="12:17" ht="15" thickBot="1">
      <c r="L62" s="32" t="s">
        <v>192</v>
      </c>
      <c r="M62" s="33">
        <v>480.2</v>
      </c>
      <c r="N62" s="33">
        <v>30</v>
      </c>
      <c r="O62" s="33">
        <v>473.2</v>
      </c>
      <c r="P62" s="33">
        <v>9</v>
      </c>
      <c r="Q62" s="33">
        <v>9</v>
      </c>
    </row>
    <row r="63" spans="12:17" ht="15" thickBot="1">
      <c r="L63" s="32" t="s">
        <v>193</v>
      </c>
      <c r="M63" s="33">
        <v>478.7</v>
      </c>
      <c r="N63" s="33">
        <v>29</v>
      </c>
      <c r="O63" s="33">
        <v>472.2</v>
      </c>
      <c r="P63" s="33">
        <v>8</v>
      </c>
      <c r="Q63" s="33">
        <v>8</v>
      </c>
    </row>
    <row r="64" spans="12:17" ht="15" thickBot="1">
      <c r="L64" s="32" t="s">
        <v>194</v>
      </c>
      <c r="M64" s="33">
        <v>477.7</v>
      </c>
      <c r="N64" s="33">
        <v>28</v>
      </c>
      <c r="O64" s="33">
        <v>471.2</v>
      </c>
      <c r="P64" s="33">
        <v>7</v>
      </c>
      <c r="Q64" s="33">
        <v>7</v>
      </c>
    </row>
    <row r="65" spans="12:21" ht="15" thickBot="1">
      <c r="L65" s="32" t="s">
        <v>195</v>
      </c>
      <c r="M65" s="33">
        <v>476.7</v>
      </c>
      <c r="N65" s="33">
        <v>27</v>
      </c>
      <c r="O65" s="33">
        <v>461.1</v>
      </c>
      <c r="P65" s="33">
        <v>6</v>
      </c>
      <c r="Q65" s="33">
        <v>6</v>
      </c>
    </row>
    <row r="66" spans="12:21" ht="15" thickBot="1">
      <c r="L66" s="32" t="s">
        <v>196</v>
      </c>
      <c r="M66" s="33">
        <v>475.7</v>
      </c>
      <c r="N66" s="33">
        <v>26</v>
      </c>
      <c r="O66" s="33">
        <v>460.1</v>
      </c>
      <c r="P66" s="33">
        <v>5</v>
      </c>
      <c r="Q66" s="33">
        <v>5</v>
      </c>
    </row>
    <row r="67" spans="12:21" ht="15" thickBot="1">
      <c r="L67" s="32" t="s">
        <v>197</v>
      </c>
      <c r="M67" s="33">
        <v>474.7</v>
      </c>
      <c r="N67" s="33">
        <v>25</v>
      </c>
      <c r="O67" s="33">
        <v>459.1</v>
      </c>
      <c r="P67" s="33">
        <v>4</v>
      </c>
      <c r="Q67" s="33">
        <v>4</v>
      </c>
    </row>
    <row r="68" spans="12:21" ht="15" thickBot="1">
      <c r="L68" s="32" t="s">
        <v>198</v>
      </c>
      <c r="M68" s="33">
        <v>471.2</v>
      </c>
      <c r="N68" s="33">
        <v>23.5</v>
      </c>
      <c r="O68" s="33">
        <v>458.1</v>
      </c>
      <c r="P68" s="33">
        <v>3</v>
      </c>
      <c r="Q68" s="33">
        <v>3</v>
      </c>
    </row>
    <row r="69" spans="12:21" ht="15" thickBot="1">
      <c r="L69" s="32" t="s">
        <v>199</v>
      </c>
      <c r="M69" s="33">
        <v>459.6</v>
      </c>
      <c r="N69" s="33">
        <v>15</v>
      </c>
      <c r="O69" s="33">
        <v>452.1</v>
      </c>
      <c r="P69" s="33">
        <v>2</v>
      </c>
      <c r="Q69" s="33">
        <v>2</v>
      </c>
    </row>
    <row r="70" spans="12:21" ht="15" thickBot="1">
      <c r="L70" s="32" t="s">
        <v>200</v>
      </c>
      <c r="M70" s="33">
        <v>458.6</v>
      </c>
      <c r="N70" s="33">
        <v>14</v>
      </c>
      <c r="O70" s="33">
        <v>447.1</v>
      </c>
      <c r="P70" s="33">
        <v>1</v>
      </c>
      <c r="Q70" s="33">
        <v>1</v>
      </c>
    </row>
    <row r="71" spans="12:21" ht="15" thickBot="1">
      <c r="L71" s="32" t="s">
        <v>201</v>
      </c>
      <c r="M71" s="33">
        <v>453.1</v>
      </c>
      <c r="N71" s="33">
        <v>0</v>
      </c>
      <c r="O71" s="33">
        <v>446.1</v>
      </c>
      <c r="P71" s="33">
        <v>0</v>
      </c>
      <c r="Q71" s="33">
        <v>0</v>
      </c>
    </row>
    <row r="72" spans="12:21" ht="18.5" thickBot="1">
      <c r="L72" s="28"/>
    </row>
    <row r="73" spans="12:21" ht="15" thickBot="1">
      <c r="L73" s="32" t="s">
        <v>162</v>
      </c>
      <c r="M73" s="32" t="s">
        <v>125</v>
      </c>
      <c r="N73" s="32" t="s">
        <v>126</v>
      </c>
      <c r="O73" s="32" t="s">
        <v>127</v>
      </c>
      <c r="P73" s="32" t="s">
        <v>128</v>
      </c>
      <c r="Q73" s="32" t="s">
        <v>129</v>
      </c>
      <c r="R73" s="32" t="s">
        <v>163</v>
      </c>
      <c r="S73" s="32" t="s">
        <v>164</v>
      </c>
      <c r="T73" s="32" t="s">
        <v>165</v>
      </c>
      <c r="U73" s="32" t="s">
        <v>166</v>
      </c>
    </row>
    <row r="74" spans="12:21" ht="15" thickBot="1">
      <c r="L74" s="32" t="s">
        <v>131</v>
      </c>
      <c r="M74" s="33">
        <v>504.2</v>
      </c>
      <c r="N74" s="33">
        <v>29</v>
      </c>
      <c r="O74" s="33">
        <v>447.1</v>
      </c>
      <c r="P74" s="33">
        <v>11</v>
      </c>
      <c r="Q74" s="33">
        <v>10</v>
      </c>
      <c r="R74" s="33">
        <v>1001.4</v>
      </c>
      <c r="S74" s="33">
        <v>1000</v>
      </c>
      <c r="T74" s="33">
        <v>-1.4</v>
      </c>
      <c r="U74" s="33">
        <v>-0.14000000000000001</v>
      </c>
    </row>
    <row r="75" spans="12:21" ht="15" thickBot="1">
      <c r="L75" s="32" t="s">
        <v>132</v>
      </c>
      <c r="M75" s="33">
        <v>474.7</v>
      </c>
      <c r="N75" s="33">
        <v>14</v>
      </c>
      <c r="O75" s="33">
        <v>472.2</v>
      </c>
      <c r="P75" s="33">
        <v>8</v>
      </c>
      <c r="Q75" s="33">
        <v>2</v>
      </c>
      <c r="R75" s="33">
        <v>970.9</v>
      </c>
      <c r="S75" s="33">
        <v>1000</v>
      </c>
      <c r="T75" s="33">
        <v>29.1</v>
      </c>
      <c r="U75" s="33">
        <v>2.91</v>
      </c>
    </row>
    <row r="76" spans="12:21" ht="15" thickBot="1">
      <c r="L76" s="32" t="s">
        <v>133</v>
      </c>
      <c r="M76" s="33">
        <v>484.2</v>
      </c>
      <c r="N76" s="33">
        <v>35</v>
      </c>
      <c r="O76" s="33">
        <v>452.1</v>
      </c>
      <c r="P76" s="33">
        <v>14</v>
      </c>
      <c r="Q76" s="33">
        <v>7</v>
      </c>
      <c r="R76" s="33">
        <v>992.4</v>
      </c>
      <c r="S76" s="33">
        <v>1000</v>
      </c>
      <c r="T76" s="33">
        <v>7.6</v>
      </c>
      <c r="U76" s="33">
        <v>0.76</v>
      </c>
    </row>
    <row r="77" spans="12:21" ht="15" thickBot="1">
      <c r="L77" s="32" t="s">
        <v>134</v>
      </c>
      <c r="M77" s="33">
        <v>481.2</v>
      </c>
      <c r="N77" s="33">
        <v>0</v>
      </c>
      <c r="O77" s="33">
        <v>486.2</v>
      </c>
      <c r="P77" s="33">
        <v>13</v>
      </c>
      <c r="Q77" s="33">
        <v>12</v>
      </c>
      <c r="R77" s="33">
        <v>992.4</v>
      </c>
      <c r="S77" s="33">
        <v>1000</v>
      </c>
      <c r="T77" s="33">
        <v>7.6</v>
      </c>
      <c r="U77" s="33">
        <v>0.76</v>
      </c>
    </row>
    <row r="78" spans="12:21" ht="15" thickBot="1">
      <c r="L78" s="32" t="s">
        <v>135</v>
      </c>
      <c r="M78" s="33">
        <v>482.2</v>
      </c>
      <c r="N78" s="33">
        <v>44.1</v>
      </c>
      <c r="O78" s="33">
        <v>475.2</v>
      </c>
      <c r="P78" s="33">
        <v>10</v>
      </c>
      <c r="Q78" s="33">
        <v>8</v>
      </c>
      <c r="R78" s="33">
        <v>1019.4</v>
      </c>
      <c r="S78" s="33">
        <v>1000</v>
      </c>
      <c r="T78" s="33">
        <v>-19.399999999999999</v>
      </c>
      <c r="U78" s="33">
        <v>-1.94</v>
      </c>
    </row>
    <row r="79" spans="12:21" ht="15" thickBot="1">
      <c r="L79" s="32" t="s">
        <v>136</v>
      </c>
      <c r="M79" s="33">
        <v>476.7</v>
      </c>
      <c r="N79" s="33">
        <v>27</v>
      </c>
      <c r="O79" s="33">
        <v>488.2</v>
      </c>
      <c r="P79" s="33">
        <v>2</v>
      </c>
      <c r="Q79" s="33">
        <v>12</v>
      </c>
      <c r="R79" s="33">
        <v>1005.9</v>
      </c>
      <c r="S79" s="33">
        <v>1000</v>
      </c>
      <c r="T79" s="33">
        <v>-5.9</v>
      </c>
      <c r="U79" s="33">
        <v>-0.59</v>
      </c>
    </row>
    <row r="80" spans="12:21" ht="15" thickBot="1">
      <c r="L80" s="32" t="s">
        <v>137</v>
      </c>
      <c r="M80" s="33">
        <v>475.7</v>
      </c>
      <c r="N80" s="33">
        <v>27</v>
      </c>
      <c r="O80" s="33">
        <v>474.2</v>
      </c>
      <c r="P80" s="33">
        <v>1</v>
      </c>
      <c r="Q80" s="33">
        <v>0</v>
      </c>
      <c r="R80" s="33">
        <v>977.9</v>
      </c>
      <c r="S80" s="33">
        <v>1000</v>
      </c>
      <c r="T80" s="33">
        <v>22.1</v>
      </c>
      <c r="U80" s="33">
        <v>2.21</v>
      </c>
    </row>
    <row r="81" spans="12:21" ht="15" thickBot="1">
      <c r="L81" s="32" t="s">
        <v>138</v>
      </c>
      <c r="M81" s="33">
        <v>459.6</v>
      </c>
      <c r="N81" s="33">
        <v>35</v>
      </c>
      <c r="O81" s="33">
        <v>491.2</v>
      </c>
      <c r="P81" s="33">
        <v>12</v>
      </c>
      <c r="Q81" s="33">
        <v>17.5</v>
      </c>
      <c r="R81" s="33">
        <v>1015.4</v>
      </c>
      <c r="S81" s="33">
        <v>1000</v>
      </c>
      <c r="T81" s="33">
        <v>-15.4</v>
      </c>
      <c r="U81" s="33">
        <v>-1.54</v>
      </c>
    </row>
    <row r="82" spans="12:21" ht="15" thickBot="1">
      <c r="L82" s="32" t="s">
        <v>139</v>
      </c>
      <c r="M82" s="33">
        <v>453.1</v>
      </c>
      <c r="N82" s="33">
        <v>30</v>
      </c>
      <c r="O82" s="33">
        <v>490.2</v>
      </c>
      <c r="P82" s="33">
        <v>0</v>
      </c>
      <c r="Q82" s="33">
        <v>18.5</v>
      </c>
      <c r="R82" s="33">
        <v>991.9</v>
      </c>
      <c r="S82" s="33">
        <v>1000</v>
      </c>
      <c r="T82" s="33">
        <v>8.1</v>
      </c>
      <c r="U82" s="33">
        <v>0.81</v>
      </c>
    </row>
    <row r="83" spans="12:21" ht="15" thickBot="1">
      <c r="L83" s="32" t="s">
        <v>140</v>
      </c>
      <c r="M83" s="33">
        <v>488.2</v>
      </c>
      <c r="N83" s="33">
        <v>43.1</v>
      </c>
      <c r="O83" s="33">
        <v>446.1</v>
      </c>
      <c r="P83" s="33">
        <v>15</v>
      </c>
      <c r="Q83" s="33">
        <v>9</v>
      </c>
      <c r="R83" s="33">
        <v>1001.4</v>
      </c>
      <c r="S83" s="33">
        <v>1000</v>
      </c>
      <c r="T83" s="33">
        <v>-1.4</v>
      </c>
      <c r="U83" s="33">
        <v>-0.14000000000000001</v>
      </c>
    </row>
    <row r="84" spans="12:21" ht="15" thickBot="1">
      <c r="L84" s="32" t="s">
        <v>182</v>
      </c>
      <c r="M84" s="33">
        <v>477.7</v>
      </c>
      <c r="N84" s="33">
        <v>46.6</v>
      </c>
      <c r="O84" s="33">
        <v>460.1</v>
      </c>
      <c r="P84" s="33">
        <v>19</v>
      </c>
      <c r="Q84" s="33">
        <v>6</v>
      </c>
      <c r="R84" s="33">
        <v>1009.4</v>
      </c>
      <c r="S84" s="33">
        <v>1000</v>
      </c>
      <c r="T84" s="33">
        <v>-9.4</v>
      </c>
      <c r="U84" s="33">
        <v>-0.94</v>
      </c>
    </row>
    <row r="85" spans="12:21" ht="15" thickBot="1">
      <c r="L85" s="32" t="s">
        <v>183</v>
      </c>
      <c r="M85" s="33">
        <v>483.2</v>
      </c>
      <c r="N85" s="33">
        <v>23.5</v>
      </c>
      <c r="O85" s="33">
        <v>487.2</v>
      </c>
      <c r="P85" s="33">
        <v>17</v>
      </c>
      <c r="Q85" s="33">
        <v>5</v>
      </c>
      <c r="R85" s="33">
        <v>1015.9</v>
      </c>
      <c r="S85" s="33">
        <v>1000</v>
      </c>
      <c r="T85" s="33">
        <v>-15.9</v>
      </c>
      <c r="U85" s="33">
        <v>-1.59</v>
      </c>
    </row>
    <row r="86" spans="12:21" ht="15" thickBot="1">
      <c r="L86" s="32" t="s">
        <v>184</v>
      </c>
      <c r="M86" s="33">
        <v>486.2</v>
      </c>
      <c r="N86" s="33">
        <v>33</v>
      </c>
      <c r="O86" s="33">
        <v>461.1</v>
      </c>
      <c r="P86" s="33">
        <v>6</v>
      </c>
      <c r="Q86" s="33">
        <v>3</v>
      </c>
      <c r="R86" s="33">
        <v>989.4</v>
      </c>
      <c r="S86" s="33">
        <v>1000</v>
      </c>
      <c r="T86" s="33">
        <v>10.6</v>
      </c>
      <c r="U86" s="33">
        <v>1.06</v>
      </c>
    </row>
    <row r="87" spans="12:21" ht="15" thickBot="1">
      <c r="L87" s="32" t="s">
        <v>185</v>
      </c>
      <c r="M87" s="33">
        <v>487.2</v>
      </c>
      <c r="N87" s="33">
        <v>15</v>
      </c>
      <c r="O87" s="33">
        <v>489.2</v>
      </c>
      <c r="P87" s="33">
        <v>16</v>
      </c>
      <c r="Q87" s="33">
        <v>16.5</v>
      </c>
      <c r="R87" s="33">
        <v>1023.9</v>
      </c>
      <c r="S87" s="33">
        <v>1000</v>
      </c>
      <c r="T87" s="33">
        <v>-23.9</v>
      </c>
      <c r="U87" s="33">
        <v>-2.39</v>
      </c>
    </row>
    <row r="88" spans="12:21" ht="15" thickBot="1">
      <c r="L88" s="32" t="s">
        <v>186</v>
      </c>
      <c r="M88" s="33">
        <v>471.2</v>
      </c>
      <c r="N88" s="33">
        <v>31</v>
      </c>
      <c r="O88" s="33">
        <v>471.2</v>
      </c>
      <c r="P88" s="33">
        <v>3</v>
      </c>
      <c r="Q88" s="33">
        <v>4</v>
      </c>
      <c r="R88" s="33">
        <v>980.4</v>
      </c>
      <c r="S88" s="33">
        <v>1000</v>
      </c>
      <c r="T88" s="33">
        <v>19.600000000000001</v>
      </c>
      <c r="U88" s="33">
        <v>1.96</v>
      </c>
    </row>
    <row r="89" spans="12:21" ht="15" thickBot="1">
      <c r="L89" s="32" t="s">
        <v>187</v>
      </c>
      <c r="M89" s="33">
        <v>489.2</v>
      </c>
      <c r="N89" s="33">
        <v>37.1</v>
      </c>
      <c r="O89" s="33">
        <v>473.2</v>
      </c>
      <c r="P89" s="33">
        <v>9</v>
      </c>
      <c r="Q89" s="33">
        <v>16.5</v>
      </c>
      <c r="R89" s="33">
        <v>1024.9000000000001</v>
      </c>
      <c r="S89" s="33">
        <v>1000</v>
      </c>
      <c r="T89" s="33">
        <v>-24.9</v>
      </c>
      <c r="U89" s="33">
        <v>-2.4900000000000002</v>
      </c>
    </row>
    <row r="90" spans="12:21" ht="15" thickBot="1">
      <c r="L90" s="32" t="s">
        <v>188</v>
      </c>
      <c r="M90" s="33">
        <v>485.2</v>
      </c>
      <c r="N90" s="33">
        <v>37.1</v>
      </c>
      <c r="O90" s="33">
        <v>459.1</v>
      </c>
      <c r="P90" s="33">
        <v>5</v>
      </c>
      <c r="Q90" s="33">
        <v>1</v>
      </c>
      <c r="R90" s="33">
        <v>987.4</v>
      </c>
      <c r="S90" s="33">
        <v>1000</v>
      </c>
      <c r="T90" s="33">
        <v>12.6</v>
      </c>
      <c r="U90" s="33">
        <v>1.26</v>
      </c>
    </row>
    <row r="91" spans="12:21" ht="15" thickBot="1">
      <c r="L91" s="32" t="s">
        <v>189</v>
      </c>
      <c r="M91" s="33">
        <v>478.7</v>
      </c>
      <c r="N91" s="33">
        <v>33</v>
      </c>
      <c r="O91" s="33">
        <v>476.2</v>
      </c>
      <c r="P91" s="33">
        <v>18</v>
      </c>
      <c r="Q91" s="33">
        <v>19.5</v>
      </c>
      <c r="R91" s="33">
        <v>1025.4000000000001</v>
      </c>
      <c r="S91" s="33">
        <v>1000</v>
      </c>
      <c r="T91" s="33">
        <v>-25.4</v>
      </c>
      <c r="U91" s="33">
        <v>-2.54</v>
      </c>
    </row>
    <row r="92" spans="12:21" ht="15" thickBot="1">
      <c r="L92" s="32" t="s">
        <v>190</v>
      </c>
      <c r="M92" s="33">
        <v>458.6</v>
      </c>
      <c r="N92" s="33">
        <v>25</v>
      </c>
      <c r="O92" s="33">
        <v>485.2</v>
      </c>
      <c r="P92" s="33">
        <v>4</v>
      </c>
      <c r="Q92" s="33">
        <v>14.5</v>
      </c>
      <c r="R92" s="33">
        <v>987.4</v>
      </c>
      <c r="S92" s="33">
        <v>1000</v>
      </c>
      <c r="T92" s="33">
        <v>12.6</v>
      </c>
      <c r="U92" s="33">
        <v>1.26</v>
      </c>
    </row>
    <row r="93" spans="12:21" ht="15" thickBot="1">
      <c r="L93" s="32" t="s">
        <v>191</v>
      </c>
      <c r="M93" s="33">
        <v>480.2</v>
      </c>
      <c r="N93" s="33">
        <v>28</v>
      </c>
      <c r="O93" s="33">
        <v>458.1</v>
      </c>
      <c r="P93" s="33">
        <v>7</v>
      </c>
      <c r="Q93" s="33">
        <v>13.5</v>
      </c>
      <c r="R93" s="33">
        <v>986.9</v>
      </c>
      <c r="S93" s="33">
        <v>1000</v>
      </c>
      <c r="T93" s="33">
        <v>13.1</v>
      </c>
      <c r="U93" s="33">
        <v>1.31</v>
      </c>
    </row>
    <row r="94" spans="12:21" ht="15" thickBot="1"/>
    <row r="95" spans="12:21" ht="15" thickBot="1">
      <c r="L95" s="34" t="s">
        <v>167</v>
      </c>
      <c r="M95" s="35">
        <v>1080.5</v>
      </c>
    </row>
    <row r="96" spans="12:21" ht="15" thickBot="1">
      <c r="L96" s="34" t="s">
        <v>202</v>
      </c>
      <c r="M96" s="35">
        <v>899.2</v>
      </c>
    </row>
    <row r="97" spans="12:13" ht="15" thickBot="1">
      <c r="L97" s="34" t="s">
        <v>169</v>
      </c>
      <c r="M97" s="35">
        <v>20000</v>
      </c>
    </row>
    <row r="98" spans="12:13" ht="15" thickBot="1">
      <c r="L98" s="34" t="s">
        <v>170</v>
      </c>
      <c r="M98" s="35">
        <v>20000</v>
      </c>
    </row>
    <row r="99" spans="12:13" ht="15" thickBot="1">
      <c r="L99" s="34" t="s">
        <v>171</v>
      </c>
      <c r="M99" s="35">
        <v>0</v>
      </c>
    </row>
    <row r="100" spans="12:13" ht="20" thickBot="1">
      <c r="L100" s="34" t="s">
        <v>172</v>
      </c>
      <c r="M100" s="35"/>
    </row>
    <row r="101" spans="12:13" ht="20" thickBot="1">
      <c r="L101" s="34" t="s">
        <v>173</v>
      </c>
      <c r="M101" s="35"/>
    </row>
    <row r="102" spans="12:13" ht="15" thickBot="1">
      <c r="L102" s="34" t="s">
        <v>174</v>
      </c>
      <c r="M102" s="35">
        <v>0</v>
      </c>
    </row>
    <row r="104" spans="12:13">
      <c r="L104" s="37" t="s">
        <v>175</v>
      </c>
    </row>
    <row r="106" spans="12:13">
      <c r="L106" s="36" t="s">
        <v>203</v>
      </c>
    </row>
    <row r="107" spans="12:13">
      <c r="L107" s="36" t="s">
        <v>288</v>
      </c>
    </row>
  </sheetData>
  <conditionalFormatting sqref="I25:J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04" r:id="rId1" display="https://miau.my-x.hu/myx-free/coco/test/411026420190326192307.html" xr:uid="{AB8773C4-B26E-411B-B1A2-203BCFF8787D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9C8BF-93CB-49DD-831E-B7B80A14D267}">
  <dimension ref="A1:AE85"/>
  <sheetViews>
    <sheetView zoomScale="50" zoomScaleNormal="50" workbookViewId="0"/>
  </sheetViews>
  <sheetFormatPr defaultRowHeight="14.5"/>
  <cols>
    <col min="1" max="1" width="36.81640625" bestFit="1" customWidth="1"/>
    <col min="2" max="2" width="11.90625" bestFit="1" customWidth="1"/>
    <col min="3" max="5" width="10.6328125" bestFit="1" customWidth="1"/>
    <col min="6" max="6" width="11" bestFit="1" customWidth="1"/>
    <col min="8" max="8" width="34.453125" bestFit="1" customWidth="1"/>
    <col min="9" max="9" width="37.1796875" customWidth="1"/>
  </cols>
  <sheetData>
    <row r="1" spans="1:31" ht="18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  <c r="T1" s="28"/>
    </row>
    <row r="2" spans="1:31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  <c r="T2" s="29"/>
    </row>
    <row r="3" spans="1:31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31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31" ht="15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  <c r="T5" s="30" t="s">
        <v>118</v>
      </c>
      <c r="U5" s="31">
        <v>8739362</v>
      </c>
      <c r="V5" s="30" t="s">
        <v>119</v>
      </c>
      <c r="W5" s="31">
        <v>10</v>
      </c>
      <c r="X5" s="30" t="s">
        <v>120</v>
      </c>
      <c r="Y5" s="31">
        <v>5</v>
      </c>
      <c r="Z5" s="30" t="s">
        <v>121</v>
      </c>
      <c r="AA5" s="31">
        <v>10</v>
      </c>
      <c r="AB5" s="30" t="s">
        <v>122</v>
      </c>
      <c r="AC5" s="31">
        <v>0</v>
      </c>
      <c r="AD5" s="30" t="s">
        <v>123</v>
      </c>
      <c r="AE5" s="31" t="s">
        <v>455</v>
      </c>
    </row>
    <row r="6" spans="1:31" ht="18.5" thickBot="1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  <c r="T6" s="28"/>
    </row>
    <row r="7" spans="1:31" ht="15" thickBot="1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  <c r="T7" s="32" t="s">
        <v>124</v>
      </c>
      <c r="U7" s="32" t="s">
        <v>125</v>
      </c>
      <c r="V7" s="32" t="s">
        <v>126</v>
      </c>
      <c r="W7" s="32" t="s">
        <v>127</v>
      </c>
      <c r="X7" s="32" t="s">
        <v>128</v>
      </c>
      <c r="Y7" s="32" t="s">
        <v>129</v>
      </c>
      <c r="Z7" s="32" t="s">
        <v>130</v>
      </c>
    </row>
    <row r="8" spans="1:31" ht="15" thickBot="1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  <c r="T8" s="32" t="s">
        <v>131</v>
      </c>
      <c r="U8" s="33">
        <v>9</v>
      </c>
      <c r="V8" s="33">
        <v>7</v>
      </c>
      <c r="W8" s="33">
        <v>2</v>
      </c>
      <c r="X8" s="33">
        <v>6</v>
      </c>
      <c r="Y8" s="33">
        <v>8</v>
      </c>
      <c r="Z8" s="33">
        <v>1000</v>
      </c>
    </row>
    <row r="9" spans="1:31" ht="15" thickBot="1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  <c r="T9" s="32" t="s">
        <v>132</v>
      </c>
      <c r="U9" s="33">
        <v>2</v>
      </c>
      <c r="V9" s="33">
        <v>8</v>
      </c>
      <c r="W9" s="33">
        <v>2</v>
      </c>
      <c r="X9" s="33">
        <v>7</v>
      </c>
      <c r="Y9" s="33">
        <v>1</v>
      </c>
      <c r="Z9" s="33">
        <v>1000</v>
      </c>
    </row>
    <row r="10" spans="1:31" ht="15" thickBot="1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  <c r="T10" s="32" t="s">
        <v>133</v>
      </c>
      <c r="U10" s="33">
        <v>7</v>
      </c>
      <c r="V10" s="33">
        <v>4</v>
      </c>
      <c r="W10" s="33">
        <v>1</v>
      </c>
      <c r="X10" s="33">
        <v>2</v>
      </c>
      <c r="Y10" s="33">
        <v>10</v>
      </c>
      <c r="Z10" s="33">
        <v>1000</v>
      </c>
    </row>
    <row r="11" spans="1:31" ht="15" thickBot="1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  <c r="T11" s="32" t="s">
        <v>134</v>
      </c>
      <c r="U11" s="33">
        <v>6</v>
      </c>
      <c r="V11" s="33">
        <v>6</v>
      </c>
      <c r="W11" s="33">
        <v>5</v>
      </c>
      <c r="X11" s="33">
        <v>4</v>
      </c>
      <c r="Y11" s="33">
        <v>4</v>
      </c>
      <c r="Z11" s="33">
        <v>1000</v>
      </c>
    </row>
    <row r="12" spans="1:31" ht="15" thickBot="1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  <c r="T12" s="32" t="s">
        <v>135</v>
      </c>
      <c r="U12" s="33">
        <v>10</v>
      </c>
      <c r="V12" s="33">
        <v>3</v>
      </c>
      <c r="W12" s="33">
        <v>9</v>
      </c>
      <c r="X12" s="33">
        <v>1</v>
      </c>
      <c r="Y12" s="33">
        <v>9</v>
      </c>
      <c r="Z12" s="33">
        <v>1000</v>
      </c>
    </row>
    <row r="13" spans="1:31" ht="15" thickBot="1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  <c r="T13" s="32" t="s">
        <v>136</v>
      </c>
      <c r="U13" s="33">
        <v>4</v>
      </c>
      <c r="V13" s="33">
        <v>9</v>
      </c>
      <c r="W13" s="33">
        <v>8</v>
      </c>
      <c r="X13" s="33">
        <v>10</v>
      </c>
      <c r="Y13" s="33">
        <v>4</v>
      </c>
      <c r="Z13" s="33">
        <v>1000</v>
      </c>
    </row>
    <row r="14" spans="1:31" ht="15" thickBot="1">
      <c r="A14" s="21" t="s">
        <v>91</v>
      </c>
      <c r="B14" s="21">
        <v>70</v>
      </c>
      <c r="C14" s="21">
        <v>70</v>
      </c>
      <c r="D14" s="21">
        <v>70</v>
      </c>
      <c r="E14" s="21">
        <v>70</v>
      </c>
      <c r="F14" s="21">
        <v>70</v>
      </c>
      <c r="T14" s="32" t="s">
        <v>137</v>
      </c>
      <c r="U14" s="33">
        <v>3</v>
      </c>
      <c r="V14" s="33">
        <v>9</v>
      </c>
      <c r="W14" s="33">
        <v>10</v>
      </c>
      <c r="X14" s="33">
        <v>9</v>
      </c>
      <c r="Y14" s="33">
        <v>2</v>
      </c>
      <c r="Z14" s="33">
        <v>1000</v>
      </c>
    </row>
    <row r="15" spans="1:31" ht="15" thickBot="1">
      <c r="T15" s="32" t="s">
        <v>138</v>
      </c>
      <c r="U15" s="33">
        <v>1</v>
      </c>
      <c r="V15" s="33">
        <v>4</v>
      </c>
      <c r="W15" s="33">
        <v>7</v>
      </c>
      <c r="X15" s="33">
        <v>5</v>
      </c>
      <c r="Y15" s="33">
        <v>6</v>
      </c>
      <c r="Z15" s="33">
        <v>1000</v>
      </c>
    </row>
    <row r="16" spans="1:31" ht="15" thickBot="1">
      <c r="T16" s="32" t="s">
        <v>139</v>
      </c>
      <c r="U16" s="33">
        <v>5</v>
      </c>
      <c r="V16" s="33">
        <v>1</v>
      </c>
      <c r="W16" s="33">
        <v>6</v>
      </c>
      <c r="X16" s="33">
        <v>7</v>
      </c>
      <c r="Y16" s="33">
        <v>7</v>
      </c>
      <c r="Z16" s="33">
        <v>1000</v>
      </c>
    </row>
    <row r="17" spans="1:26" ht="22.5" thickBot="1">
      <c r="A17" s="18" t="s">
        <v>93</v>
      </c>
      <c r="B17" s="22" t="s">
        <v>94</v>
      </c>
      <c r="C17" s="22" t="s">
        <v>95</v>
      </c>
      <c r="D17" s="22" t="s">
        <v>95</v>
      </c>
      <c r="E17" s="22" t="s">
        <v>94</v>
      </c>
      <c r="F17" s="22" t="s">
        <v>95</v>
      </c>
      <c r="T17" s="32" t="s">
        <v>140</v>
      </c>
      <c r="U17" s="33">
        <v>8</v>
      </c>
      <c r="V17" s="33">
        <v>2</v>
      </c>
      <c r="W17" s="33">
        <v>4</v>
      </c>
      <c r="X17" s="33">
        <v>3</v>
      </c>
      <c r="Y17" s="33">
        <v>3</v>
      </c>
      <c r="Z17" s="33">
        <v>1000</v>
      </c>
    </row>
    <row r="18" spans="1:26" ht="18.5" thickBot="1">
      <c r="A18" t="s">
        <v>92</v>
      </c>
      <c r="B18">
        <v>1</v>
      </c>
      <c r="C18">
        <v>0</v>
      </c>
      <c r="D18">
        <v>1</v>
      </c>
      <c r="E18">
        <v>0</v>
      </c>
      <c r="F18">
        <v>1</v>
      </c>
      <c r="T18" s="28"/>
    </row>
    <row r="19" spans="1:26" ht="15" thickBot="1">
      <c r="A19" t="s">
        <v>96</v>
      </c>
      <c r="B19" t="str">
        <f t="shared" ref="B19:F19" si="0">B3</f>
        <v>Nd1</v>
      </c>
      <c r="C19" t="str">
        <f t="shared" si="0"/>
        <v>Nd2</v>
      </c>
      <c r="D19" t="str">
        <f t="shared" si="0"/>
        <v>Nd3</v>
      </c>
      <c r="E19" t="str">
        <f t="shared" si="0"/>
        <v>Nd4</v>
      </c>
      <c r="F19" t="str">
        <f t="shared" si="0"/>
        <v>Nd5</v>
      </c>
      <c r="G19" t="s">
        <v>98</v>
      </c>
      <c r="H19" t="s">
        <v>99</v>
      </c>
      <c r="T19" s="32" t="s">
        <v>141</v>
      </c>
      <c r="U19" s="32" t="s">
        <v>125</v>
      </c>
      <c r="V19" s="32" t="s">
        <v>126</v>
      </c>
      <c r="W19" s="32" t="s">
        <v>127</v>
      </c>
      <c r="X19" s="32" t="s">
        <v>128</v>
      </c>
      <c r="Y19" s="32" t="s">
        <v>129</v>
      </c>
    </row>
    <row r="20" spans="1:26" ht="15" thickBot="1">
      <c r="A20" t="str">
        <f t="shared" ref="A20:A29" si="1">A4</f>
        <v>St1</v>
      </c>
      <c r="B20">
        <f>ABS(B4-B$14)</f>
        <v>30</v>
      </c>
      <c r="C20">
        <f t="shared" ref="C20:F20" si="2">ABS(C4-C$14)</f>
        <v>16</v>
      </c>
      <c r="D20">
        <f t="shared" si="2"/>
        <v>10</v>
      </c>
      <c r="E20">
        <f t="shared" si="2"/>
        <v>15</v>
      </c>
      <c r="F20">
        <f t="shared" si="2"/>
        <v>42</v>
      </c>
      <c r="G20">
        <v>1000</v>
      </c>
      <c r="T20" s="32" t="s">
        <v>142</v>
      </c>
      <c r="U20" s="33" t="s">
        <v>456</v>
      </c>
      <c r="V20" s="33" t="s">
        <v>457</v>
      </c>
      <c r="W20" s="33" t="s">
        <v>458</v>
      </c>
      <c r="X20" s="33" t="s">
        <v>459</v>
      </c>
      <c r="Y20" s="33" t="s">
        <v>460</v>
      </c>
    </row>
    <row r="21" spans="1:26" ht="15" thickBot="1">
      <c r="A21" t="str">
        <f t="shared" si="1"/>
        <v>St2</v>
      </c>
      <c r="B21">
        <f t="shared" ref="B21:F21" si="3">ABS(B5-B$14)</f>
        <v>5</v>
      </c>
      <c r="C21">
        <f t="shared" si="3"/>
        <v>15</v>
      </c>
      <c r="D21">
        <f t="shared" si="3"/>
        <v>10</v>
      </c>
      <c r="E21">
        <f t="shared" si="3"/>
        <v>12</v>
      </c>
      <c r="F21">
        <f t="shared" si="3"/>
        <v>3</v>
      </c>
      <c r="G21">
        <v>1000</v>
      </c>
      <c r="T21" s="32" t="s">
        <v>143</v>
      </c>
      <c r="U21" s="33" t="s">
        <v>461</v>
      </c>
      <c r="V21" s="33" t="s">
        <v>462</v>
      </c>
      <c r="W21" s="33" t="s">
        <v>295</v>
      </c>
      <c r="X21" s="33" t="s">
        <v>463</v>
      </c>
      <c r="Y21" s="33" t="s">
        <v>297</v>
      </c>
    </row>
    <row r="22" spans="1:26" ht="15" thickBot="1">
      <c r="A22" t="str">
        <f t="shared" si="1"/>
        <v>St3</v>
      </c>
      <c r="B22">
        <f t="shared" ref="B22:F22" si="4">ABS(B6-B$14)</f>
        <v>21</v>
      </c>
      <c r="C22">
        <f t="shared" si="4"/>
        <v>25</v>
      </c>
      <c r="D22">
        <f t="shared" si="4"/>
        <v>9</v>
      </c>
      <c r="E22">
        <f t="shared" si="4"/>
        <v>37</v>
      </c>
      <c r="F22">
        <f t="shared" si="4"/>
        <v>47</v>
      </c>
      <c r="G22">
        <v>1000</v>
      </c>
      <c r="T22" s="32" t="s">
        <v>145</v>
      </c>
      <c r="U22" s="33" t="s">
        <v>464</v>
      </c>
      <c r="V22" s="33" t="s">
        <v>465</v>
      </c>
      <c r="W22" s="33" t="s">
        <v>306</v>
      </c>
      <c r="X22" s="33" t="s">
        <v>146</v>
      </c>
      <c r="Y22" s="33" t="s">
        <v>298</v>
      </c>
    </row>
    <row r="23" spans="1:26" ht="15" thickBot="1">
      <c r="A23" t="str">
        <f t="shared" si="1"/>
        <v>St4</v>
      </c>
      <c r="B23">
        <f t="shared" ref="B23:F23" si="5">ABS(B7-B$14)</f>
        <v>19</v>
      </c>
      <c r="C23">
        <f t="shared" si="5"/>
        <v>20</v>
      </c>
      <c r="D23">
        <f t="shared" si="5"/>
        <v>21</v>
      </c>
      <c r="E23">
        <f t="shared" si="5"/>
        <v>20</v>
      </c>
      <c r="F23">
        <f t="shared" si="5"/>
        <v>19</v>
      </c>
      <c r="G23">
        <v>1000</v>
      </c>
      <c r="T23" s="32" t="s">
        <v>147</v>
      </c>
      <c r="U23" s="33" t="s">
        <v>466</v>
      </c>
      <c r="V23" s="33" t="s">
        <v>467</v>
      </c>
      <c r="W23" s="33" t="s">
        <v>307</v>
      </c>
      <c r="X23" s="33" t="s">
        <v>148</v>
      </c>
      <c r="Y23" s="33" t="s">
        <v>299</v>
      </c>
    </row>
    <row r="24" spans="1:26" ht="15" thickBot="1">
      <c r="A24" t="str">
        <f t="shared" si="1"/>
        <v>St5</v>
      </c>
      <c r="B24">
        <f t="shared" ref="B24:F24" si="6">ABS(B8-B$14)</f>
        <v>40</v>
      </c>
      <c r="C24">
        <f t="shared" si="6"/>
        <v>28</v>
      </c>
      <c r="D24">
        <f t="shared" si="6"/>
        <v>41</v>
      </c>
      <c r="E24">
        <f t="shared" si="6"/>
        <v>47</v>
      </c>
      <c r="F24">
        <f t="shared" si="6"/>
        <v>46</v>
      </c>
      <c r="G24">
        <v>1000</v>
      </c>
      <c r="T24" s="32" t="s">
        <v>149</v>
      </c>
      <c r="U24" s="33" t="s">
        <v>468</v>
      </c>
      <c r="V24" s="33" t="s">
        <v>469</v>
      </c>
      <c r="W24" s="33" t="s">
        <v>308</v>
      </c>
      <c r="X24" s="33" t="s">
        <v>150</v>
      </c>
      <c r="Y24" s="33" t="s">
        <v>300</v>
      </c>
    </row>
    <row r="25" spans="1:26" ht="15" thickBot="1">
      <c r="A25" t="str">
        <f t="shared" si="1"/>
        <v>St6</v>
      </c>
      <c r="B25">
        <f t="shared" ref="B25:F25" si="7">ABS(B9-B$14)</f>
        <v>14</v>
      </c>
      <c r="C25">
        <f t="shared" si="7"/>
        <v>12</v>
      </c>
      <c r="D25">
        <f t="shared" si="7"/>
        <v>38</v>
      </c>
      <c r="E25">
        <f t="shared" si="7"/>
        <v>2</v>
      </c>
      <c r="F25">
        <f t="shared" si="7"/>
        <v>19</v>
      </c>
      <c r="G25">
        <v>1000</v>
      </c>
      <c r="T25" s="32" t="s">
        <v>151</v>
      </c>
      <c r="U25" s="33" t="s">
        <v>470</v>
      </c>
      <c r="V25" s="33" t="s">
        <v>471</v>
      </c>
      <c r="W25" s="33" t="s">
        <v>309</v>
      </c>
      <c r="X25" s="33" t="s">
        <v>152</v>
      </c>
      <c r="Y25" s="33" t="s">
        <v>301</v>
      </c>
    </row>
    <row r="26" spans="1:26" ht="15" thickBot="1">
      <c r="A26" t="str">
        <f t="shared" si="1"/>
        <v>St7</v>
      </c>
      <c r="B26">
        <f t="shared" ref="B26:F26" si="8">ABS(B10-B$14)</f>
        <v>8</v>
      </c>
      <c r="C26">
        <f t="shared" si="8"/>
        <v>12</v>
      </c>
      <c r="D26">
        <f t="shared" si="8"/>
        <v>47</v>
      </c>
      <c r="E26">
        <f t="shared" si="8"/>
        <v>11</v>
      </c>
      <c r="F26">
        <f t="shared" si="8"/>
        <v>7</v>
      </c>
      <c r="G26">
        <v>1000</v>
      </c>
      <c r="T26" s="32" t="s">
        <v>153</v>
      </c>
      <c r="U26" s="33" t="s">
        <v>472</v>
      </c>
      <c r="V26" s="33" t="s">
        <v>473</v>
      </c>
      <c r="W26" s="33" t="s">
        <v>474</v>
      </c>
      <c r="X26" s="33" t="s">
        <v>154</v>
      </c>
      <c r="Y26" s="33" t="s">
        <v>302</v>
      </c>
    </row>
    <row r="27" spans="1:26" ht="15" thickBot="1">
      <c r="A27" t="str">
        <f t="shared" si="1"/>
        <v>St8</v>
      </c>
      <c r="B27">
        <f t="shared" ref="B27:F27" si="9">ABS(B11-B$14)</f>
        <v>1</v>
      </c>
      <c r="C27">
        <f t="shared" si="9"/>
        <v>25</v>
      </c>
      <c r="D27">
        <f t="shared" si="9"/>
        <v>29</v>
      </c>
      <c r="E27">
        <f t="shared" si="9"/>
        <v>18</v>
      </c>
      <c r="F27">
        <f t="shared" si="9"/>
        <v>25</v>
      </c>
      <c r="G27">
        <v>1000</v>
      </c>
      <c r="T27" s="32" t="s">
        <v>155</v>
      </c>
      <c r="U27" s="33" t="s">
        <v>475</v>
      </c>
      <c r="V27" s="33" t="s">
        <v>156</v>
      </c>
      <c r="W27" s="33" t="s">
        <v>476</v>
      </c>
      <c r="X27" s="33" t="s">
        <v>156</v>
      </c>
      <c r="Y27" s="33" t="s">
        <v>303</v>
      </c>
    </row>
    <row r="28" spans="1:26" ht="15" thickBot="1">
      <c r="A28" t="str">
        <f t="shared" si="1"/>
        <v>St9</v>
      </c>
      <c r="B28">
        <f t="shared" ref="B28:F28" si="10">ABS(B12-B$14)</f>
        <v>16</v>
      </c>
      <c r="C28">
        <f t="shared" si="10"/>
        <v>43</v>
      </c>
      <c r="D28">
        <f t="shared" si="10"/>
        <v>28</v>
      </c>
      <c r="E28">
        <f t="shared" si="10"/>
        <v>12</v>
      </c>
      <c r="F28">
        <f t="shared" si="10"/>
        <v>31</v>
      </c>
      <c r="G28">
        <v>1000</v>
      </c>
      <c r="T28" s="32" t="s">
        <v>157</v>
      </c>
      <c r="U28" s="33" t="s">
        <v>477</v>
      </c>
      <c r="V28" s="33" t="s">
        <v>158</v>
      </c>
      <c r="W28" s="33" t="s">
        <v>158</v>
      </c>
      <c r="X28" s="33" t="s">
        <v>158</v>
      </c>
      <c r="Y28" s="33" t="s">
        <v>158</v>
      </c>
    </row>
    <row r="29" spans="1:26" ht="15" thickBot="1">
      <c r="A29" t="str">
        <f t="shared" si="1"/>
        <v>St10</v>
      </c>
      <c r="B29">
        <f t="shared" ref="B29:F29" si="11">ABS(B13-B$14)</f>
        <v>26</v>
      </c>
      <c r="C29">
        <f t="shared" si="11"/>
        <v>33</v>
      </c>
      <c r="D29">
        <f t="shared" si="11"/>
        <v>12</v>
      </c>
      <c r="E29">
        <f t="shared" si="11"/>
        <v>35</v>
      </c>
      <c r="F29">
        <f t="shared" si="11"/>
        <v>17</v>
      </c>
      <c r="G29">
        <v>1000</v>
      </c>
      <c r="T29" s="32" t="s">
        <v>159</v>
      </c>
      <c r="U29" s="33" t="s">
        <v>478</v>
      </c>
      <c r="V29" s="33" t="s">
        <v>160</v>
      </c>
      <c r="W29" s="33" t="s">
        <v>160</v>
      </c>
      <c r="X29" s="33" t="s">
        <v>160</v>
      </c>
      <c r="Y29" s="33" t="s">
        <v>160</v>
      </c>
    </row>
    <row r="30" spans="1:26" ht="18.5" thickBot="1">
      <c r="B30" s="24"/>
      <c r="C30" s="24"/>
      <c r="D30" s="24"/>
      <c r="E30" s="24"/>
      <c r="F30" s="24"/>
      <c r="T30" s="28"/>
    </row>
    <row r="31" spans="1:26" ht="44" thickBot="1">
      <c r="A31" t="s">
        <v>97</v>
      </c>
      <c r="B31" t="str">
        <f t="shared" ref="B31:G31" si="12">B19</f>
        <v>Nd1</v>
      </c>
      <c r="C31" t="str">
        <f t="shared" si="12"/>
        <v>Nd2</v>
      </c>
      <c r="D31" t="str">
        <f t="shared" si="12"/>
        <v>Nd3</v>
      </c>
      <c r="E31" t="str">
        <f t="shared" si="12"/>
        <v>Nd4</v>
      </c>
      <c r="F31" t="str">
        <f t="shared" si="12"/>
        <v>Nd5</v>
      </c>
      <c r="G31" t="str">
        <f t="shared" si="12"/>
        <v>Y0</v>
      </c>
      <c r="H31" s="17" t="s">
        <v>99</v>
      </c>
      <c r="I31" s="17" t="s">
        <v>100</v>
      </c>
      <c r="J31" t="str">
        <f>B31</f>
        <v>Nd1</v>
      </c>
      <c r="K31" t="str">
        <f t="shared" ref="K31:N31" si="13">C31</f>
        <v>Nd2</v>
      </c>
      <c r="L31" t="str">
        <f t="shared" si="13"/>
        <v>Nd3</v>
      </c>
      <c r="M31" t="str">
        <f t="shared" si="13"/>
        <v>Nd4</v>
      </c>
      <c r="N31" t="str">
        <f t="shared" si="13"/>
        <v>Nd5</v>
      </c>
      <c r="O31" t="s">
        <v>179</v>
      </c>
      <c r="T31" s="32" t="s">
        <v>161</v>
      </c>
      <c r="U31" s="32" t="s">
        <v>125</v>
      </c>
      <c r="V31" s="32" t="s">
        <v>126</v>
      </c>
      <c r="W31" s="32" t="s">
        <v>127</v>
      </c>
      <c r="X31" s="32" t="s">
        <v>128</v>
      </c>
      <c r="Y31" s="32" t="s">
        <v>129</v>
      </c>
    </row>
    <row r="32" spans="1:26" ht="15" thickBot="1">
      <c r="A32" t="str">
        <f t="shared" ref="A32:A41" si="14">A20</f>
        <v>St1</v>
      </c>
      <c r="B32">
        <f t="shared" ref="B32:F41" si="15">RANK(B20,B$20:B$29,B$18)</f>
        <v>9</v>
      </c>
      <c r="C32">
        <f t="shared" si="15"/>
        <v>7</v>
      </c>
      <c r="D32">
        <f t="shared" si="15"/>
        <v>2</v>
      </c>
      <c r="E32">
        <f t="shared" si="15"/>
        <v>6</v>
      </c>
      <c r="F32">
        <f t="shared" si="15"/>
        <v>8</v>
      </c>
      <c r="G32">
        <f t="shared" ref="G32:G41" si="16">G20</f>
        <v>1000</v>
      </c>
      <c r="J32">
        <f>B32-satisfaction_v2!B31</f>
        <v>1</v>
      </c>
      <c r="K32">
        <f>C32-satisfaction_v2!C31</f>
        <v>6</v>
      </c>
      <c r="L32">
        <f>D32-satisfaction_v2!D31</f>
        <v>-6</v>
      </c>
      <c r="M32">
        <f>E32-satisfaction_v2!E31</f>
        <v>5</v>
      </c>
      <c r="N32">
        <f>F32-satisfaction_v2!F31</f>
        <v>2</v>
      </c>
      <c r="T32" s="32" t="s">
        <v>142</v>
      </c>
      <c r="U32" s="33">
        <v>981.6</v>
      </c>
      <c r="V32" s="33">
        <v>12.5</v>
      </c>
      <c r="W32" s="33">
        <v>13.5</v>
      </c>
      <c r="X32" s="33">
        <v>506.1</v>
      </c>
      <c r="Y32" s="33">
        <v>13</v>
      </c>
    </row>
    <row r="33" spans="1:29" ht="15" thickBot="1">
      <c r="A33" t="str">
        <f t="shared" si="14"/>
        <v>St2</v>
      </c>
      <c r="B33">
        <f t="shared" si="15"/>
        <v>2</v>
      </c>
      <c r="C33">
        <f t="shared" si="15"/>
        <v>8</v>
      </c>
      <c r="D33">
        <f t="shared" si="15"/>
        <v>2</v>
      </c>
      <c r="E33">
        <f t="shared" si="15"/>
        <v>7</v>
      </c>
      <c r="F33">
        <f t="shared" si="15"/>
        <v>1</v>
      </c>
      <c r="G33">
        <f t="shared" si="16"/>
        <v>1000</v>
      </c>
      <c r="J33">
        <f>B33-satisfaction_v2!B32</f>
        <v>-3</v>
      </c>
      <c r="K33">
        <f>C33-satisfaction_v2!C32</f>
        <v>-1</v>
      </c>
      <c r="L33">
        <f>D33-satisfaction_v2!D32</f>
        <v>0</v>
      </c>
      <c r="M33">
        <f>E33-satisfaction_v2!E32</f>
        <v>4</v>
      </c>
      <c r="N33">
        <f>F33-satisfaction_v2!F32</f>
        <v>-6</v>
      </c>
      <c r="T33" s="32" t="s">
        <v>143</v>
      </c>
      <c r="U33" s="33">
        <v>980.6</v>
      </c>
      <c r="V33" s="33">
        <v>9.5</v>
      </c>
      <c r="W33" s="33">
        <v>12.5</v>
      </c>
      <c r="X33" s="33">
        <v>8.5</v>
      </c>
      <c r="Y33" s="33">
        <v>12</v>
      </c>
    </row>
    <row r="34" spans="1:29" ht="15" thickBot="1">
      <c r="A34" t="str">
        <f t="shared" si="14"/>
        <v>St3</v>
      </c>
      <c r="B34">
        <f t="shared" si="15"/>
        <v>7</v>
      </c>
      <c r="C34">
        <f t="shared" si="15"/>
        <v>4</v>
      </c>
      <c r="D34">
        <f t="shared" si="15"/>
        <v>1</v>
      </c>
      <c r="E34">
        <f t="shared" si="15"/>
        <v>2</v>
      </c>
      <c r="F34">
        <f t="shared" si="15"/>
        <v>10</v>
      </c>
      <c r="G34">
        <f t="shared" si="16"/>
        <v>1000</v>
      </c>
      <c r="J34">
        <f>B34-satisfaction_v2!B33</f>
        <v>4</v>
      </c>
      <c r="K34">
        <f>C34-satisfaction_v2!C33</f>
        <v>0</v>
      </c>
      <c r="L34">
        <f>D34-satisfaction_v2!D33</f>
        <v>-6</v>
      </c>
      <c r="M34">
        <f>E34-satisfaction_v2!E33</f>
        <v>-5</v>
      </c>
      <c r="N34">
        <f>F34-satisfaction_v2!F33</f>
        <v>1</v>
      </c>
      <c r="T34" s="32" t="s">
        <v>145</v>
      </c>
      <c r="U34" s="33">
        <v>979.6</v>
      </c>
      <c r="V34" s="33">
        <v>8.5</v>
      </c>
      <c r="W34" s="33">
        <v>8</v>
      </c>
      <c r="X34" s="33">
        <v>7</v>
      </c>
      <c r="Y34" s="33">
        <v>11</v>
      </c>
    </row>
    <row r="35" spans="1:29" ht="15" thickBot="1">
      <c r="A35" t="str">
        <f t="shared" si="14"/>
        <v>St4</v>
      </c>
      <c r="B35">
        <f t="shared" si="15"/>
        <v>6</v>
      </c>
      <c r="C35">
        <f t="shared" si="15"/>
        <v>6</v>
      </c>
      <c r="D35">
        <f t="shared" si="15"/>
        <v>5</v>
      </c>
      <c r="E35">
        <f t="shared" si="15"/>
        <v>4</v>
      </c>
      <c r="F35">
        <f t="shared" si="15"/>
        <v>4</v>
      </c>
      <c r="G35">
        <f t="shared" si="16"/>
        <v>1000</v>
      </c>
      <c r="J35">
        <f>B35-satisfaction_v2!B34</f>
        <v>4</v>
      </c>
      <c r="K35">
        <f>C35-satisfaction_v2!C34</f>
        <v>-4</v>
      </c>
      <c r="L35">
        <f>D35-satisfaction_v2!D34</f>
        <v>4</v>
      </c>
      <c r="M35">
        <f>E35-satisfaction_v2!E34</f>
        <v>0</v>
      </c>
      <c r="N35">
        <f>F35-satisfaction_v2!F34</f>
        <v>2</v>
      </c>
      <c r="T35" s="32" t="s">
        <v>147</v>
      </c>
      <c r="U35" s="33">
        <v>978.6</v>
      </c>
      <c r="V35" s="33">
        <v>7.5</v>
      </c>
      <c r="W35" s="33">
        <v>7</v>
      </c>
      <c r="X35" s="33">
        <v>6</v>
      </c>
      <c r="Y35" s="33">
        <v>10</v>
      </c>
    </row>
    <row r="36" spans="1:29" ht="15" thickBot="1">
      <c r="A36" t="str">
        <f t="shared" si="14"/>
        <v>St5</v>
      </c>
      <c r="B36">
        <f t="shared" si="15"/>
        <v>10</v>
      </c>
      <c r="C36">
        <f t="shared" si="15"/>
        <v>3</v>
      </c>
      <c r="D36">
        <f t="shared" si="15"/>
        <v>9</v>
      </c>
      <c r="E36">
        <f t="shared" si="15"/>
        <v>1</v>
      </c>
      <c r="F36">
        <f t="shared" si="15"/>
        <v>9</v>
      </c>
      <c r="G36">
        <f t="shared" si="16"/>
        <v>1000</v>
      </c>
      <c r="J36">
        <f>B36-satisfaction_v2!B35</f>
        <v>1</v>
      </c>
      <c r="K36">
        <f>C36-satisfaction_v2!C35</f>
        <v>-3</v>
      </c>
      <c r="L36">
        <f>D36-satisfaction_v2!D35</f>
        <v>3</v>
      </c>
      <c r="M36">
        <f>E36-satisfaction_v2!E35</f>
        <v>-9</v>
      </c>
      <c r="N36">
        <f>F36-satisfaction_v2!F35</f>
        <v>1</v>
      </c>
      <c r="T36" s="32" t="s">
        <v>149</v>
      </c>
      <c r="U36" s="33">
        <v>972.6</v>
      </c>
      <c r="V36" s="33">
        <v>6.5</v>
      </c>
      <c r="W36" s="33">
        <v>6</v>
      </c>
      <c r="X36" s="33">
        <v>5</v>
      </c>
      <c r="Y36" s="33">
        <v>9</v>
      </c>
    </row>
    <row r="37" spans="1:29" ht="15" thickBot="1">
      <c r="A37" t="str">
        <f t="shared" si="14"/>
        <v>St6</v>
      </c>
      <c r="B37">
        <f t="shared" si="15"/>
        <v>4</v>
      </c>
      <c r="C37">
        <f t="shared" si="15"/>
        <v>9</v>
      </c>
      <c r="D37">
        <f t="shared" si="15"/>
        <v>8</v>
      </c>
      <c r="E37">
        <f t="shared" si="15"/>
        <v>10</v>
      </c>
      <c r="F37">
        <f t="shared" si="15"/>
        <v>4</v>
      </c>
      <c r="G37">
        <f t="shared" si="16"/>
        <v>1000</v>
      </c>
      <c r="J37">
        <f>B37-satisfaction_v2!B36</f>
        <v>3</v>
      </c>
      <c r="K37">
        <f>C37-satisfaction_v2!C36</f>
        <v>7</v>
      </c>
      <c r="L37">
        <f>D37-satisfaction_v2!D36</f>
        <v>3</v>
      </c>
      <c r="M37">
        <f>E37-satisfaction_v2!E36</f>
        <v>5</v>
      </c>
      <c r="N37">
        <f>F37-satisfaction_v2!F36</f>
        <v>2</v>
      </c>
      <c r="T37" s="32" t="s">
        <v>151</v>
      </c>
      <c r="U37" s="33">
        <v>971.6</v>
      </c>
      <c r="V37" s="33">
        <v>5.5</v>
      </c>
      <c r="W37" s="33">
        <v>5</v>
      </c>
      <c r="X37" s="33">
        <v>4</v>
      </c>
      <c r="Y37" s="33">
        <v>8</v>
      </c>
    </row>
    <row r="38" spans="1:29" ht="15" thickBot="1">
      <c r="A38" t="str">
        <f t="shared" si="14"/>
        <v>St7</v>
      </c>
      <c r="B38">
        <f t="shared" si="15"/>
        <v>3</v>
      </c>
      <c r="C38">
        <f t="shared" si="15"/>
        <v>9</v>
      </c>
      <c r="D38">
        <f t="shared" si="15"/>
        <v>10</v>
      </c>
      <c r="E38">
        <f t="shared" si="15"/>
        <v>9</v>
      </c>
      <c r="F38">
        <f t="shared" si="15"/>
        <v>2</v>
      </c>
      <c r="G38">
        <f t="shared" si="16"/>
        <v>1000</v>
      </c>
      <c r="J38">
        <f>B38-satisfaction_v2!B37</f>
        <v>-1</v>
      </c>
      <c r="K38">
        <f>C38-satisfaction_v2!C37</f>
        <v>7</v>
      </c>
      <c r="L38">
        <f>D38-satisfaction_v2!D37</f>
        <v>1</v>
      </c>
      <c r="M38">
        <f>E38-satisfaction_v2!E37</f>
        <v>1</v>
      </c>
      <c r="N38">
        <f>F38-satisfaction_v2!F37</f>
        <v>-8</v>
      </c>
      <c r="T38" s="32" t="s">
        <v>153</v>
      </c>
      <c r="U38" s="33">
        <v>970.6</v>
      </c>
      <c r="V38" s="33">
        <v>4.5</v>
      </c>
      <c r="W38" s="33">
        <v>4</v>
      </c>
      <c r="X38" s="33">
        <v>3</v>
      </c>
      <c r="Y38" s="33">
        <v>7</v>
      </c>
    </row>
    <row r="39" spans="1:29" ht="15" thickBot="1">
      <c r="A39" t="str">
        <f t="shared" si="14"/>
        <v>St8</v>
      </c>
      <c r="B39">
        <f t="shared" si="15"/>
        <v>1</v>
      </c>
      <c r="C39">
        <f t="shared" si="15"/>
        <v>4</v>
      </c>
      <c r="D39">
        <f t="shared" si="15"/>
        <v>7</v>
      </c>
      <c r="E39">
        <f t="shared" si="15"/>
        <v>5</v>
      </c>
      <c r="F39">
        <f t="shared" si="15"/>
        <v>6</v>
      </c>
      <c r="G39">
        <f t="shared" si="16"/>
        <v>1000</v>
      </c>
      <c r="J39">
        <f>B39-satisfaction_v2!B38</f>
        <v>-6</v>
      </c>
      <c r="K39">
        <f>C39-satisfaction_v2!C38</f>
        <v>0</v>
      </c>
      <c r="L39">
        <f>D39-satisfaction_v2!D38</f>
        <v>3</v>
      </c>
      <c r="M39">
        <f>E39-satisfaction_v2!E38</f>
        <v>3</v>
      </c>
      <c r="N39">
        <f>F39-satisfaction_v2!F38</f>
        <v>5</v>
      </c>
      <c r="T39" s="32" t="s">
        <v>155</v>
      </c>
      <c r="U39" s="33">
        <v>968.1</v>
      </c>
      <c r="V39" s="33">
        <v>2</v>
      </c>
      <c r="W39" s="33">
        <v>3</v>
      </c>
      <c r="X39" s="33">
        <v>2</v>
      </c>
      <c r="Y39" s="33">
        <v>6</v>
      </c>
    </row>
    <row r="40" spans="1:29" ht="15" thickBot="1">
      <c r="A40" t="str">
        <f t="shared" si="14"/>
        <v>St9</v>
      </c>
      <c r="B40">
        <f t="shared" si="15"/>
        <v>5</v>
      </c>
      <c r="C40">
        <f t="shared" si="15"/>
        <v>1</v>
      </c>
      <c r="D40">
        <f t="shared" si="15"/>
        <v>6</v>
      </c>
      <c r="E40">
        <f t="shared" si="15"/>
        <v>7</v>
      </c>
      <c r="F40">
        <f t="shared" si="15"/>
        <v>7</v>
      </c>
      <c r="G40">
        <f t="shared" si="16"/>
        <v>1000</v>
      </c>
      <c r="J40">
        <f>B40-satisfaction_v2!B39</f>
        <v>-5</v>
      </c>
      <c r="K40">
        <f>C40-satisfaction_v2!C39</f>
        <v>-7</v>
      </c>
      <c r="L40">
        <f>D40-satisfaction_v2!D39</f>
        <v>3</v>
      </c>
      <c r="M40">
        <f>E40-satisfaction_v2!E39</f>
        <v>-2</v>
      </c>
      <c r="N40">
        <f>F40-satisfaction_v2!F39</f>
        <v>3</v>
      </c>
      <c r="T40" s="32" t="s">
        <v>157</v>
      </c>
      <c r="U40" s="33">
        <v>967.1</v>
      </c>
      <c r="V40" s="33">
        <v>1</v>
      </c>
      <c r="W40" s="33">
        <v>1</v>
      </c>
      <c r="X40" s="33">
        <v>1</v>
      </c>
      <c r="Y40" s="33">
        <v>1</v>
      </c>
    </row>
    <row r="41" spans="1:29" ht="15" thickBot="1">
      <c r="A41" t="str">
        <f t="shared" si="14"/>
        <v>St10</v>
      </c>
      <c r="B41">
        <f t="shared" si="15"/>
        <v>8</v>
      </c>
      <c r="C41">
        <f t="shared" si="15"/>
        <v>2</v>
      </c>
      <c r="D41">
        <f t="shared" si="15"/>
        <v>4</v>
      </c>
      <c r="E41">
        <f t="shared" si="15"/>
        <v>3</v>
      </c>
      <c r="F41">
        <f t="shared" si="15"/>
        <v>3</v>
      </c>
      <c r="G41">
        <f t="shared" si="16"/>
        <v>1000</v>
      </c>
      <c r="J41">
        <f>B41-satisfaction_v2!B40</f>
        <v>2</v>
      </c>
      <c r="K41">
        <f>C41-satisfaction_v2!C40</f>
        <v>-5</v>
      </c>
      <c r="L41">
        <f>D41-satisfaction_v2!D40</f>
        <v>-6</v>
      </c>
      <c r="M41">
        <f>E41-satisfaction_v2!E40</f>
        <v>-3</v>
      </c>
      <c r="N41">
        <f>F41-satisfaction_v2!F40</f>
        <v>-2</v>
      </c>
      <c r="T41" s="32" t="s">
        <v>159</v>
      </c>
      <c r="U41" s="33">
        <v>483.6</v>
      </c>
      <c r="V41" s="33">
        <v>0</v>
      </c>
      <c r="W41" s="33">
        <v>0</v>
      </c>
      <c r="X41" s="33">
        <v>0</v>
      </c>
      <c r="Y41" s="33">
        <v>0</v>
      </c>
    </row>
    <row r="42" spans="1:29" ht="18.5" thickBot="1">
      <c r="T42" s="28"/>
    </row>
    <row r="43" spans="1:29" ht="15" thickBot="1">
      <c r="T43" s="32" t="s">
        <v>162</v>
      </c>
      <c r="U43" s="32" t="s">
        <v>125</v>
      </c>
      <c r="V43" s="32" t="s">
        <v>126</v>
      </c>
      <c r="W43" s="32" t="s">
        <v>127</v>
      </c>
      <c r="X43" s="32" t="s">
        <v>128</v>
      </c>
      <c r="Y43" s="32" t="s">
        <v>129</v>
      </c>
      <c r="Z43" s="32" t="s">
        <v>163</v>
      </c>
      <c r="AA43" s="32" t="s">
        <v>164</v>
      </c>
      <c r="AB43" s="32" t="s">
        <v>165</v>
      </c>
      <c r="AC43" s="32" t="s">
        <v>166</v>
      </c>
    </row>
    <row r="44" spans="1:29" ht="15" thickBot="1">
      <c r="A44" t="s">
        <v>101</v>
      </c>
      <c r="B44" t="str">
        <f>B31</f>
        <v>Nd1</v>
      </c>
      <c r="C44" t="str">
        <f t="shared" ref="C44:F44" si="17">C31</f>
        <v>Nd2</v>
      </c>
      <c r="D44" t="str">
        <f t="shared" si="17"/>
        <v>Nd3</v>
      </c>
      <c r="E44" t="str">
        <f t="shared" si="17"/>
        <v>Nd4</v>
      </c>
      <c r="F44" t="str">
        <f t="shared" si="17"/>
        <v>Nd5</v>
      </c>
      <c r="T44" s="32" t="s">
        <v>131</v>
      </c>
      <c r="U44" s="33">
        <v>967.1</v>
      </c>
      <c r="V44" s="33">
        <v>4.5</v>
      </c>
      <c r="W44" s="33">
        <v>12.5</v>
      </c>
      <c r="X44" s="33">
        <v>4</v>
      </c>
      <c r="Y44" s="33">
        <v>6</v>
      </c>
      <c r="Z44" s="33">
        <v>994.1</v>
      </c>
      <c r="AA44" s="33">
        <v>1000</v>
      </c>
      <c r="AB44" s="33">
        <v>5.9</v>
      </c>
      <c r="AC44" s="33">
        <v>0.59</v>
      </c>
    </row>
    <row r="45" spans="1:29" ht="15" thickBot="1">
      <c r="A45">
        <v>1</v>
      </c>
      <c r="B45" s="27">
        <v>165.35429011738256</v>
      </c>
      <c r="C45" s="27">
        <v>349.34725121584432</v>
      </c>
      <c r="D45" s="27">
        <v>169.96779830110268</v>
      </c>
      <c r="E45" s="27">
        <v>171.64692545322825</v>
      </c>
      <c r="F45" s="27">
        <v>173.01344705669129</v>
      </c>
      <c r="T45" s="32" t="s">
        <v>132</v>
      </c>
      <c r="U45" s="33">
        <v>980.6</v>
      </c>
      <c r="V45" s="33">
        <v>2</v>
      </c>
      <c r="W45" s="33">
        <v>12.5</v>
      </c>
      <c r="X45" s="33">
        <v>3</v>
      </c>
      <c r="Y45" s="33">
        <v>13</v>
      </c>
      <c r="Z45" s="33">
        <v>1011.2</v>
      </c>
      <c r="AA45" s="33">
        <v>1000</v>
      </c>
      <c r="AB45" s="33">
        <v>-11.2</v>
      </c>
      <c r="AC45" s="33">
        <v>-1.1200000000000001</v>
      </c>
    </row>
    <row r="46" spans="1:29" ht="15" thickBot="1">
      <c r="A46">
        <v>2</v>
      </c>
      <c r="B46" s="27">
        <v>164.3542901170799</v>
      </c>
      <c r="C46" s="27">
        <v>348.10086832215353</v>
      </c>
      <c r="D46" s="27">
        <v>168.96779830104973</v>
      </c>
      <c r="E46" s="27">
        <v>164.31359359747336</v>
      </c>
      <c r="F46" s="27">
        <v>172.0134470567875</v>
      </c>
      <c r="T46" s="32" t="s">
        <v>133</v>
      </c>
      <c r="U46" s="33">
        <v>970.6</v>
      </c>
      <c r="V46" s="33">
        <v>7.5</v>
      </c>
      <c r="W46" s="33">
        <v>13.5</v>
      </c>
      <c r="X46" s="33">
        <v>8.5</v>
      </c>
      <c r="Y46" s="33">
        <v>0</v>
      </c>
      <c r="Z46" s="33">
        <v>1000.2</v>
      </c>
      <c r="AA46" s="33">
        <v>1000</v>
      </c>
      <c r="AB46" s="33">
        <v>-0.2</v>
      </c>
      <c r="AC46" s="33">
        <v>-0.02</v>
      </c>
    </row>
    <row r="47" spans="1:29" ht="15" thickBot="1">
      <c r="A47">
        <v>3</v>
      </c>
      <c r="B47" s="27">
        <v>163.35429011677354</v>
      </c>
      <c r="C47" s="27">
        <v>347.10086832219247</v>
      </c>
      <c r="D47" s="27">
        <v>167.96779830099615</v>
      </c>
      <c r="E47" s="27">
        <v>163.31359359710873</v>
      </c>
      <c r="F47" s="27">
        <v>171.0134470568849</v>
      </c>
      <c r="T47" s="32" t="s">
        <v>134</v>
      </c>
      <c r="U47" s="33">
        <v>971.6</v>
      </c>
      <c r="V47" s="33">
        <v>5.5</v>
      </c>
      <c r="W47" s="33">
        <v>6</v>
      </c>
      <c r="X47" s="33">
        <v>6</v>
      </c>
      <c r="Y47" s="33">
        <v>10</v>
      </c>
      <c r="Z47" s="33">
        <v>999.1</v>
      </c>
      <c r="AA47" s="33">
        <v>1000</v>
      </c>
      <c r="AB47" s="33">
        <v>0.9</v>
      </c>
      <c r="AC47" s="33">
        <v>0.09</v>
      </c>
    </row>
    <row r="48" spans="1:29" ht="15" thickBot="1">
      <c r="A48">
        <v>4</v>
      </c>
      <c r="B48" s="27">
        <v>162.35429011646315</v>
      </c>
      <c r="C48" s="27">
        <v>346.10086832223152</v>
      </c>
      <c r="D48" s="27">
        <v>166.96779830094161</v>
      </c>
      <c r="E48" s="27">
        <v>162.31359359673957</v>
      </c>
      <c r="F48" s="27">
        <v>170.01344705698352</v>
      </c>
      <c r="T48" s="32" t="s">
        <v>135</v>
      </c>
      <c r="U48" s="33">
        <v>483.6</v>
      </c>
      <c r="V48" s="33">
        <v>8.5</v>
      </c>
      <c r="W48" s="33">
        <v>1</v>
      </c>
      <c r="X48" s="33">
        <v>506.1</v>
      </c>
      <c r="Y48" s="33">
        <v>1</v>
      </c>
      <c r="Z48" s="33">
        <v>1000.2</v>
      </c>
      <c r="AA48" s="33">
        <v>1000</v>
      </c>
      <c r="AB48" s="33">
        <v>-0.2</v>
      </c>
      <c r="AC48" s="33">
        <v>-0.02</v>
      </c>
    </row>
    <row r="49" spans="1:29" ht="15" thickBot="1">
      <c r="A49">
        <v>5</v>
      </c>
      <c r="B49" s="27">
        <v>159.35791009436815</v>
      </c>
      <c r="C49" s="27">
        <v>345.10086832227068</v>
      </c>
      <c r="D49" s="27">
        <v>165.9677983008867</v>
      </c>
      <c r="E49" s="27">
        <v>161.31359359636599</v>
      </c>
      <c r="F49" s="27">
        <v>169.01344705708294</v>
      </c>
      <c r="T49" s="32" t="s">
        <v>136</v>
      </c>
      <c r="U49" s="33">
        <v>978.6</v>
      </c>
      <c r="V49" s="33">
        <v>1</v>
      </c>
      <c r="W49" s="33">
        <v>3</v>
      </c>
      <c r="X49" s="33">
        <v>0</v>
      </c>
      <c r="Y49" s="33">
        <v>10</v>
      </c>
      <c r="Z49" s="33">
        <v>992.6</v>
      </c>
      <c r="AA49" s="33">
        <v>1000</v>
      </c>
      <c r="AB49" s="33">
        <v>7.4</v>
      </c>
      <c r="AC49" s="33">
        <v>0.74</v>
      </c>
    </row>
    <row r="50" spans="1:29" ht="15" thickBot="1">
      <c r="A50">
        <v>6</v>
      </c>
      <c r="B50" s="27">
        <v>158.27095763764379</v>
      </c>
      <c r="C50" s="27">
        <v>344.10086832231019</v>
      </c>
      <c r="D50" s="27">
        <v>164.96779830083116</v>
      </c>
      <c r="E50" s="27">
        <v>160.31359359598764</v>
      </c>
      <c r="F50" s="27">
        <v>168.01344705718392</v>
      </c>
      <c r="T50" s="32" t="s">
        <v>137</v>
      </c>
      <c r="U50" s="33">
        <v>979.6</v>
      </c>
      <c r="V50" s="33">
        <v>1</v>
      </c>
      <c r="W50" s="33">
        <v>0</v>
      </c>
      <c r="X50" s="33">
        <v>1</v>
      </c>
      <c r="Y50" s="33">
        <v>12</v>
      </c>
      <c r="Z50" s="33">
        <v>993.6</v>
      </c>
      <c r="AA50" s="33">
        <v>1000</v>
      </c>
      <c r="AB50" s="33">
        <v>6.4</v>
      </c>
      <c r="AC50" s="33">
        <v>0.64</v>
      </c>
    </row>
    <row r="51" spans="1:29" ht="15" thickBot="1">
      <c r="A51">
        <v>7</v>
      </c>
      <c r="B51" s="27">
        <v>157.27095763778757</v>
      </c>
      <c r="C51" s="27">
        <v>343.10086832234975</v>
      </c>
      <c r="D51" s="27">
        <v>163.96779830077452</v>
      </c>
      <c r="E51" s="27">
        <v>159.31359359560486</v>
      </c>
      <c r="F51" s="27">
        <v>167.01344705728596</v>
      </c>
      <c r="T51" s="32" t="s">
        <v>138</v>
      </c>
      <c r="U51" s="33">
        <v>981.6</v>
      </c>
      <c r="V51" s="33">
        <v>7.5</v>
      </c>
      <c r="W51" s="33">
        <v>4</v>
      </c>
      <c r="X51" s="33">
        <v>5</v>
      </c>
      <c r="Y51" s="33">
        <v>8</v>
      </c>
      <c r="Z51" s="33">
        <v>1006.2</v>
      </c>
      <c r="AA51" s="33">
        <v>1000</v>
      </c>
      <c r="AB51" s="33">
        <v>-6.2</v>
      </c>
      <c r="AC51" s="33">
        <v>-0.62</v>
      </c>
    </row>
    <row r="52" spans="1:29" ht="15" thickBot="1">
      <c r="A52">
        <v>8</v>
      </c>
      <c r="B52" s="27">
        <v>156.27095763793355</v>
      </c>
      <c r="C52" s="27">
        <v>342.10086832238954</v>
      </c>
      <c r="D52" s="27">
        <v>162.96779830071767</v>
      </c>
      <c r="E52" s="27">
        <v>158.31359359521718</v>
      </c>
      <c r="F52" s="27">
        <v>166.01344705738916</v>
      </c>
      <c r="T52" s="32" t="s">
        <v>139</v>
      </c>
      <c r="U52" s="33">
        <v>972.6</v>
      </c>
      <c r="V52" s="33">
        <v>12.5</v>
      </c>
      <c r="W52" s="33">
        <v>5</v>
      </c>
      <c r="X52" s="33">
        <v>3</v>
      </c>
      <c r="Y52" s="33">
        <v>7</v>
      </c>
      <c r="Z52" s="33">
        <v>1000.2</v>
      </c>
      <c r="AA52" s="33">
        <v>1000</v>
      </c>
      <c r="AB52" s="33">
        <v>-0.2</v>
      </c>
      <c r="AC52" s="33">
        <v>-0.02</v>
      </c>
    </row>
    <row r="53" spans="1:29" ht="15" thickBot="1">
      <c r="A53">
        <v>9</v>
      </c>
      <c r="B53" s="27">
        <v>155.27095763808111</v>
      </c>
      <c r="C53" s="27">
        <v>341.10086832242996</v>
      </c>
      <c r="D53" s="27">
        <v>161.96779830065998</v>
      </c>
      <c r="E53" s="27">
        <v>157.31359359482468</v>
      </c>
      <c r="F53" s="27">
        <v>165.01344705749381</v>
      </c>
      <c r="T53" s="32" t="s">
        <v>140</v>
      </c>
      <c r="U53" s="33">
        <v>968.1</v>
      </c>
      <c r="V53" s="33">
        <v>9.5</v>
      </c>
      <c r="W53" s="33">
        <v>7</v>
      </c>
      <c r="X53" s="33">
        <v>7</v>
      </c>
      <c r="Y53" s="33">
        <v>11</v>
      </c>
      <c r="Z53" s="33">
        <v>1002.7</v>
      </c>
      <c r="AA53" s="33">
        <v>1000</v>
      </c>
      <c r="AB53" s="33">
        <v>-2.7</v>
      </c>
      <c r="AC53" s="33">
        <v>-0.27</v>
      </c>
    </row>
    <row r="54" spans="1:29" ht="15" thickBot="1">
      <c r="A54">
        <v>10</v>
      </c>
      <c r="B54" s="27">
        <v>154.2709576382309</v>
      </c>
      <c r="C54" s="27">
        <v>0</v>
      </c>
      <c r="D54" s="27">
        <v>160.96779830060134</v>
      </c>
      <c r="E54" s="27">
        <v>156.31359359442732</v>
      </c>
      <c r="F54" s="27">
        <v>162.34677856131188</v>
      </c>
    </row>
    <row r="55" spans="1:29" ht="15" thickBot="1">
      <c r="B55" s="25"/>
      <c r="C55" s="25"/>
      <c r="D55" s="25"/>
      <c r="E55" s="25"/>
      <c r="F55" s="25"/>
      <c r="T55" s="34" t="s">
        <v>167</v>
      </c>
      <c r="U55" s="35">
        <v>1526.7</v>
      </c>
    </row>
    <row r="56" spans="1:29" ht="15" thickBot="1">
      <c r="A56" t="s">
        <v>102</v>
      </c>
      <c r="B56" s="25" t="str">
        <f>B44</f>
        <v>Nd1</v>
      </c>
      <c r="C56" s="25" t="str">
        <f t="shared" ref="C56:F56" si="18">C44</f>
        <v>Nd2</v>
      </c>
      <c r="D56" s="25" t="str">
        <f t="shared" si="18"/>
        <v>Nd3</v>
      </c>
      <c r="E56" s="25" t="str">
        <f t="shared" si="18"/>
        <v>Nd4</v>
      </c>
      <c r="F56" s="25" t="str">
        <f t="shared" si="18"/>
        <v>Nd5</v>
      </c>
      <c r="T56" s="34" t="s">
        <v>168</v>
      </c>
      <c r="U56" s="35">
        <v>483.6</v>
      </c>
    </row>
    <row r="57" spans="1:29" ht="15" thickBot="1">
      <c r="A57" t="s">
        <v>103</v>
      </c>
      <c r="B57" s="25">
        <f>B45-B46</f>
        <v>1.0000000003026628</v>
      </c>
      <c r="C57" s="25">
        <f t="shared" ref="C57:F57" si="19">C45-C46</f>
        <v>1.246382893690793</v>
      </c>
      <c r="D57" s="25">
        <f t="shared" si="19"/>
        <v>1.0000000000529496</v>
      </c>
      <c r="E57" s="25">
        <f t="shared" si="19"/>
        <v>7.3333318557548921</v>
      </c>
      <c r="F57" s="25">
        <f t="shared" si="19"/>
        <v>0.99999999990379251</v>
      </c>
      <c r="T57" s="34" t="s">
        <v>169</v>
      </c>
      <c r="U57" s="35">
        <v>10000.1</v>
      </c>
    </row>
    <row r="58" spans="1:29" ht="15" thickBot="1">
      <c r="A58" t="s">
        <v>104</v>
      </c>
      <c r="B58" s="25">
        <f t="shared" ref="B58:F65" si="20">B46-B47</f>
        <v>1.0000000003063576</v>
      </c>
      <c r="C58" s="25">
        <f t="shared" si="20"/>
        <v>0.99999999996106226</v>
      </c>
      <c r="D58" s="25">
        <f t="shared" si="20"/>
        <v>1.0000000000535749</v>
      </c>
      <c r="E58" s="25">
        <f t="shared" si="20"/>
        <v>1.0000000003646221</v>
      </c>
      <c r="F58" s="25">
        <f t="shared" si="20"/>
        <v>0.9999999999025988</v>
      </c>
      <c r="T58" s="34" t="s">
        <v>170</v>
      </c>
      <c r="U58" s="35">
        <v>10000</v>
      </c>
    </row>
    <row r="59" spans="1:29" ht="15" thickBot="1">
      <c r="A59" t="s">
        <v>104</v>
      </c>
      <c r="B59" s="25">
        <f t="shared" si="20"/>
        <v>1.0000000003103935</v>
      </c>
      <c r="C59" s="25">
        <f t="shared" si="20"/>
        <v>0.99999999996094857</v>
      </c>
      <c r="D59" s="25">
        <f t="shared" si="20"/>
        <v>1.0000000000545413</v>
      </c>
      <c r="E59" s="25">
        <f t="shared" si="20"/>
        <v>1.0000000003691696</v>
      </c>
      <c r="F59" s="25">
        <f t="shared" si="20"/>
        <v>0.99999999990137667</v>
      </c>
      <c r="T59" s="34" t="s">
        <v>171</v>
      </c>
      <c r="U59" s="35">
        <v>0.1</v>
      </c>
    </row>
    <row r="60" spans="1:29" ht="20" thickBot="1">
      <c r="A60" t="s">
        <v>104</v>
      </c>
      <c r="B60" s="25">
        <f t="shared" si="20"/>
        <v>2.9963800220949963</v>
      </c>
      <c r="C60" s="25">
        <f t="shared" si="20"/>
        <v>0.99999999996083488</v>
      </c>
      <c r="D60" s="25">
        <f t="shared" si="20"/>
        <v>1.0000000000549107</v>
      </c>
      <c r="E60" s="25">
        <f t="shared" si="20"/>
        <v>1.0000000003735749</v>
      </c>
      <c r="F60" s="25">
        <f t="shared" si="20"/>
        <v>0.99999999990058086</v>
      </c>
      <c r="T60" s="34" t="s">
        <v>172</v>
      </c>
      <c r="U60" s="35"/>
    </row>
    <row r="61" spans="1:29" ht="20" thickBot="1">
      <c r="A61" t="s">
        <v>104</v>
      </c>
      <c r="B61" s="25">
        <f t="shared" si="20"/>
        <v>1.0869524567243616</v>
      </c>
      <c r="C61" s="25">
        <f t="shared" si="20"/>
        <v>0.99999999996049382</v>
      </c>
      <c r="D61" s="25">
        <f t="shared" si="20"/>
        <v>1.000000000055536</v>
      </c>
      <c r="E61" s="25">
        <f t="shared" si="20"/>
        <v>1.0000000003783498</v>
      </c>
      <c r="F61" s="25">
        <f t="shared" si="20"/>
        <v>0.99999999989901767</v>
      </c>
      <c r="T61" s="34" t="s">
        <v>173</v>
      </c>
      <c r="U61" s="35"/>
    </row>
    <row r="62" spans="1:29" ht="15" thickBot="1">
      <c r="A62" t="s">
        <v>104</v>
      </c>
      <c r="B62" s="25">
        <f t="shared" si="20"/>
        <v>0.99999999985621457</v>
      </c>
      <c r="C62" s="25">
        <f t="shared" si="20"/>
        <v>0.99999999996043698</v>
      </c>
      <c r="D62" s="25">
        <f t="shared" si="20"/>
        <v>1.0000000000566445</v>
      </c>
      <c r="E62" s="25">
        <f t="shared" si="20"/>
        <v>1.0000000003827836</v>
      </c>
      <c r="F62" s="25">
        <f t="shared" si="20"/>
        <v>0.99999999989796606</v>
      </c>
      <c r="T62" s="34" t="s">
        <v>174</v>
      </c>
      <c r="U62" s="35">
        <v>0</v>
      </c>
    </row>
    <row r="63" spans="1:29">
      <c r="A63" t="s">
        <v>104</v>
      </c>
      <c r="B63" s="25">
        <f t="shared" si="20"/>
        <v>0.9999999998540261</v>
      </c>
      <c r="C63" s="25">
        <f t="shared" si="20"/>
        <v>0.99999999996020961</v>
      </c>
      <c r="D63" s="25">
        <f t="shared" si="20"/>
        <v>1.0000000000568434</v>
      </c>
      <c r="E63" s="25">
        <f t="shared" si="20"/>
        <v>1.0000000003876721</v>
      </c>
      <c r="F63" s="25">
        <f t="shared" si="20"/>
        <v>0.99999999989680077</v>
      </c>
    </row>
    <row r="64" spans="1:29">
      <c r="A64" t="s">
        <v>104</v>
      </c>
      <c r="B64" s="25">
        <f t="shared" si="20"/>
        <v>0.99999999985243448</v>
      </c>
      <c r="C64" s="25">
        <f t="shared" si="20"/>
        <v>0.99999999995958433</v>
      </c>
      <c r="D64" s="25">
        <f t="shared" si="20"/>
        <v>1.0000000000576961</v>
      </c>
      <c r="E64" s="25">
        <f t="shared" si="20"/>
        <v>1.0000000003925038</v>
      </c>
      <c r="F64" s="25">
        <f t="shared" si="20"/>
        <v>0.99999999989535127</v>
      </c>
      <c r="T64" s="37" t="s">
        <v>175</v>
      </c>
    </row>
    <row r="65" spans="1:20">
      <c r="A65" t="s">
        <v>105</v>
      </c>
      <c r="B65" s="25">
        <f t="shared" si="20"/>
        <v>0.99999999985021759</v>
      </c>
      <c r="C65" s="25">
        <f t="shared" si="20"/>
        <v>341.10086832242996</v>
      </c>
      <c r="D65" s="25">
        <f t="shared" si="20"/>
        <v>1.000000000058634</v>
      </c>
      <c r="E65" s="25">
        <f t="shared" si="20"/>
        <v>1.0000000003973639</v>
      </c>
      <c r="F65" s="25">
        <f t="shared" si="20"/>
        <v>2.6666684961819271</v>
      </c>
    </row>
    <row r="66" spans="1:20">
      <c r="T66" s="36" t="s">
        <v>176</v>
      </c>
    </row>
    <row r="67" spans="1:20">
      <c r="A67" t="s">
        <v>106</v>
      </c>
      <c r="B67" t="str">
        <f>B56</f>
        <v>Nd1</v>
      </c>
      <c r="C67" t="str">
        <f t="shared" ref="C67:F67" si="21">C56</f>
        <v>Nd2</v>
      </c>
      <c r="D67" t="str">
        <f t="shared" si="21"/>
        <v>Nd3</v>
      </c>
      <c r="E67" t="str">
        <f t="shared" si="21"/>
        <v>Nd4</v>
      </c>
      <c r="F67" t="str">
        <f t="shared" si="21"/>
        <v>Nd5</v>
      </c>
      <c r="G67" t="str">
        <f>G31</f>
        <v>Y0</v>
      </c>
      <c r="H67" t="s">
        <v>108</v>
      </c>
      <c r="I67" t="s">
        <v>110</v>
      </c>
      <c r="L67" t="s">
        <v>177</v>
      </c>
      <c r="T67" s="36" t="s">
        <v>385</v>
      </c>
    </row>
    <row r="68" spans="1:20">
      <c r="A68" t="str">
        <f>A32</f>
        <v>St1</v>
      </c>
      <c r="B68" s="25">
        <f>VLOOKUP(B32,$A$45:$F$54,B$78,0)</f>
        <v>155.27095763808111</v>
      </c>
      <c r="C68" s="25">
        <f t="shared" ref="C68:F68" si="22">VLOOKUP(C32,$A$45:$F$54,C$78,0)</f>
        <v>343.10086832234975</v>
      </c>
      <c r="D68" s="25">
        <f t="shared" si="22"/>
        <v>168.96779830104973</v>
      </c>
      <c r="E68" s="25">
        <f t="shared" si="22"/>
        <v>160.31359359598764</v>
      </c>
      <c r="F68" s="25">
        <f t="shared" si="22"/>
        <v>166.01344705738916</v>
      </c>
      <c r="G68" s="25">
        <f t="shared" ref="G68:G77" si="23">G32</f>
        <v>1000</v>
      </c>
      <c r="H68" s="25">
        <f>(SUM(B68:F68))</f>
        <v>993.66666491485739</v>
      </c>
      <c r="I68" s="25">
        <f>G68-H68</f>
        <v>6.3333350851426076</v>
      </c>
      <c r="J68" s="25"/>
      <c r="L68" s="25">
        <f>Z44</f>
        <v>994.1</v>
      </c>
      <c r="O68" s="25"/>
      <c r="T68" s="36" t="s">
        <v>288</v>
      </c>
    </row>
    <row r="69" spans="1:20">
      <c r="A69" t="str">
        <f t="shared" ref="A69:A77" si="24">A33</f>
        <v>St2</v>
      </c>
      <c r="B69" s="25">
        <f t="shared" ref="B69:F77" si="25">VLOOKUP(B33,$A$45:$F$54,B$78,0)</f>
        <v>164.3542901170799</v>
      </c>
      <c r="C69" s="25">
        <f t="shared" si="25"/>
        <v>342.10086832238954</v>
      </c>
      <c r="D69" s="25">
        <f t="shared" si="25"/>
        <v>168.96779830104973</v>
      </c>
      <c r="E69" s="25">
        <f t="shared" si="25"/>
        <v>159.31359359560486</v>
      </c>
      <c r="F69" s="25">
        <f t="shared" si="25"/>
        <v>173.01344705669129</v>
      </c>
      <c r="G69" s="25">
        <f t="shared" si="23"/>
        <v>1000</v>
      </c>
      <c r="H69" s="25">
        <f t="shared" ref="H69:H77" si="26">(SUM(B69:F69))</f>
        <v>1007.7499973928152</v>
      </c>
      <c r="I69" s="25">
        <f t="shared" ref="I69:I77" si="27">G69-H69</f>
        <v>-7.7499973928152031</v>
      </c>
      <c r="J69" s="25"/>
      <c r="L69" s="25">
        <f t="shared" ref="L69:L77" si="28">Z45</f>
        <v>1011.2</v>
      </c>
      <c r="O69" s="25"/>
    </row>
    <row r="70" spans="1:20">
      <c r="A70" t="str">
        <f t="shared" si="24"/>
        <v>St3</v>
      </c>
      <c r="B70" s="25">
        <f t="shared" si="25"/>
        <v>157.27095763778757</v>
      </c>
      <c r="C70" s="25">
        <f t="shared" si="25"/>
        <v>346.10086832223152</v>
      </c>
      <c r="D70" s="25">
        <f t="shared" si="25"/>
        <v>169.96779830110268</v>
      </c>
      <c r="E70" s="25">
        <f t="shared" si="25"/>
        <v>164.31359359747336</v>
      </c>
      <c r="F70" s="25">
        <f t="shared" si="25"/>
        <v>162.34677856131188</v>
      </c>
      <c r="G70" s="25">
        <f t="shared" si="23"/>
        <v>1000</v>
      </c>
      <c r="H70" s="25">
        <f t="shared" si="26"/>
        <v>999.99999641990701</v>
      </c>
      <c r="I70" s="25">
        <f t="shared" si="27"/>
        <v>3.5800929936158354E-6</v>
      </c>
      <c r="J70" s="25"/>
      <c r="L70" s="25">
        <f t="shared" si="28"/>
        <v>1000.2</v>
      </c>
      <c r="O70" s="25"/>
    </row>
    <row r="71" spans="1:20">
      <c r="A71" t="str">
        <f t="shared" si="24"/>
        <v>St4</v>
      </c>
      <c r="B71" s="25">
        <f t="shared" si="25"/>
        <v>158.27095763764379</v>
      </c>
      <c r="C71" s="25">
        <f t="shared" si="25"/>
        <v>344.10086832231019</v>
      </c>
      <c r="D71" s="25">
        <f t="shared" si="25"/>
        <v>165.9677983008867</v>
      </c>
      <c r="E71" s="25">
        <f t="shared" si="25"/>
        <v>162.31359359673957</v>
      </c>
      <c r="F71" s="25">
        <f t="shared" si="25"/>
        <v>170.01344705698352</v>
      </c>
      <c r="G71" s="25">
        <f t="shared" si="23"/>
        <v>1000</v>
      </c>
      <c r="H71" s="25">
        <f t="shared" si="26"/>
        <v>1000.6666649145637</v>
      </c>
      <c r="I71" s="25">
        <f t="shared" si="27"/>
        <v>-0.66666491456373933</v>
      </c>
      <c r="J71" s="25"/>
      <c r="L71" s="25">
        <f t="shared" si="28"/>
        <v>999.1</v>
      </c>
      <c r="O71" s="25"/>
    </row>
    <row r="72" spans="1:20">
      <c r="A72" t="str">
        <f t="shared" si="24"/>
        <v>St5</v>
      </c>
      <c r="B72" s="25">
        <f t="shared" si="25"/>
        <v>154.2709576382309</v>
      </c>
      <c r="C72" s="25">
        <f t="shared" si="25"/>
        <v>347.10086832219247</v>
      </c>
      <c r="D72" s="25">
        <f t="shared" si="25"/>
        <v>161.96779830065998</v>
      </c>
      <c r="E72" s="25">
        <f t="shared" si="25"/>
        <v>171.64692545322825</v>
      </c>
      <c r="F72" s="25">
        <f t="shared" si="25"/>
        <v>165.01344705749381</v>
      </c>
      <c r="G72" s="25">
        <f t="shared" si="23"/>
        <v>1000</v>
      </c>
      <c r="H72" s="25">
        <f t="shared" si="26"/>
        <v>999.9999967718054</v>
      </c>
      <c r="I72" s="25">
        <f t="shared" si="27"/>
        <v>3.228194600524148E-6</v>
      </c>
      <c r="J72" s="25"/>
      <c r="L72" s="25">
        <f t="shared" si="28"/>
        <v>1000.2</v>
      </c>
      <c r="O72" s="25"/>
    </row>
    <row r="73" spans="1:20">
      <c r="A73" t="str">
        <f t="shared" si="24"/>
        <v>St6</v>
      </c>
      <c r="B73" s="25">
        <f t="shared" si="25"/>
        <v>162.35429011646315</v>
      </c>
      <c r="C73" s="25">
        <f t="shared" si="25"/>
        <v>341.10086832242996</v>
      </c>
      <c r="D73" s="25">
        <f t="shared" si="25"/>
        <v>162.96779830071767</v>
      </c>
      <c r="E73" s="25">
        <f t="shared" si="25"/>
        <v>156.31359359442732</v>
      </c>
      <c r="F73" s="25">
        <f t="shared" si="25"/>
        <v>170.01344705698352</v>
      </c>
      <c r="G73" s="25">
        <f t="shared" si="23"/>
        <v>1000</v>
      </c>
      <c r="H73" s="25">
        <f t="shared" si="26"/>
        <v>992.74999739102157</v>
      </c>
      <c r="I73" s="25">
        <f t="shared" si="27"/>
        <v>7.2500026089784342</v>
      </c>
      <c r="J73" s="25"/>
      <c r="L73" s="25">
        <f t="shared" si="28"/>
        <v>992.6</v>
      </c>
      <c r="O73" s="25"/>
    </row>
    <row r="74" spans="1:20">
      <c r="A74" t="str">
        <f t="shared" si="24"/>
        <v>St7</v>
      </c>
      <c r="B74" s="25">
        <f t="shared" si="25"/>
        <v>163.35429011677354</v>
      </c>
      <c r="C74" s="25">
        <f t="shared" si="25"/>
        <v>341.10086832242996</v>
      </c>
      <c r="D74" s="25">
        <f t="shared" si="25"/>
        <v>160.96779830060134</v>
      </c>
      <c r="E74" s="25">
        <f t="shared" si="25"/>
        <v>157.31359359482468</v>
      </c>
      <c r="F74" s="25">
        <f t="shared" si="25"/>
        <v>172.0134470567875</v>
      </c>
      <c r="G74" s="25">
        <f t="shared" si="23"/>
        <v>1000</v>
      </c>
      <c r="H74" s="25">
        <f t="shared" si="26"/>
        <v>994.74999739141708</v>
      </c>
      <c r="I74" s="25">
        <f t="shared" si="27"/>
        <v>5.2500026085829177</v>
      </c>
      <c r="J74" s="25"/>
      <c r="L74" s="25">
        <f t="shared" si="28"/>
        <v>993.6</v>
      </c>
      <c r="O74" s="25"/>
    </row>
    <row r="75" spans="1:20">
      <c r="A75" t="str">
        <f t="shared" si="24"/>
        <v>St8</v>
      </c>
      <c r="B75" s="25">
        <f t="shared" si="25"/>
        <v>165.35429011738256</v>
      </c>
      <c r="C75" s="25">
        <f t="shared" si="25"/>
        <v>346.10086832223152</v>
      </c>
      <c r="D75" s="25">
        <f t="shared" si="25"/>
        <v>163.96779830077452</v>
      </c>
      <c r="E75" s="25">
        <f t="shared" si="25"/>
        <v>161.31359359636599</v>
      </c>
      <c r="F75" s="25">
        <f t="shared" si="25"/>
        <v>168.01344705718392</v>
      </c>
      <c r="G75" s="25">
        <f t="shared" si="23"/>
        <v>1000</v>
      </c>
      <c r="H75" s="25">
        <f t="shared" si="26"/>
        <v>1004.7499973939385</v>
      </c>
      <c r="I75" s="25">
        <f t="shared" si="27"/>
        <v>-4.7499973939385427</v>
      </c>
      <c r="J75" s="25"/>
      <c r="L75" s="25">
        <f t="shared" si="28"/>
        <v>1006.2</v>
      </c>
      <c r="O75" s="25"/>
    </row>
    <row r="76" spans="1:20">
      <c r="A76" t="str">
        <f t="shared" si="24"/>
        <v>St9</v>
      </c>
      <c r="B76" s="25">
        <f t="shared" si="25"/>
        <v>159.35791009436815</v>
      </c>
      <c r="C76" s="25">
        <f t="shared" si="25"/>
        <v>349.34725121584432</v>
      </c>
      <c r="D76" s="25">
        <f t="shared" si="25"/>
        <v>164.96779830083116</v>
      </c>
      <c r="E76" s="25">
        <f t="shared" si="25"/>
        <v>159.31359359560486</v>
      </c>
      <c r="F76" s="25">
        <f t="shared" si="25"/>
        <v>167.01344705728596</v>
      </c>
      <c r="G76" s="25">
        <f t="shared" si="23"/>
        <v>1000</v>
      </c>
      <c r="H76" s="25">
        <f t="shared" si="26"/>
        <v>1000.0000002639345</v>
      </c>
      <c r="I76" s="25">
        <f t="shared" si="27"/>
        <v>-2.63934452959802E-7</v>
      </c>
      <c r="J76" s="25"/>
      <c r="L76" s="25">
        <f t="shared" si="28"/>
        <v>1000.2</v>
      </c>
      <c r="O76" s="25"/>
    </row>
    <row r="77" spans="1:20">
      <c r="A77" t="str">
        <f t="shared" si="24"/>
        <v>St10</v>
      </c>
      <c r="B77" s="25">
        <f t="shared" si="25"/>
        <v>156.27095763793355</v>
      </c>
      <c r="C77" s="25">
        <f t="shared" si="25"/>
        <v>348.10086832215353</v>
      </c>
      <c r="D77" s="25">
        <f t="shared" si="25"/>
        <v>166.96779830094161</v>
      </c>
      <c r="E77" s="25">
        <f t="shared" si="25"/>
        <v>163.31359359710873</v>
      </c>
      <c r="F77" s="25">
        <f t="shared" si="25"/>
        <v>171.0134470568849</v>
      </c>
      <c r="G77" s="25">
        <f t="shared" si="23"/>
        <v>1000</v>
      </c>
      <c r="H77" s="25">
        <f t="shared" si="26"/>
        <v>1005.6666649150222</v>
      </c>
      <c r="I77" s="25">
        <f t="shared" si="27"/>
        <v>-5.6666649150222383</v>
      </c>
      <c r="J77" s="25"/>
      <c r="L77" s="25">
        <f t="shared" si="28"/>
        <v>1002.7</v>
      </c>
      <c r="O77" s="25"/>
    </row>
    <row r="78" spans="1:20">
      <c r="A78" s="23" t="s">
        <v>107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5"/>
      <c r="H78" s="25"/>
      <c r="I78" s="25">
        <f>SUMSQ(I68:I77)</f>
        <v>235.41666671956281</v>
      </c>
      <c r="J78" s="25" t="s">
        <v>109</v>
      </c>
    </row>
    <row r="80" spans="1:20">
      <c r="G80" t="s">
        <v>112</v>
      </c>
      <c r="H80">
        <f>COUNTIFS($H$68:$H$77,"&gt;1000")</f>
        <v>5</v>
      </c>
      <c r="I80" t="s">
        <v>115</v>
      </c>
    </row>
    <row r="81" spans="7:9">
      <c r="G81" t="s">
        <v>113</v>
      </c>
      <c r="H81">
        <f>COUNTIFS($H$68:$H$77,"=1000")</f>
        <v>0</v>
      </c>
      <c r="I81" t="s">
        <v>115</v>
      </c>
    </row>
    <row r="82" spans="7:9">
      <c r="G82" t="s">
        <v>111</v>
      </c>
      <c r="H82">
        <f>COUNTIFS($H$68:$H$77,"&lt;1000")</f>
        <v>5</v>
      </c>
      <c r="I82" t="s">
        <v>115</v>
      </c>
    </row>
    <row r="83" spans="7:9">
      <c r="G83" t="s">
        <v>114</v>
      </c>
      <c r="H83">
        <f>SUM(H80:H82)</f>
        <v>10</v>
      </c>
      <c r="I83" t="s">
        <v>115</v>
      </c>
    </row>
    <row r="85" spans="7:9">
      <c r="H85" t="s">
        <v>117</v>
      </c>
      <c r="I85" t="s">
        <v>116</v>
      </c>
    </row>
  </sheetData>
  <conditionalFormatting sqref="B21:F29 C20:F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F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N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H7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8:L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T64" r:id="rId1" display="https://miau.my-x.hu/myx-free/coco/test/873936220190326192519.html" xr:uid="{66475937-C4DB-4E67-BFF6-7467B6C82267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25CE-6CAF-42E0-8FFE-B658671E6D14}">
  <dimension ref="A1:W107"/>
  <sheetViews>
    <sheetView zoomScale="70" zoomScaleNormal="70" workbookViewId="0"/>
  </sheetViews>
  <sheetFormatPr defaultRowHeight="14.5"/>
  <cols>
    <col min="1" max="1" width="34.6328125" bestFit="1" customWidth="1"/>
    <col min="2" max="6" width="5.453125" bestFit="1" customWidth="1"/>
    <col min="7" max="7" width="4.81640625" bestFit="1" customWidth="1"/>
    <col min="8" max="8" width="4.81640625" customWidth="1"/>
    <col min="9" max="9" width="9.6328125" bestFit="1" customWidth="1"/>
  </cols>
  <sheetData>
    <row r="1" spans="1:23" ht="18">
      <c r="A1" t="str">
        <f>satisfaction_v1!A19</f>
        <v>Differences (needs vs expectations) in %</v>
      </c>
      <c r="B1" t="str">
        <f>satisfaction_v1!B19</f>
        <v>Nd1</v>
      </c>
      <c r="C1" t="str">
        <f>satisfaction_v1!C19</f>
        <v>Nd2</v>
      </c>
      <c r="D1" t="str">
        <f>satisfaction_v1!D19</f>
        <v>Nd3</v>
      </c>
      <c r="E1" t="str">
        <f>satisfaction_v1!E19</f>
        <v>Nd4</v>
      </c>
      <c r="F1" t="str">
        <f>satisfaction_v1!F19</f>
        <v>Nd5</v>
      </c>
      <c r="G1" t="str">
        <f>satisfaction_v1!G19</f>
        <v>Y0</v>
      </c>
      <c r="L1" s="28"/>
    </row>
    <row r="2" spans="1:23">
      <c r="A2" t="str">
        <f>"v3"&amp;satisfaction_v3!A20</f>
        <v>v3St1</v>
      </c>
      <c r="B2">
        <f>satisfaction_v3!B20</f>
        <v>30</v>
      </c>
      <c r="C2">
        <f>satisfaction_v3!C20</f>
        <v>16</v>
      </c>
      <c r="D2">
        <f>satisfaction_v3!D20</f>
        <v>10</v>
      </c>
      <c r="E2">
        <f>satisfaction_v3!E20</f>
        <v>15</v>
      </c>
      <c r="F2">
        <f>satisfaction_v3!F20</f>
        <v>42</v>
      </c>
      <c r="G2">
        <f>satisfaction_v1!G20</f>
        <v>1000</v>
      </c>
      <c r="L2" s="29"/>
    </row>
    <row r="3" spans="1:23">
      <c r="A3" t="str">
        <f>"v3"&amp;satisfaction_v3!A21</f>
        <v>v3St2</v>
      </c>
      <c r="B3">
        <f>satisfaction_v3!B21</f>
        <v>5</v>
      </c>
      <c r="C3">
        <f>satisfaction_v3!C21</f>
        <v>15</v>
      </c>
      <c r="D3">
        <f>satisfaction_v3!D21</f>
        <v>10</v>
      </c>
      <c r="E3">
        <f>satisfaction_v3!E21</f>
        <v>12</v>
      </c>
      <c r="F3">
        <f>satisfaction_v3!F21</f>
        <v>3</v>
      </c>
      <c r="G3">
        <f>satisfaction_v1!G21</f>
        <v>1000</v>
      </c>
    </row>
    <row r="4" spans="1:23">
      <c r="A4" t="str">
        <f>"v3"&amp;satisfaction_v3!A22</f>
        <v>v3St3</v>
      </c>
      <c r="B4">
        <f>satisfaction_v3!B22</f>
        <v>21</v>
      </c>
      <c r="C4">
        <f>satisfaction_v3!C22</f>
        <v>25</v>
      </c>
      <c r="D4">
        <f>satisfaction_v3!D22</f>
        <v>9</v>
      </c>
      <c r="E4">
        <f>satisfaction_v3!E22</f>
        <v>37</v>
      </c>
      <c r="F4">
        <f>satisfaction_v3!F22</f>
        <v>47</v>
      </c>
      <c r="G4">
        <f>satisfaction_v1!G22</f>
        <v>1000</v>
      </c>
    </row>
    <row r="5" spans="1:23" ht="15">
      <c r="A5" t="str">
        <f>"v3"&amp;satisfaction_v3!A23</f>
        <v>v3St4</v>
      </c>
      <c r="B5">
        <f>satisfaction_v3!B23</f>
        <v>19</v>
      </c>
      <c r="C5">
        <f>satisfaction_v3!C23</f>
        <v>20</v>
      </c>
      <c r="D5">
        <f>satisfaction_v3!D23</f>
        <v>21</v>
      </c>
      <c r="E5">
        <f>satisfaction_v3!E23</f>
        <v>20</v>
      </c>
      <c r="F5">
        <f>satisfaction_v3!F23</f>
        <v>19</v>
      </c>
      <c r="G5">
        <f>satisfaction_v1!G23</f>
        <v>1000</v>
      </c>
      <c r="L5" s="30" t="s">
        <v>118</v>
      </c>
      <c r="M5" s="31">
        <v>3761240</v>
      </c>
      <c r="N5" s="30" t="s">
        <v>119</v>
      </c>
      <c r="O5" s="31">
        <v>20</v>
      </c>
      <c r="P5" s="30" t="s">
        <v>120</v>
      </c>
      <c r="Q5" s="31">
        <v>5</v>
      </c>
      <c r="R5" s="30" t="s">
        <v>121</v>
      </c>
      <c r="S5" s="31">
        <v>20</v>
      </c>
      <c r="T5" s="30" t="s">
        <v>122</v>
      </c>
      <c r="U5" s="31">
        <v>0</v>
      </c>
      <c r="V5" s="30" t="s">
        <v>123</v>
      </c>
      <c r="W5" s="31" t="s">
        <v>479</v>
      </c>
    </row>
    <row r="6" spans="1:23" ht="18.5" thickBot="1">
      <c r="A6" t="str">
        <f>"v3"&amp;satisfaction_v3!A24</f>
        <v>v3St5</v>
      </c>
      <c r="B6">
        <f>satisfaction_v3!B24</f>
        <v>40</v>
      </c>
      <c r="C6">
        <f>satisfaction_v3!C24</f>
        <v>28</v>
      </c>
      <c r="D6">
        <f>satisfaction_v3!D24</f>
        <v>41</v>
      </c>
      <c r="E6">
        <f>satisfaction_v3!E24</f>
        <v>47</v>
      </c>
      <c r="F6">
        <f>satisfaction_v3!F24</f>
        <v>46</v>
      </c>
      <c r="G6">
        <f>satisfaction_v1!G24</f>
        <v>1000</v>
      </c>
      <c r="L6" s="28"/>
    </row>
    <row r="7" spans="1:23" ht="15" thickBot="1">
      <c r="A7" t="str">
        <f>"v3"&amp;satisfaction_v3!A25</f>
        <v>v3St6</v>
      </c>
      <c r="B7">
        <f>satisfaction_v3!B25</f>
        <v>14</v>
      </c>
      <c r="C7">
        <f>satisfaction_v3!C25</f>
        <v>12</v>
      </c>
      <c r="D7">
        <f>satisfaction_v3!D25</f>
        <v>38</v>
      </c>
      <c r="E7">
        <f>satisfaction_v3!E25</f>
        <v>2</v>
      </c>
      <c r="F7">
        <f>satisfaction_v3!F25</f>
        <v>19</v>
      </c>
      <c r="G7">
        <f>satisfaction_v1!G25</f>
        <v>1000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130</v>
      </c>
    </row>
    <row r="8" spans="1:23" ht="15" thickBot="1">
      <c r="A8" t="str">
        <f>"v3"&amp;satisfaction_v3!A26</f>
        <v>v3St7</v>
      </c>
      <c r="B8">
        <f>satisfaction_v3!B26</f>
        <v>8</v>
      </c>
      <c r="C8">
        <f>satisfaction_v3!C26</f>
        <v>12</v>
      </c>
      <c r="D8">
        <f>satisfaction_v3!D26</f>
        <v>47</v>
      </c>
      <c r="E8">
        <f>satisfaction_v3!E26</f>
        <v>11</v>
      </c>
      <c r="F8">
        <f>satisfaction_v3!F26</f>
        <v>7</v>
      </c>
      <c r="G8">
        <f>satisfaction_v1!G26</f>
        <v>1000</v>
      </c>
      <c r="L8" s="32" t="s">
        <v>131</v>
      </c>
      <c r="M8" s="33">
        <v>18</v>
      </c>
      <c r="N8" s="33">
        <v>10</v>
      </c>
      <c r="O8" s="33">
        <v>5</v>
      </c>
      <c r="P8" s="33">
        <v>9</v>
      </c>
      <c r="Q8" s="33">
        <v>18</v>
      </c>
      <c r="R8" s="33">
        <v>1000</v>
      </c>
    </row>
    <row r="9" spans="1:23" ht="15" thickBot="1">
      <c r="A9" t="str">
        <f>"v3"&amp;satisfaction_v3!A27</f>
        <v>v3St8</v>
      </c>
      <c r="B9">
        <f>satisfaction_v3!B27</f>
        <v>1</v>
      </c>
      <c r="C9">
        <f>satisfaction_v3!C27</f>
        <v>25</v>
      </c>
      <c r="D9">
        <f>satisfaction_v3!D27</f>
        <v>29</v>
      </c>
      <c r="E9">
        <f>satisfaction_v3!E27</f>
        <v>18</v>
      </c>
      <c r="F9">
        <f>satisfaction_v3!F27</f>
        <v>25</v>
      </c>
      <c r="G9">
        <f>satisfaction_v1!G27</f>
        <v>1000</v>
      </c>
      <c r="L9" s="32" t="s">
        <v>132</v>
      </c>
      <c r="M9" s="33">
        <v>4</v>
      </c>
      <c r="N9" s="33">
        <v>9</v>
      </c>
      <c r="O9" s="33">
        <v>5</v>
      </c>
      <c r="P9" s="33">
        <v>7</v>
      </c>
      <c r="Q9" s="33">
        <v>2</v>
      </c>
      <c r="R9" s="33">
        <v>1000</v>
      </c>
    </row>
    <row r="10" spans="1:23" ht="15" thickBot="1">
      <c r="A10" t="str">
        <f>"v3"&amp;satisfaction_v3!A28</f>
        <v>v3St9</v>
      </c>
      <c r="B10">
        <f>satisfaction_v3!B28</f>
        <v>16</v>
      </c>
      <c r="C10">
        <f>satisfaction_v3!C28</f>
        <v>43</v>
      </c>
      <c r="D10">
        <f>satisfaction_v3!D28</f>
        <v>28</v>
      </c>
      <c r="E10">
        <f>satisfaction_v3!E28</f>
        <v>12</v>
      </c>
      <c r="F10">
        <f>satisfaction_v3!F28</f>
        <v>31</v>
      </c>
      <c r="G10">
        <f>satisfaction_v1!G28</f>
        <v>1000</v>
      </c>
      <c r="L10" s="32" t="s">
        <v>133</v>
      </c>
      <c r="M10" s="33">
        <v>15</v>
      </c>
      <c r="N10" s="33">
        <v>13</v>
      </c>
      <c r="O10" s="33">
        <v>3</v>
      </c>
      <c r="P10" s="33">
        <v>19</v>
      </c>
      <c r="Q10" s="33">
        <v>20</v>
      </c>
      <c r="R10" s="33">
        <v>1000</v>
      </c>
    </row>
    <row r="11" spans="1:23" ht="15" thickBot="1">
      <c r="A11" t="str">
        <f>"v3"&amp;satisfaction_v3!A29</f>
        <v>v3St10</v>
      </c>
      <c r="B11">
        <f>satisfaction_v3!B29</f>
        <v>26</v>
      </c>
      <c r="C11">
        <f>satisfaction_v3!C29</f>
        <v>33</v>
      </c>
      <c r="D11">
        <f>satisfaction_v3!D29</f>
        <v>12</v>
      </c>
      <c r="E11">
        <f>satisfaction_v3!E29</f>
        <v>35</v>
      </c>
      <c r="F11">
        <f>satisfaction_v3!F29</f>
        <v>17</v>
      </c>
      <c r="G11">
        <f>satisfaction_v1!G29</f>
        <v>1000</v>
      </c>
      <c r="L11" s="32" t="s">
        <v>134</v>
      </c>
      <c r="M11" s="33">
        <v>14</v>
      </c>
      <c r="N11" s="33">
        <v>12</v>
      </c>
      <c r="O11" s="33">
        <v>10</v>
      </c>
      <c r="P11" s="33">
        <v>13</v>
      </c>
      <c r="Q11" s="33">
        <v>10</v>
      </c>
      <c r="R11" s="33">
        <v>1000</v>
      </c>
    </row>
    <row r="12" spans="1:23" ht="15" thickBot="1">
      <c r="A12" t="str">
        <f>"v2"&amp;satisfaction_v2!A20</f>
        <v>v2St1</v>
      </c>
      <c r="B12">
        <f>satisfaction_v2!B20</f>
        <v>15.200000000000003</v>
      </c>
      <c r="C12">
        <f>satisfaction_v2!C20</f>
        <v>9.9999999999994316E-2</v>
      </c>
      <c r="D12">
        <f>satisfaction_v2!D20</f>
        <v>28.299999999999997</v>
      </c>
      <c r="E12">
        <f>satisfaction_v2!E20</f>
        <v>0.90000000000000568</v>
      </c>
      <c r="F12">
        <f>satisfaction_v2!F20</f>
        <v>17.799999999999997</v>
      </c>
      <c r="G12">
        <f>G2</f>
        <v>1000</v>
      </c>
      <c r="L12" s="32" t="s">
        <v>135</v>
      </c>
      <c r="M12" s="33">
        <v>20</v>
      </c>
      <c r="N12" s="33">
        <v>16</v>
      </c>
      <c r="O12" s="33">
        <v>19</v>
      </c>
      <c r="P12" s="33">
        <v>20</v>
      </c>
      <c r="Q12" s="33">
        <v>19</v>
      </c>
      <c r="R12" s="33">
        <v>1000</v>
      </c>
    </row>
    <row r="13" spans="1:23" ht="15" thickBot="1">
      <c r="A13" t="str">
        <f>"v2"&amp;satisfaction_v2!A21</f>
        <v>v2St2</v>
      </c>
      <c r="B13">
        <f>satisfaction_v2!B21</f>
        <v>9.7999999999999972</v>
      </c>
      <c r="C13">
        <f>satisfaction_v2!C21</f>
        <v>30.900000000000006</v>
      </c>
      <c r="D13">
        <f>satisfaction_v2!D21</f>
        <v>8.2999999999999972</v>
      </c>
      <c r="E13">
        <f>satisfaction_v2!E21</f>
        <v>3.9000000000000057</v>
      </c>
      <c r="F13">
        <f>satisfaction_v2!F21</f>
        <v>21.200000000000003</v>
      </c>
      <c r="G13">
        <f t="shared" ref="G13:G21" si="0">G3</f>
        <v>1000</v>
      </c>
      <c r="L13" s="32" t="s">
        <v>136</v>
      </c>
      <c r="M13" s="33">
        <v>11</v>
      </c>
      <c r="N13" s="33">
        <v>6</v>
      </c>
      <c r="O13" s="33">
        <v>18</v>
      </c>
      <c r="P13" s="33">
        <v>2</v>
      </c>
      <c r="Q13" s="33">
        <v>10</v>
      </c>
      <c r="R13" s="33">
        <v>1000</v>
      </c>
    </row>
    <row r="14" spans="1:23" ht="15" thickBot="1">
      <c r="A14" t="str">
        <f>"v2"&amp;satisfaction_v2!A22</f>
        <v>v2St3</v>
      </c>
      <c r="B14">
        <f>satisfaction_v2!B22</f>
        <v>6.2000000000000028</v>
      </c>
      <c r="C14">
        <f>satisfaction_v2!C22</f>
        <v>9.0999999999999943</v>
      </c>
      <c r="D14">
        <f>satisfaction_v2!D22</f>
        <v>27.299999999999997</v>
      </c>
      <c r="E14">
        <f>satisfaction_v2!E22</f>
        <v>21.099999999999994</v>
      </c>
      <c r="F14">
        <f>satisfaction_v2!F22</f>
        <v>22.799999999999997</v>
      </c>
      <c r="G14">
        <f t="shared" si="0"/>
        <v>1000</v>
      </c>
      <c r="L14" s="32" t="s">
        <v>137</v>
      </c>
      <c r="M14" s="33">
        <v>7</v>
      </c>
      <c r="N14" s="33">
        <v>6</v>
      </c>
      <c r="O14" s="33">
        <v>20</v>
      </c>
      <c r="P14" s="33">
        <v>6</v>
      </c>
      <c r="Q14" s="33">
        <v>6</v>
      </c>
      <c r="R14" s="33">
        <v>1000</v>
      </c>
    </row>
    <row r="15" spans="1:23" ht="15" thickBot="1">
      <c r="A15" t="str">
        <f>"v2"&amp;satisfaction_v2!A23</f>
        <v>v2St4</v>
      </c>
      <c r="B15">
        <f>satisfaction_v2!B23</f>
        <v>4.2000000000000028</v>
      </c>
      <c r="C15">
        <f>satisfaction_v2!C23</f>
        <v>35.900000000000006</v>
      </c>
      <c r="D15">
        <f>satisfaction_v2!D23</f>
        <v>2.7000000000000028</v>
      </c>
      <c r="E15">
        <f>satisfaction_v2!E23</f>
        <v>4.0999999999999943</v>
      </c>
      <c r="F15">
        <f>satisfaction_v2!F23</f>
        <v>5.2000000000000028</v>
      </c>
      <c r="G15">
        <f t="shared" si="0"/>
        <v>1000</v>
      </c>
      <c r="L15" s="32" t="s">
        <v>138</v>
      </c>
      <c r="M15" s="33">
        <v>2</v>
      </c>
      <c r="N15" s="33">
        <v>13</v>
      </c>
      <c r="O15" s="33">
        <v>16</v>
      </c>
      <c r="P15" s="33">
        <v>11</v>
      </c>
      <c r="Q15" s="33">
        <v>15</v>
      </c>
      <c r="R15" s="33">
        <v>1000</v>
      </c>
    </row>
    <row r="16" spans="1:23" ht="15" thickBot="1">
      <c r="A16" t="str">
        <f>"v2"&amp;satisfaction_v2!A24</f>
        <v>v2St5</v>
      </c>
      <c r="B16">
        <f>satisfaction_v2!B24</f>
        <v>25.200000000000003</v>
      </c>
      <c r="C16">
        <f>satisfaction_v2!C24</f>
        <v>12.099999999999994</v>
      </c>
      <c r="D16">
        <f>satisfaction_v2!D24</f>
        <v>22.700000000000003</v>
      </c>
      <c r="E16">
        <f>satisfaction_v2!E24</f>
        <v>31.099999999999994</v>
      </c>
      <c r="F16">
        <f>satisfaction_v2!F24</f>
        <v>21.799999999999997</v>
      </c>
      <c r="G16">
        <f t="shared" si="0"/>
        <v>1000</v>
      </c>
      <c r="L16" s="32" t="s">
        <v>139</v>
      </c>
      <c r="M16" s="33">
        <v>13</v>
      </c>
      <c r="N16" s="33">
        <v>20</v>
      </c>
      <c r="O16" s="33">
        <v>13</v>
      </c>
      <c r="P16" s="33">
        <v>7</v>
      </c>
      <c r="Q16" s="33">
        <v>16</v>
      </c>
      <c r="R16" s="33">
        <v>1000</v>
      </c>
    </row>
    <row r="17" spans="1:18" ht="15" thickBot="1">
      <c r="A17" t="str">
        <f>"v2"&amp;satisfaction_v2!A25</f>
        <v>v2St6</v>
      </c>
      <c r="B17">
        <f>satisfaction_v2!B25</f>
        <v>0.79999999999999716</v>
      </c>
      <c r="C17">
        <f>satisfaction_v2!C25</f>
        <v>3.9000000000000057</v>
      </c>
      <c r="D17">
        <f>satisfaction_v2!D25</f>
        <v>19.700000000000003</v>
      </c>
      <c r="E17">
        <f>satisfaction_v2!E25</f>
        <v>17.900000000000006</v>
      </c>
      <c r="F17">
        <f>satisfaction_v2!F25</f>
        <v>5.2000000000000028</v>
      </c>
      <c r="G17">
        <f t="shared" si="0"/>
        <v>1000</v>
      </c>
      <c r="L17" s="32" t="s">
        <v>140</v>
      </c>
      <c r="M17" s="33">
        <v>17</v>
      </c>
      <c r="N17" s="33">
        <v>18</v>
      </c>
      <c r="O17" s="33">
        <v>8</v>
      </c>
      <c r="P17" s="33">
        <v>18</v>
      </c>
      <c r="Q17" s="33">
        <v>8</v>
      </c>
      <c r="R17" s="33">
        <v>1000</v>
      </c>
    </row>
    <row r="18" spans="1:18" ht="15" thickBot="1">
      <c r="A18" t="str">
        <f>"v2"&amp;satisfaction_v2!A26</f>
        <v>v2St7</v>
      </c>
      <c r="B18">
        <f>satisfaction_v2!B26</f>
        <v>6.7999999999999972</v>
      </c>
      <c r="C18">
        <f>satisfaction_v2!C26</f>
        <v>3.9000000000000057</v>
      </c>
      <c r="D18">
        <f>satisfaction_v2!D26</f>
        <v>28.700000000000003</v>
      </c>
      <c r="E18">
        <f>satisfaction_v2!E26</f>
        <v>26.900000000000006</v>
      </c>
      <c r="F18">
        <f>satisfaction_v2!F26</f>
        <v>31.200000000000003</v>
      </c>
      <c r="G18">
        <f t="shared" si="0"/>
        <v>1000</v>
      </c>
      <c r="L18" s="32" t="s">
        <v>182</v>
      </c>
      <c r="M18" s="33">
        <v>12</v>
      </c>
      <c r="N18" s="33">
        <v>1</v>
      </c>
      <c r="O18" s="33">
        <v>14</v>
      </c>
      <c r="P18" s="33">
        <v>1</v>
      </c>
      <c r="Q18" s="33">
        <v>9</v>
      </c>
      <c r="R18" s="33">
        <v>1000</v>
      </c>
    </row>
    <row r="19" spans="1:18" ht="15" thickBot="1">
      <c r="A19" t="str">
        <f>"v2"&amp;satisfaction_v2!A27</f>
        <v>v2St8</v>
      </c>
      <c r="B19">
        <f>satisfaction_v2!B27</f>
        <v>13.799999999999997</v>
      </c>
      <c r="C19">
        <f>satisfaction_v2!C27</f>
        <v>9.0999999999999943</v>
      </c>
      <c r="D19">
        <f>satisfaction_v2!D27</f>
        <v>10.700000000000003</v>
      </c>
      <c r="E19">
        <f>satisfaction_v2!E27</f>
        <v>2.0999999999999943</v>
      </c>
      <c r="F19">
        <f>satisfaction_v2!F27</f>
        <v>0.79999999999999716</v>
      </c>
      <c r="G19">
        <f t="shared" si="0"/>
        <v>1000</v>
      </c>
      <c r="L19" s="32" t="s">
        <v>183</v>
      </c>
      <c r="M19" s="33">
        <v>8</v>
      </c>
      <c r="N19" s="33">
        <v>17</v>
      </c>
      <c r="O19" s="33">
        <v>2</v>
      </c>
      <c r="P19" s="33">
        <v>4</v>
      </c>
      <c r="Q19" s="33">
        <v>12</v>
      </c>
      <c r="R19" s="33">
        <v>1000</v>
      </c>
    </row>
    <row r="20" spans="1:18" ht="15" thickBot="1">
      <c r="A20" t="str">
        <f>"v2"&amp;satisfaction_v2!A28</f>
        <v>v2St9</v>
      </c>
      <c r="B20">
        <f>satisfaction_v2!B28</f>
        <v>30.799999999999997</v>
      </c>
      <c r="C20">
        <f>satisfaction_v2!C28</f>
        <v>27.099999999999994</v>
      </c>
      <c r="D20">
        <f>satisfaction_v2!D28</f>
        <v>9.7000000000000028</v>
      </c>
      <c r="E20">
        <f>satisfaction_v2!E28</f>
        <v>27.900000000000006</v>
      </c>
      <c r="F20">
        <f>satisfaction_v2!F28</f>
        <v>6.7999999999999972</v>
      </c>
      <c r="G20">
        <f t="shared" si="0"/>
        <v>1000</v>
      </c>
      <c r="L20" s="32" t="s">
        <v>184</v>
      </c>
      <c r="M20" s="33">
        <v>5</v>
      </c>
      <c r="N20" s="33">
        <v>4</v>
      </c>
      <c r="O20" s="33">
        <v>12</v>
      </c>
      <c r="P20" s="33">
        <v>14</v>
      </c>
      <c r="Q20" s="33">
        <v>14</v>
      </c>
      <c r="R20" s="33">
        <v>1000</v>
      </c>
    </row>
    <row r="21" spans="1:18" ht="15" thickBot="1">
      <c r="A21" t="str">
        <f>"v2"&amp;satisfaction_v2!A29</f>
        <v>v2St10</v>
      </c>
      <c r="B21">
        <f>satisfaction_v2!B29</f>
        <v>11.200000000000003</v>
      </c>
      <c r="C21">
        <f>satisfaction_v2!C29</f>
        <v>17.099999999999994</v>
      </c>
      <c r="D21">
        <f>satisfaction_v2!D29</f>
        <v>30.299999999999997</v>
      </c>
      <c r="E21">
        <f>satisfaction_v2!E29</f>
        <v>19.099999999999994</v>
      </c>
      <c r="F21">
        <f>satisfaction_v2!F29</f>
        <v>7.2000000000000028</v>
      </c>
      <c r="G21">
        <f t="shared" si="0"/>
        <v>1000</v>
      </c>
      <c r="L21" s="32" t="s">
        <v>185</v>
      </c>
      <c r="M21" s="33">
        <v>3</v>
      </c>
      <c r="N21" s="33">
        <v>19</v>
      </c>
      <c r="O21" s="33">
        <v>1</v>
      </c>
      <c r="P21" s="33">
        <v>5</v>
      </c>
      <c r="Q21" s="33">
        <v>3</v>
      </c>
      <c r="R21" s="33">
        <v>1000</v>
      </c>
    </row>
    <row r="22" spans="1:18" ht="15" thickBot="1">
      <c r="L22" s="32" t="s">
        <v>186</v>
      </c>
      <c r="M22" s="33">
        <v>16</v>
      </c>
      <c r="N22" s="33">
        <v>8</v>
      </c>
      <c r="O22" s="33">
        <v>11</v>
      </c>
      <c r="P22" s="33">
        <v>17</v>
      </c>
      <c r="Q22" s="33">
        <v>13</v>
      </c>
      <c r="R22" s="33">
        <v>1000</v>
      </c>
    </row>
    <row r="23" spans="1:18" ht="15" thickBot="1">
      <c r="L23" s="32" t="s">
        <v>187</v>
      </c>
      <c r="M23" s="33">
        <v>1</v>
      </c>
      <c r="N23" s="33">
        <v>2</v>
      </c>
      <c r="O23" s="33">
        <v>9</v>
      </c>
      <c r="P23" s="33">
        <v>10</v>
      </c>
      <c r="Q23" s="33">
        <v>3</v>
      </c>
      <c r="R23" s="33">
        <v>1000</v>
      </c>
    </row>
    <row r="24" spans="1:18" ht="15" thickBot="1">
      <c r="A24" t="s">
        <v>181</v>
      </c>
      <c r="B24" t="str">
        <f t="shared" ref="B24:G39" si="1">B1</f>
        <v>Nd1</v>
      </c>
      <c r="C24" t="str">
        <f t="shared" si="1"/>
        <v>Nd2</v>
      </c>
      <c r="D24" t="str">
        <f t="shared" si="1"/>
        <v>Nd3</v>
      </c>
      <c r="E24" t="str">
        <f t="shared" si="1"/>
        <v>Nd4</v>
      </c>
      <c r="F24" t="str">
        <f t="shared" si="1"/>
        <v>Nd5</v>
      </c>
      <c r="G24" t="str">
        <f t="shared" si="1"/>
        <v>Y0</v>
      </c>
      <c r="H24" t="s">
        <v>205</v>
      </c>
      <c r="I24" t="s">
        <v>208</v>
      </c>
      <c r="L24" s="32" t="s">
        <v>188</v>
      </c>
      <c r="M24" s="33">
        <v>6</v>
      </c>
      <c r="N24" s="33">
        <v>2</v>
      </c>
      <c r="O24" s="33">
        <v>15</v>
      </c>
      <c r="P24" s="33">
        <v>15</v>
      </c>
      <c r="Q24" s="33">
        <v>17</v>
      </c>
      <c r="R24" s="33">
        <v>1000</v>
      </c>
    </row>
    <row r="25" spans="1:18" ht="15" thickBot="1">
      <c r="A25" t="str">
        <f>A2</f>
        <v>v3St1</v>
      </c>
      <c r="B25">
        <f>RANK(B2,B$2:B$21,satisfaction_v1!B$18)</f>
        <v>18</v>
      </c>
      <c r="C25">
        <f>RANK(C2,C$2:C$21,satisfaction_v1!C$18)</f>
        <v>10</v>
      </c>
      <c r="D25">
        <f>RANK(D2,D$2:D$21,satisfaction_v1!D$18)</f>
        <v>5</v>
      </c>
      <c r="E25">
        <f>RANK(E2,E$2:E$21,satisfaction_v1!E$18)</f>
        <v>9</v>
      </c>
      <c r="F25">
        <f>RANK(F2,F$2:F$21,satisfaction_v1!F$18)</f>
        <v>18</v>
      </c>
      <c r="G25">
        <f t="shared" si="1"/>
        <v>1000</v>
      </c>
      <c r="H25" t="s">
        <v>211</v>
      </c>
      <c r="I25">
        <f>R74</f>
        <v>995.6</v>
      </c>
      <c r="L25" s="32" t="s">
        <v>189</v>
      </c>
      <c r="M25" s="33">
        <v>10</v>
      </c>
      <c r="N25" s="33">
        <v>4</v>
      </c>
      <c r="O25" s="33">
        <v>7</v>
      </c>
      <c r="P25" s="33">
        <v>3</v>
      </c>
      <c r="Q25" s="33">
        <v>1</v>
      </c>
      <c r="R25" s="33">
        <v>1000</v>
      </c>
    </row>
    <row r="26" spans="1:18" ht="15" thickBot="1">
      <c r="A26" t="str">
        <f t="shared" ref="A26:A44" si="2">A3</f>
        <v>v3St2</v>
      </c>
      <c r="B26">
        <f>RANK(B3,B$2:B$21,satisfaction_v1!B$18)</f>
        <v>4</v>
      </c>
      <c r="C26">
        <f>RANK(C3,C$2:C$21,satisfaction_v1!C$18)</f>
        <v>9</v>
      </c>
      <c r="D26">
        <f>RANK(D3,D$2:D$21,satisfaction_v1!D$18)</f>
        <v>5</v>
      </c>
      <c r="E26">
        <f>RANK(E3,E$2:E$21,satisfaction_v1!E$18)</f>
        <v>7</v>
      </c>
      <c r="F26">
        <f>RANK(F3,F$2:F$21,satisfaction_v1!F$18)</f>
        <v>2</v>
      </c>
      <c r="G26">
        <f t="shared" si="1"/>
        <v>1000</v>
      </c>
      <c r="H26" t="s">
        <v>211</v>
      </c>
      <c r="I26">
        <f t="shared" ref="I26:I44" si="3">R75</f>
        <v>1028.4000000000001</v>
      </c>
      <c r="L26" s="32" t="s">
        <v>190</v>
      </c>
      <c r="M26" s="33">
        <v>19</v>
      </c>
      <c r="N26" s="33">
        <v>15</v>
      </c>
      <c r="O26" s="33">
        <v>4</v>
      </c>
      <c r="P26" s="33">
        <v>16</v>
      </c>
      <c r="Q26" s="33">
        <v>5</v>
      </c>
      <c r="R26" s="33">
        <v>1000</v>
      </c>
    </row>
    <row r="27" spans="1:18" ht="15" thickBot="1">
      <c r="A27" t="str">
        <f t="shared" si="2"/>
        <v>v3St3</v>
      </c>
      <c r="B27">
        <f>RANK(B4,B$2:B$21,satisfaction_v1!B$18)</f>
        <v>15</v>
      </c>
      <c r="C27">
        <f>RANK(C4,C$2:C$21,satisfaction_v1!C$18)</f>
        <v>13</v>
      </c>
      <c r="D27">
        <f>RANK(D4,D$2:D$21,satisfaction_v1!D$18)</f>
        <v>3</v>
      </c>
      <c r="E27">
        <f>RANK(E4,E$2:E$21,satisfaction_v1!E$18)</f>
        <v>19</v>
      </c>
      <c r="F27">
        <f>RANK(F4,F$2:F$21,satisfaction_v1!F$18)</f>
        <v>20</v>
      </c>
      <c r="G27">
        <f t="shared" si="1"/>
        <v>1000</v>
      </c>
      <c r="H27" t="s">
        <v>211</v>
      </c>
      <c r="I27">
        <f t="shared" si="3"/>
        <v>981.6</v>
      </c>
      <c r="L27" s="32" t="s">
        <v>191</v>
      </c>
      <c r="M27" s="33">
        <v>9</v>
      </c>
      <c r="N27" s="33">
        <v>11</v>
      </c>
      <c r="O27" s="33">
        <v>17</v>
      </c>
      <c r="P27" s="33">
        <v>12</v>
      </c>
      <c r="Q27" s="33">
        <v>7</v>
      </c>
      <c r="R27" s="33">
        <v>1000</v>
      </c>
    </row>
    <row r="28" spans="1:18" ht="18.5" thickBot="1">
      <c r="A28" t="str">
        <f t="shared" si="2"/>
        <v>v3St4</v>
      </c>
      <c r="B28">
        <f>RANK(B5,B$2:B$21,satisfaction_v1!B$18)</f>
        <v>14</v>
      </c>
      <c r="C28">
        <f>RANK(C5,C$2:C$21,satisfaction_v1!C$18)</f>
        <v>12</v>
      </c>
      <c r="D28">
        <f>RANK(D5,D$2:D$21,satisfaction_v1!D$18)</f>
        <v>10</v>
      </c>
      <c r="E28">
        <f>RANK(E5,E$2:E$21,satisfaction_v1!E$18)</f>
        <v>13</v>
      </c>
      <c r="F28">
        <f>RANK(F5,F$2:F$21,satisfaction_v1!F$18)</f>
        <v>10</v>
      </c>
      <c r="G28">
        <f t="shared" si="1"/>
        <v>1000</v>
      </c>
      <c r="H28" t="s">
        <v>211</v>
      </c>
      <c r="I28">
        <f t="shared" si="3"/>
        <v>995.6</v>
      </c>
      <c r="L28" s="28"/>
    </row>
    <row r="29" spans="1:18" ht="15" thickBot="1">
      <c r="A29" t="str">
        <f t="shared" si="2"/>
        <v>v3St5</v>
      </c>
      <c r="B29">
        <f>RANK(B6,B$2:B$21,satisfaction_v1!B$18)</f>
        <v>20</v>
      </c>
      <c r="C29">
        <f>RANK(C6,C$2:C$21,satisfaction_v1!C$18)</f>
        <v>16</v>
      </c>
      <c r="D29">
        <f>RANK(D6,D$2:D$21,satisfaction_v1!D$18)</f>
        <v>19</v>
      </c>
      <c r="E29">
        <f>RANK(E6,E$2:E$21,satisfaction_v1!E$18)</f>
        <v>20</v>
      </c>
      <c r="F29">
        <f>RANK(F6,F$2:F$21,satisfaction_v1!F$18)</f>
        <v>19</v>
      </c>
      <c r="G29">
        <f t="shared" si="1"/>
        <v>1000</v>
      </c>
      <c r="H29" t="s">
        <v>211</v>
      </c>
      <c r="I29">
        <f t="shared" si="3"/>
        <v>960.7</v>
      </c>
      <c r="L29" s="32" t="s">
        <v>141</v>
      </c>
      <c r="M29" s="32" t="s">
        <v>125</v>
      </c>
      <c r="N29" s="32" t="s">
        <v>126</v>
      </c>
      <c r="O29" s="32" t="s">
        <v>127</v>
      </c>
      <c r="P29" s="32" t="s">
        <v>128</v>
      </c>
      <c r="Q29" s="32" t="s">
        <v>129</v>
      </c>
    </row>
    <row r="30" spans="1:18" ht="15" thickBot="1">
      <c r="A30" t="str">
        <f t="shared" si="2"/>
        <v>v3St6</v>
      </c>
      <c r="B30">
        <f>RANK(B7,B$2:B$21,satisfaction_v1!B$18)</f>
        <v>11</v>
      </c>
      <c r="C30">
        <f>RANK(C7,C$2:C$21,satisfaction_v1!C$18)</f>
        <v>6</v>
      </c>
      <c r="D30">
        <f>RANK(D7,D$2:D$21,satisfaction_v1!D$18)</f>
        <v>18</v>
      </c>
      <c r="E30">
        <f>RANK(E7,E$2:E$21,satisfaction_v1!E$18)</f>
        <v>2</v>
      </c>
      <c r="F30">
        <f>RANK(F7,F$2:F$21,satisfaction_v1!F$18)</f>
        <v>10</v>
      </c>
      <c r="G30">
        <f t="shared" si="1"/>
        <v>1000</v>
      </c>
      <c r="H30" t="s">
        <v>211</v>
      </c>
      <c r="I30">
        <f t="shared" si="3"/>
        <v>1013.5</v>
      </c>
      <c r="L30" s="32" t="s">
        <v>142</v>
      </c>
      <c r="M30" s="33" t="s">
        <v>480</v>
      </c>
      <c r="N30" s="33" t="s">
        <v>481</v>
      </c>
      <c r="O30" s="33" t="s">
        <v>482</v>
      </c>
      <c r="P30" s="33" t="s">
        <v>483</v>
      </c>
      <c r="Q30" s="33" t="s">
        <v>484</v>
      </c>
    </row>
    <row r="31" spans="1:18" ht="15" thickBot="1">
      <c r="A31" t="str">
        <f t="shared" si="2"/>
        <v>v3St7</v>
      </c>
      <c r="B31">
        <f>RANK(B8,B$2:B$21,satisfaction_v1!B$18)</f>
        <v>7</v>
      </c>
      <c r="C31">
        <f>RANK(C8,C$2:C$21,satisfaction_v1!C$18)</f>
        <v>6</v>
      </c>
      <c r="D31">
        <f>RANK(D8,D$2:D$21,satisfaction_v1!D$18)</f>
        <v>20</v>
      </c>
      <c r="E31">
        <f>RANK(E8,E$2:E$21,satisfaction_v1!E$18)</f>
        <v>6</v>
      </c>
      <c r="F31">
        <f>RANK(F8,F$2:F$21,satisfaction_v1!F$18)</f>
        <v>6</v>
      </c>
      <c r="G31">
        <f t="shared" si="1"/>
        <v>1000</v>
      </c>
      <c r="H31" t="s">
        <v>211</v>
      </c>
      <c r="I31">
        <f t="shared" si="3"/>
        <v>985.1</v>
      </c>
      <c r="L31" s="32" t="s">
        <v>143</v>
      </c>
      <c r="M31" s="33" t="s">
        <v>485</v>
      </c>
      <c r="N31" s="33" t="s">
        <v>486</v>
      </c>
      <c r="O31" s="33" t="s">
        <v>487</v>
      </c>
      <c r="P31" s="33" t="s">
        <v>488</v>
      </c>
      <c r="Q31" s="33" t="s">
        <v>489</v>
      </c>
    </row>
    <row r="32" spans="1:18" ht="15" thickBot="1">
      <c r="A32" t="str">
        <f t="shared" si="2"/>
        <v>v3St8</v>
      </c>
      <c r="B32">
        <f>RANK(B9,B$2:B$21,satisfaction_v1!B$18)</f>
        <v>2</v>
      </c>
      <c r="C32">
        <f>RANK(C9,C$2:C$21,satisfaction_v1!C$18)</f>
        <v>13</v>
      </c>
      <c r="D32">
        <f>RANK(D9,D$2:D$21,satisfaction_v1!D$18)</f>
        <v>16</v>
      </c>
      <c r="E32">
        <f>RANK(E9,E$2:E$21,satisfaction_v1!E$18)</f>
        <v>11</v>
      </c>
      <c r="F32">
        <f>RANK(F9,F$2:F$21,satisfaction_v1!F$18)</f>
        <v>15</v>
      </c>
      <c r="G32">
        <f t="shared" si="1"/>
        <v>1000</v>
      </c>
      <c r="H32" t="s">
        <v>211</v>
      </c>
      <c r="I32">
        <f t="shared" si="3"/>
        <v>997.6</v>
      </c>
      <c r="L32" s="32" t="s">
        <v>145</v>
      </c>
      <c r="M32" s="33" t="s">
        <v>490</v>
      </c>
      <c r="N32" s="33" t="s">
        <v>491</v>
      </c>
      <c r="O32" s="33" t="s">
        <v>492</v>
      </c>
      <c r="P32" s="33" t="s">
        <v>493</v>
      </c>
      <c r="Q32" s="33" t="s">
        <v>494</v>
      </c>
    </row>
    <row r="33" spans="1:17" ht="15" thickBot="1">
      <c r="A33" t="str">
        <f t="shared" si="2"/>
        <v>v3St9</v>
      </c>
      <c r="B33">
        <f>RANK(B10,B$2:B$21,satisfaction_v1!B$18)</f>
        <v>13</v>
      </c>
      <c r="C33">
        <f>RANK(C10,C$2:C$21,satisfaction_v1!C$18)</f>
        <v>20</v>
      </c>
      <c r="D33">
        <f>RANK(D10,D$2:D$21,satisfaction_v1!D$18)</f>
        <v>13</v>
      </c>
      <c r="E33">
        <f>RANK(E10,E$2:E$21,satisfaction_v1!E$18)</f>
        <v>7</v>
      </c>
      <c r="F33">
        <f>RANK(F10,F$2:F$21,satisfaction_v1!F$18)</f>
        <v>16</v>
      </c>
      <c r="G33">
        <f t="shared" si="1"/>
        <v>1000</v>
      </c>
      <c r="H33" t="s">
        <v>211</v>
      </c>
      <c r="I33">
        <f t="shared" si="3"/>
        <v>967.2</v>
      </c>
      <c r="L33" s="32" t="s">
        <v>147</v>
      </c>
      <c r="M33" s="33" t="s">
        <v>495</v>
      </c>
      <c r="N33" s="33" t="s">
        <v>496</v>
      </c>
      <c r="O33" s="33" t="s">
        <v>497</v>
      </c>
      <c r="P33" s="33" t="s">
        <v>498</v>
      </c>
      <c r="Q33" s="33" t="s">
        <v>499</v>
      </c>
    </row>
    <row r="34" spans="1:17" ht="15" thickBot="1">
      <c r="A34" t="str">
        <f t="shared" si="2"/>
        <v>v3St10</v>
      </c>
      <c r="B34">
        <f>RANK(B11,B$2:B$21,satisfaction_v1!B$18)</f>
        <v>17</v>
      </c>
      <c r="C34">
        <f>RANK(C11,C$2:C$21,satisfaction_v1!C$18)</f>
        <v>18</v>
      </c>
      <c r="D34">
        <f>RANK(D11,D$2:D$21,satisfaction_v1!D$18)</f>
        <v>8</v>
      </c>
      <c r="E34">
        <f>RANK(E11,E$2:E$21,satisfaction_v1!E$18)</f>
        <v>18</v>
      </c>
      <c r="F34">
        <f>RANK(F11,F$2:F$21,satisfaction_v1!F$18)</f>
        <v>8</v>
      </c>
      <c r="G34">
        <f t="shared" si="1"/>
        <v>1000</v>
      </c>
      <c r="H34" t="s">
        <v>211</v>
      </c>
      <c r="I34">
        <f t="shared" si="3"/>
        <v>973.2</v>
      </c>
      <c r="J34" s="42">
        <f>AVERAGE(I25:I34)</f>
        <v>989.85000000000014</v>
      </c>
      <c r="K34" s="42"/>
      <c r="L34" s="32" t="s">
        <v>149</v>
      </c>
      <c r="M34" s="33" t="s">
        <v>500</v>
      </c>
      <c r="N34" s="33" t="s">
        <v>501</v>
      </c>
      <c r="O34" s="33" t="s">
        <v>502</v>
      </c>
      <c r="P34" s="33" t="s">
        <v>503</v>
      </c>
      <c r="Q34" s="33" t="s">
        <v>504</v>
      </c>
    </row>
    <row r="35" spans="1:17" ht="15" thickBot="1">
      <c r="A35" t="str">
        <f t="shared" si="2"/>
        <v>v2St1</v>
      </c>
      <c r="B35">
        <f>RANK(B12,B$2:B$21,satisfaction_v1!B$18)</f>
        <v>12</v>
      </c>
      <c r="C35">
        <f>RANK(C12,C$2:C$21,satisfaction_v1!C$18)</f>
        <v>1</v>
      </c>
      <c r="D35">
        <f>RANK(D12,D$2:D$21,satisfaction_v1!D$18)</f>
        <v>14</v>
      </c>
      <c r="E35">
        <f>RANK(E12,E$2:E$21,satisfaction_v1!E$18)</f>
        <v>1</v>
      </c>
      <c r="F35">
        <f>RANK(F12,F$2:F$21,satisfaction_v1!F$18)</f>
        <v>9</v>
      </c>
      <c r="G35">
        <f t="shared" si="1"/>
        <v>1000</v>
      </c>
      <c r="H35" t="s">
        <v>207</v>
      </c>
      <c r="I35">
        <f t="shared" si="3"/>
        <v>1023.4</v>
      </c>
      <c r="J35">
        <f>AVERAGE(I35:I44)</f>
        <v>1010.2</v>
      </c>
      <c r="L35" s="32" t="s">
        <v>151</v>
      </c>
      <c r="M35" s="33" t="s">
        <v>505</v>
      </c>
      <c r="N35" s="33" t="s">
        <v>506</v>
      </c>
      <c r="O35" s="33" t="s">
        <v>507</v>
      </c>
      <c r="P35" s="33" t="s">
        <v>508</v>
      </c>
      <c r="Q35" s="33" t="s">
        <v>509</v>
      </c>
    </row>
    <row r="36" spans="1:17" ht="15" thickBot="1">
      <c r="A36" t="str">
        <f t="shared" si="2"/>
        <v>v2St2</v>
      </c>
      <c r="B36">
        <f>RANK(B13,B$2:B$21,satisfaction_v1!B$18)</f>
        <v>8</v>
      </c>
      <c r="C36">
        <f>RANK(C13,C$2:C$21,satisfaction_v1!C$18)</f>
        <v>17</v>
      </c>
      <c r="D36">
        <f>RANK(D13,D$2:D$21,satisfaction_v1!D$18)</f>
        <v>2</v>
      </c>
      <c r="E36">
        <f>RANK(E13,E$2:E$21,satisfaction_v1!E$18)</f>
        <v>4</v>
      </c>
      <c r="F36">
        <f>RANK(F13,F$2:F$21,satisfaction_v1!F$18)</f>
        <v>12</v>
      </c>
      <c r="G36">
        <f t="shared" si="1"/>
        <v>1000</v>
      </c>
      <c r="H36" t="s">
        <v>207</v>
      </c>
      <c r="I36">
        <f t="shared" si="3"/>
        <v>1008</v>
      </c>
      <c r="L36" s="32" t="s">
        <v>153</v>
      </c>
      <c r="M36" s="33" t="s">
        <v>510</v>
      </c>
      <c r="N36" s="33" t="s">
        <v>511</v>
      </c>
      <c r="O36" s="33" t="s">
        <v>512</v>
      </c>
      <c r="P36" s="33" t="s">
        <v>513</v>
      </c>
      <c r="Q36" s="33" t="s">
        <v>514</v>
      </c>
    </row>
    <row r="37" spans="1:17" ht="15" thickBot="1">
      <c r="A37" t="str">
        <f t="shared" si="2"/>
        <v>v2St3</v>
      </c>
      <c r="B37">
        <f>RANK(B14,B$2:B$21,satisfaction_v1!B$18)</f>
        <v>5</v>
      </c>
      <c r="C37">
        <f>RANK(C14,C$2:C$21,satisfaction_v1!C$18)</f>
        <v>4</v>
      </c>
      <c r="D37">
        <f>RANK(D14,D$2:D$21,satisfaction_v1!D$18)</f>
        <v>12</v>
      </c>
      <c r="E37">
        <f>RANK(E14,E$2:E$21,satisfaction_v1!E$18)</f>
        <v>14</v>
      </c>
      <c r="F37">
        <f>RANK(F14,F$2:F$21,satisfaction_v1!F$18)</f>
        <v>14</v>
      </c>
      <c r="G37">
        <f t="shared" si="1"/>
        <v>1000</v>
      </c>
      <c r="H37" t="s">
        <v>207</v>
      </c>
      <c r="I37">
        <f t="shared" si="3"/>
        <v>1005.5</v>
      </c>
      <c r="L37" s="32" t="s">
        <v>155</v>
      </c>
      <c r="M37" s="33" t="s">
        <v>515</v>
      </c>
      <c r="N37" s="33" t="s">
        <v>516</v>
      </c>
      <c r="O37" s="33" t="s">
        <v>517</v>
      </c>
      <c r="P37" s="33" t="s">
        <v>518</v>
      </c>
      <c r="Q37" s="33" t="s">
        <v>519</v>
      </c>
    </row>
    <row r="38" spans="1:17" ht="15" thickBot="1">
      <c r="A38" t="str">
        <f t="shared" si="2"/>
        <v>v2St4</v>
      </c>
      <c r="B38">
        <f>RANK(B15,B$2:B$21,satisfaction_v1!B$18)</f>
        <v>3</v>
      </c>
      <c r="C38">
        <f>RANK(C15,C$2:C$21,satisfaction_v1!C$18)</f>
        <v>19</v>
      </c>
      <c r="D38">
        <f>RANK(D15,D$2:D$21,satisfaction_v1!D$18)</f>
        <v>1</v>
      </c>
      <c r="E38">
        <f>RANK(E15,E$2:E$21,satisfaction_v1!E$18)</f>
        <v>5</v>
      </c>
      <c r="F38">
        <f>RANK(F15,F$2:F$21,satisfaction_v1!F$18)</f>
        <v>3</v>
      </c>
      <c r="G38">
        <f t="shared" si="1"/>
        <v>1000</v>
      </c>
      <c r="H38" t="s">
        <v>207</v>
      </c>
      <c r="I38">
        <f t="shared" si="3"/>
        <v>1014</v>
      </c>
      <c r="L38" s="32" t="s">
        <v>157</v>
      </c>
      <c r="M38" s="33" t="s">
        <v>520</v>
      </c>
      <c r="N38" s="33" t="s">
        <v>521</v>
      </c>
      <c r="O38" s="33" t="s">
        <v>522</v>
      </c>
      <c r="P38" s="33" t="s">
        <v>523</v>
      </c>
      <c r="Q38" s="33" t="s">
        <v>524</v>
      </c>
    </row>
    <row r="39" spans="1:17" ht="15" thickBot="1">
      <c r="A39" t="str">
        <f t="shared" si="2"/>
        <v>v2St5</v>
      </c>
      <c r="B39">
        <f>RANK(B16,B$2:B$21,satisfaction_v1!B$18)</f>
        <v>16</v>
      </c>
      <c r="C39">
        <f>RANK(C16,C$2:C$21,satisfaction_v1!C$18)</f>
        <v>8</v>
      </c>
      <c r="D39">
        <f>RANK(D16,D$2:D$21,satisfaction_v1!D$18)</f>
        <v>11</v>
      </c>
      <c r="E39">
        <f>RANK(E16,E$2:E$21,satisfaction_v1!E$18)</f>
        <v>17</v>
      </c>
      <c r="F39">
        <f>RANK(F16,F$2:F$21,satisfaction_v1!F$18)</f>
        <v>13</v>
      </c>
      <c r="G39">
        <f t="shared" si="1"/>
        <v>1000</v>
      </c>
      <c r="H39" t="s">
        <v>207</v>
      </c>
      <c r="I39">
        <f t="shared" si="3"/>
        <v>989.6</v>
      </c>
      <c r="L39" s="32" t="s">
        <v>159</v>
      </c>
      <c r="M39" s="33" t="s">
        <v>525</v>
      </c>
      <c r="N39" s="33" t="s">
        <v>526</v>
      </c>
      <c r="O39" s="33" t="s">
        <v>527</v>
      </c>
      <c r="P39" s="33" t="s">
        <v>215</v>
      </c>
      <c r="Q39" s="33" t="s">
        <v>528</v>
      </c>
    </row>
    <row r="40" spans="1:17" ht="15" thickBot="1">
      <c r="A40" t="str">
        <f t="shared" si="2"/>
        <v>v2St6</v>
      </c>
      <c r="B40">
        <f>RANK(B17,B$2:B$21,satisfaction_v1!B$18)</f>
        <v>1</v>
      </c>
      <c r="C40">
        <f>RANK(C17,C$2:C$21,satisfaction_v1!C$18)</f>
        <v>2</v>
      </c>
      <c r="D40">
        <f>RANK(D17,D$2:D$21,satisfaction_v1!D$18)</f>
        <v>9</v>
      </c>
      <c r="E40">
        <f>RANK(E17,E$2:E$21,satisfaction_v1!E$18)</f>
        <v>10</v>
      </c>
      <c r="F40">
        <f>RANK(F17,F$2:F$21,satisfaction_v1!F$18)</f>
        <v>3</v>
      </c>
      <c r="G40">
        <f t="shared" ref="G40:G44" si="4">G17</f>
        <v>1000</v>
      </c>
      <c r="H40" t="s">
        <v>207</v>
      </c>
      <c r="I40">
        <f t="shared" si="3"/>
        <v>1029.4000000000001</v>
      </c>
      <c r="L40" s="32" t="s">
        <v>192</v>
      </c>
      <c r="M40" s="33" t="s">
        <v>529</v>
      </c>
      <c r="N40" s="33" t="s">
        <v>530</v>
      </c>
      <c r="O40" s="33" t="s">
        <v>531</v>
      </c>
      <c r="P40" s="33" t="s">
        <v>216</v>
      </c>
      <c r="Q40" s="33" t="s">
        <v>532</v>
      </c>
    </row>
    <row r="41" spans="1:17" ht="15" thickBot="1">
      <c r="A41" t="str">
        <f t="shared" si="2"/>
        <v>v2St7</v>
      </c>
      <c r="B41">
        <f>RANK(B18,B$2:B$21,satisfaction_v1!B$18)</f>
        <v>6</v>
      </c>
      <c r="C41">
        <f>RANK(C18,C$2:C$21,satisfaction_v1!C$18)</f>
        <v>2</v>
      </c>
      <c r="D41">
        <f>RANK(D18,D$2:D$21,satisfaction_v1!D$18)</f>
        <v>15</v>
      </c>
      <c r="E41">
        <f>RANK(E18,E$2:E$21,satisfaction_v1!E$18)</f>
        <v>15</v>
      </c>
      <c r="F41">
        <f>RANK(F18,F$2:F$21,satisfaction_v1!F$18)</f>
        <v>17</v>
      </c>
      <c r="G41">
        <f t="shared" si="4"/>
        <v>1000</v>
      </c>
      <c r="H41" t="s">
        <v>207</v>
      </c>
      <c r="I41">
        <f t="shared" si="3"/>
        <v>999.6</v>
      </c>
      <c r="L41" s="32" t="s">
        <v>193</v>
      </c>
      <c r="M41" s="33" t="s">
        <v>533</v>
      </c>
      <c r="N41" s="33" t="s">
        <v>534</v>
      </c>
      <c r="O41" s="33" t="s">
        <v>535</v>
      </c>
      <c r="P41" s="33" t="s">
        <v>217</v>
      </c>
      <c r="Q41" s="33" t="s">
        <v>536</v>
      </c>
    </row>
    <row r="42" spans="1:17" ht="15" thickBot="1">
      <c r="A42" t="str">
        <f t="shared" si="2"/>
        <v>v2St8</v>
      </c>
      <c r="B42">
        <f>RANK(B19,B$2:B$21,satisfaction_v1!B$18)</f>
        <v>10</v>
      </c>
      <c r="C42">
        <f>RANK(C19,C$2:C$21,satisfaction_v1!C$18)</f>
        <v>4</v>
      </c>
      <c r="D42">
        <f>RANK(D19,D$2:D$21,satisfaction_v1!D$18)</f>
        <v>7</v>
      </c>
      <c r="E42">
        <f>RANK(E19,E$2:E$21,satisfaction_v1!E$18)</f>
        <v>3</v>
      </c>
      <c r="F42">
        <f>RANK(F19,F$2:F$21,satisfaction_v1!F$18)</f>
        <v>1</v>
      </c>
      <c r="G42">
        <f t="shared" si="4"/>
        <v>1000</v>
      </c>
      <c r="H42" t="s">
        <v>207</v>
      </c>
      <c r="I42">
        <f t="shared" si="3"/>
        <v>1029.4000000000001</v>
      </c>
      <c r="L42" s="32" t="s">
        <v>194</v>
      </c>
      <c r="M42" s="33" t="s">
        <v>537</v>
      </c>
      <c r="N42" s="33" t="s">
        <v>538</v>
      </c>
      <c r="O42" s="33" t="s">
        <v>539</v>
      </c>
      <c r="P42" s="33" t="s">
        <v>540</v>
      </c>
      <c r="Q42" s="33" t="s">
        <v>541</v>
      </c>
    </row>
    <row r="43" spans="1:17" ht="15" thickBot="1">
      <c r="A43" t="str">
        <f t="shared" si="2"/>
        <v>v2St9</v>
      </c>
      <c r="B43">
        <f>RANK(B20,B$2:B$21,satisfaction_v1!B$18)</f>
        <v>19</v>
      </c>
      <c r="C43">
        <f>RANK(C20,C$2:C$21,satisfaction_v1!C$18)</f>
        <v>15</v>
      </c>
      <c r="D43">
        <f>RANK(D20,D$2:D$21,satisfaction_v1!D$18)</f>
        <v>4</v>
      </c>
      <c r="E43">
        <f>RANK(E20,E$2:E$21,satisfaction_v1!E$18)</f>
        <v>16</v>
      </c>
      <c r="F43">
        <f>RANK(F20,F$2:F$21,satisfaction_v1!F$18)</f>
        <v>5</v>
      </c>
      <c r="G43">
        <f t="shared" si="4"/>
        <v>1000</v>
      </c>
      <c r="H43" t="s">
        <v>207</v>
      </c>
      <c r="I43">
        <f t="shared" si="3"/>
        <v>1004.5</v>
      </c>
      <c r="L43" s="32" t="s">
        <v>195</v>
      </c>
      <c r="M43" s="33" t="s">
        <v>542</v>
      </c>
      <c r="N43" s="33" t="s">
        <v>543</v>
      </c>
      <c r="O43" s="33" t="s">
        <v>544</v>
      </c>
      <c r="P43" s="33" t="s">
        <v>545</v>
      </c>
      <c r="Q43" s="33" t="s">
        <v>546</v>
      </c>
    </row>
    <row r="44" spans="1:17" ht="15" thickBot="1">
      <c r="A44" t="str">
        <f t="shared" si="2"/>
        <v>v2St10</v>
      </c>
      <c r="B44">
        <f>RANK(B21,B$2:B$21,satisfaction_v1!B$18)</f>
        <v>9</v>
      </c>
      <c r="C44">
        <f>RANK(C21,C$2:C$21,satisfaction_v1!C$18)</f>
        <v>11</v>
      </c>
      <c r="D44">
        <f>RANK(D21,D$2:D$21,satisfaction_v1!D$18)</f>
        <v>17</v>
      </c>
      <c r="E44">
        <f>RANK(E21,E$2:E$21,satisfaction_v1!E$18)</f>
        <v>12</v>
      </c>
      <c r="F44">
        <f>RANK(F21,F$2:F$21,satisfaction_v1!F$18)</f>
        <v>7</v>
      </c>
      <c r="G44">
        <f t="shared" si="4"/>
        <v>1000</v>
      </c>
      <c r="H44" t="s">
        <v>207</v>
      </c>
      <c r="I44">
        <f t="shared" si="3"/>
        <v>998.6</v>
      </c>
      <c r="L44" s="32" t="s">
        <v>196</v>
      </c>
      <c r="M44" s="33" t="s">
        <v>547</v>
      </c>
      <c r="N44" s="33" t="s">
        <v>548</v>
      </c>
      <c r="O44" s="33" t="s">
        <v>549</v>
      </c>
      <c r="P44" s="33" t="s">
        <v>150</v>
      </c>
      <c r="Q44" s="33" t="s">
        <v>550</v>
      </c>
    </row>
    <row r="45" spans="1:17" ht="15" thickBot="1">
      <c r="L45" s="32" t="s">
        <v>197</v>
      </c>
      <c r="M45" s="33" t="s">
        <v>551</v>
      </c>
      <c r="N45" s="33" t="s">
        <v>552</v>
      </c>
      <c r="O45" s="33" t="s">
        <v>553</v>
      </c>
      <c r="P45" s="33" t="s">
        <v>152</v>
      </c>
      <c r="Q45" s="33" t="s">
        <v>554</v>
      </c>
    </row>
    <row r="46" spans="1:17" ht="15" thickBot="1">
      <c r="L46" s="32" t="s">
        <v>198</v>
      </c>
      <c r="M46" s="33" t="s">
        <v>555</v>
      </c>
      <c r="N46" s="33" t="s">
        <v>556</v>
      </c>
      <c r="O46" s="33" t="s">
        <v>557</v>
      </c>
      <c r="P46" s="33" t="s">
        <v>154</v>
      </c>
      <c r="Q46" s="33" t="s">
        <v>558</v>
      </c>
    </row>
    <row r="47" spans="1:17" ht="15" thickBot="1">
      <c r="L47" s="32" t="s">
        <v>199</v>
      </c>
      <c r="M47" s="33" t="s">
        <v>559</v>
      </c>
      <c r="N47" s="33" t="s">
        <v>560</v>
      </c>
      <c r="O47" s="33" t="s">
        <v>561</v>
      </c>
      <c r="P47" s="33" t="s">
        <v>156</v>
      </c>
      <c r="Q47" s="33" t="s">
        <v>562</v>
      </c>
    </row>
    <row r="48" spans="1:17" ht="15" thickBot="1">
      <c r="L48" s="32" t="s">
        <v>200</v>
      </c>
      <c r="M48" s="33" t="s">
        <v>563</v>
      </c>
      <c r="N48" s="33" t="s">
        <v>158</v>
      </c>
      <c r="O48" s="33" t="s">
        <v>564</v>
      </c>
      <c r="P48" s="33" t="s">
        <v>158</v>
      </c>
      <c r="Q48" s="33" t="s">
        <v>565</v>
      </c>
    </row>
    <row r="49" spans="12:17" ht="15" thickBot="1">
      <c r="L49" s="32" t="s">
        <v>201</v>
      </c>
      <c r="M49" s="33" t="s">
        <v>566</v>
      </c>
      <c r="N49" s="33" t="s">
        <v>160</v>
      </c>
      <c r="O49" s="33" t="s">
        <v>160</v>
      </c>
      <c r="P49" s="33" t="s">
        <v>160</v>
      </c>
      <c r="Q49" s="33" t="s">
        <v>160</v>
      </c>
    </row>
    <row r="50" spans="12:17" ht="18.5" thickBot="1">
      <c r="L50" s="28"/>
    </row>
    <row r="51" spans="12:17" ht="15" thickBot="1">
      <c r="L51" s="32" t="s">
        <v>161</v>
      </c>
      <c r="M51" s="32" t="s">
        <v>125</v>
      </c>
      <c r="N51" s="32" t="s">
        <v>126</v>
      </c>
      <c r="O51" s="32" t="s">
        <v>127</v>
      </c>
      <c r="P51" s="32" t="s">
        <v>128</v>
      </c>
      <c r="Q51" s="32" t="s">
        <v>129</v>
      </c>
    </row>
    <row r="52" spans="12:17" ht="15" thickBot="1">
      <c r="L52" s="32" t="s">
        <v>142</v>
      </c>
      <c r="M52" s="33">
        <v>919</v>
      </c>
      <c r="N52" s="33">
        <v>37.299999999999997</v>
      </c>
      <c r="O52" s="33">
        <v>52.2</v>
      </c>
      <c r="P52" s="33">
        <v>24.9</v>
      </c>
      <c r="Q52" s="33">
        <v>30.8</v>
      </c>
    </row>
    <row r="53" spans="12:17" ht="15" thickBot="1">
      <c r="L53" s="32" t="s">
        <v>143</v>
      </c>
      <c r="M53" s="33">
        <v>918</v>
      </c>
      <c r="N53" s="33">
        <v>36.299999999999997</v>
      </c>
      <c r="O53" s="33">
        <v>51.2</v>
      </c>
      <c r="P53" s="33">
        <v>23.9</v>
      </c>
      <c r="Q53" s="33">
        <v>29.9</v>
      </c>
    </row>
    <row r="54" spans="12:17" ht="15" thickBot="1">
      <c r="L54" s="32" t="s">
        <v>145</v>
      </c>
      <c r="M54" s="33">
        <v>917</v>
      </c>
      <c r="N54" s="33">
        <v>35.299999999999997</v>
      </c>
      <c r="O54" s="33">
        <v>50.3</v>
      </c>
      <c r="P54" s="33">
        <v>16.899999999999999</v>
      </c>
      <c r="Q54" s="33">
        <v>28.9</v>
      </c>
    </row>
    <row r="55" spans="12:17" ht="15" thickBot="1">
      <c r="L55" s="32" t="s">
        <v>147</v>
      </c>
      <c r="M55" s="33">
        <v>916</v>
      </c>
      <c r="N55" s="33">
        <v>34.299999999999997</v>
      </c>
      <c r="O55" s="33">
        <v>49.3</v>
      </c>
      <c r="P55" s="33">
        <v>15.9</v>
      </c>
      <c r="Q55" s="33">
        <v>27.9</v>
      </c>
    </row>
    <row r="56" spans="12:17" ht="15" thickBot="1">
      <c r="L56" s="32" t="s">
        <v>149</v>
      </c>
      <c r="M56" s="33">
        <v>915</v>
      </c>
      <c r="N56" s="33">
        <v>33.299999999999997</v>
      </c>
      <c r="O56" s="33">
        <v>40.299999999999997</v>
      </c>
      <c r="P56" s="33">
        <v>14.9</v>
      </c>
      <c r="Q56" s="33">
        <v>26.9</v>
      </c>
    </row>
    <row r="57" spans="12:17" ht="15" thickBot="1">
      <c r="L57" s="32" t="s">
        <v>151</v>
      </c>
      <c r="M57" s="33">
        <v>914</v>
      </c>
      <c r="N57" s="33">
        <v>32.299999999999997</v>
      </c>
      <c r="O57" s="33">
        <v>39.299999999999997</v>
      </c>
      <c r="P57" s="33">
        <v>13.9</v>
      </c>
      <c r="Q57" s="33">
        <v>25.9</v>
      </c>
    </row>
    <row r="58" spans="12:17" ht="15" thickBot="1">
      <c r="L58" s="32" t="s">
        <v>153</v>
      </c>
      <c r="M58" s="33">
        <v>913</v>
      </c>
      <c r="N58" s="33">
        <v>31.3</v>
      </c>
      <c r="O58" s="33">
        <v>37.299999999999997</v>
      </c>
      <c r="P58" s="33">
        <v>12.9</v>
      </c>
      <c r="Q58" s="33">
        <v>24.9</v>
      </c>
    </row>
    <row r="59" spans="12:17" ht="15" thickBot="1">
      <c r="L59" s="32" t="s">
        <v>155</v>
      </c>
      <c r="M59" s="33">
        <v>912</v>
      </c>
      <c r="N59" s="33">
        <v>30.3</v>
      </c>
      <c r="O59" s="33">
        <v>36.299999999999997</v>
      </c>
      <c r="P59" s="33">
        <v>11.9</v>
      </c>
      <c r="Q59" s="33">
        <v>23.9</v>
      </c>
    </row>
    <row r="60" spans="12:17" ht="15" thickBot="1">
      <c r="L60" s="32" t="s">
        <v>157</v>
      </c>
      <c r="M60" s="33">
        <v>911</v>
      </c>
      <c r="N60" s="33">
        <v>29.4</v>
      </c>
      <c r="O60" s="33">
        <v>35.299999999999997</v>
      </c>
      <c r="P60" s="33">
        <v>10.9</v>
      </c>
      <c r="Q60" s="33">
        <v>22.9</v>
      </c>
    </row>
    <row r="61" spans="12:17" ht="15" thickBot="1">
      <c r="L61" s="32" t="s">
        <v>159</v>
      </c>
      <c r="M61" s="33">
        <v>910</v>
      </c>
      <c r="N61" s="33">
        <v>28.4</v>
      </c>
      <c r="O61" s="33">
        <v>34.299999999999997</v>
      </c>
      <c r="P61" s="33">
        <v>10</v>
      </c>
      <c r="Q61" s="33">
        <v>21.9</v>
      </c>
    </row>
    <row r="62" spans="12:17" ht="15" thickBot="1">
      <c r="L62" s="32" t="s">
        <v>192</v>
      </c>
      <c r="M62" s="33">
        <v>909</v>
      </c>
      <c r="N62" s="33">
        <v>27.4</v>
      </c>
      <c r="O62" s="33">
        <v>33.299999999999997</v>
      </c>
      <c r="P62" s="33">
        <v>9</v>
      </c>
      <c r="Q62" s="33">
        <v>20.9</v>
      </c>
    </row>
    <row r="63" spans="12:17" ht="15" thickBot="1">
      <c r="L63" s="32" t="s">
        <v>193</v>
      </c>
      <c r="M63" s="33">
        <v>908</v>
      </c>
      <c r="N63" s="33">
        <v>26.4</v>
      </c>
      <c r="O63" s="33">
        <v>32.299999999999997</v>
      </c>
      <c r="P63" s="33">
        <v>8</v>
      </c>
      <c r="Q63" s="33">
        <v>19.899999999999999</v>
      </c>
    </row>
    <row r="64" spans="12:17" ht="15" thickBot="1">
      <c r="L64" s="32" t="s">
        <v>194</v>
      </c>
      <c r="M64" s="33">
        <v>907</v>
      </c>
      <c r="N64" s="33">
        <v>25.4</v>
      </c>
      <c r="O64" s="33">
        <v>31.3</v>
      </c>
      <c r="P64" s="33">
        <v>7</v>
      </c>
      <c r="Q64" s="33">
        <v>18.899999999999999</v>
      </c>
    </row>
    <row r="65" spans="12:21" ht="15" thickBot="1">
      <c r="L65" s="32" t="s">
        <v>195</v>
      </c>
      <c r="M65" s="33">
        <v>906</v>
      </c>
      <c r="N65" s="33">
        <v>24.4</v>
      </c>
      <c r="O65" s="33">
        <v>30.3</v>
      </c>
      <c r="P65" s="33">
        <v>6</v>
      </c>
      <c r="Q65" s="33">
        <v>17.899999999999999</v>
      </c>
    </row>
    <row r="66" spans="12:21" ht="15" thickBot="1">
      <c r="L66" s="32" t="s">
        <v>196</v>
      </c>
      <c r="M66" s="33">
        <v>905</v>
      </c>
      <c r="N66" s="33">
        <v>23.4</v>
      </c>
      <c r="O66" s="33">
        <v>29.4</v>
      </c>
      <c r="P66" s="33">
        <v>5</v>
      </c>
      <c r="Q66" s="33">
        <v>16.899999999999999</v>
      </c>
    </row>
    <row r="67" spans="12:21" ht="15" thickBot="1">
      <c r="L67" s="32" t="s">
        <v>197</v>
      </c>
      <c r="M67" s="33">
        <v>904</v>
      </c>
      <c r="N67" s="33">
        <v>22.4</v>
      </c>
      <c r="O67" s="33">
        <v>28.4</v>
      </c>
      <c r="P67" s="33">
        <v>4</v>
      </c>
      <c r="Q67" s="33">
        <v>15.9</v>
      </c>
    </row>
    <row r="68" spans="12:21" ht="15" thickBot="1">
      <c r="L68" s="32" t="s">
        <v>198</v>
      </c>
      <c r="M68" s="33">
        <v>903</v>
      </c>
      <c r="N68" s="33">
        <v>9</v>
      </c>
      <c r="O68" s="33">
        <v>27.4</v>
      </c>
      <c r="P68" s="33">
        <v>3</v>
      </c>
      <c r="Q68" s="33">
        <v>14.9</v>
      </c>
    </row>
    <row r="69" spans="12:21" ht="15" thickBot="1">
      <c r="L69" s="32" t="s">
        <v>199</v>
      </c>
      <c r="M69" s="33">
        <v>902</v>
      </c>
      <c r="N69" s="33">
        <v>8</v>
      </c>
      <c r="O69" s="33">
        <v>26.4</v>
      </c>
      <c r="P69" s="33">
        <v>2</v>
      </c>
      <c r="Q69" s="33">
        <v>13.9</v>
      </c>
    </row>
    <row r="70" spans="12:21" ht="15" thickBot="1">
      <c r="L70" s="32" t="s">
        <v>200</v>
      </c>
      <c r="M70" s="33">
        <v>901</v>
      </c>
      <c r="N70" s="33">
        <v>1</v>
      </c>
      <c r="O70" s="33">
        <v>25.4</v>
      </c>
      <c r="P70" s="33">
        <v>1</v>
      </c>
      <c r="Q70" s="33">
        <v>12.9</v>
      </c>
    </row>
    <row r="71" spans="12:21" ht="15" thickBot="1">
      <c r="L71" s="32" t="s">
        <v>201</v>
      </c>
      <c r="M71" s="33">
        <v>900</v>
      </c>
      <c r="N71" s="33">
        <v>0</v>
      </c>
      <c r="O71" s="33">
        <v>0</v>
      </c>
      <c r="P71" s="33">
        <v>0</v>
      </c>
      <c r="Q71" s="33">
        <v>0</v>
      </c>
    </row>
    <row r="72" spans="12:21" ht="18.5" thickBot="1">
      <c r="L72" s="28"/>
    </row>
    <row r="73" spans="12:21" ht="15" thickBot="1">
      <c r="L73" s="32" t="s">
        <v>162</v>
      </c>
      <c r="M73" s="32" t="s">
        <v>125</v>
      </c>
      <c r="N73" s="32" t="s">
        <v>126</v>
      </c>
      <c r="O73" s="32" t="s">
        <v>127</v>
      </c>
      <c r="P73" s="32" t="s">
        <v>128</v>
      </c>
      <c r="Q73" s="32" t="s">
        <v>129</v>
      </c>
      <c r="R73" s="32" t="s">
        <v>163</v>
      </c>
      <c r="S73" s="32" t="s">
        <v>164</v>
      </c>
      <c r="T73" s="32" t="s">
        <v>165</v>
      </c>
      <c r="U73" s="32" t="s">
        <v>166</v>
      </c>
    </row>
    <row r="74" spans="12:21" ht="15" thickBot="1">
      <c r="L74" s="32" t="s">
        <v>131</v>
      </c>
      <c r="M74" s="33">
        <v>902</v>
      </c>
      <c r="N74" s="33">
        <v>28.4</v>
      </c>
      <c r="O74" s="33">
        <v>40.299999999999997</v>
      </c>
      <c r="P74" s="33">
        <v>10.9</v>
      </c>
      <c r="Q74" s="33">
        <v>13.9</v>
      </c>
      <c r="R74" s="33">
        <v>995.6</v>
      </c>
      <c r="S74" s="33">
        <v>1000</v>
      </c>
      <c r="T74" s="33">
        <v>4.4000000000000004</v>
      </c>
      <c r="U74" s="33">
        <v>0.44</v>
      </c>
    </row>
    <row r="75" spans="12:21" ht="15" thickBot="1">
      <c r="L75" s="32" t="s">
        <v>132</v>
      </c>
      <c r="M75" s="33">
        <v>916</v>
      </c>
      <c r="N75" s="33">
        <v>29.4</v>
      </c>
      <c r="O75" s="33">
        <v>40.299999999999997</v>
      </c>
      <c r="P75" s="33">
        <v>12.9</v>
      </c>
      <c r="Q75" s="33">
        <v>29.9</v>
      </c>
      <c r="R75" s="33">
        <v>1028.4000000000001</v>
      </c>
      <c r="S75" s="33">
        <v>1000</v>
      </c>
      <c r="T75" s="33">
        <v>-28.4</v>
      </c>
      <c r="U75" s="33">
        <v>-2.84</v>
      </c>
    </row>
    <row r="76" spans="12:21" ht="15" thickBot="1">
      <c r="L76" s="32" t="s">
        <v>133</v>
      </c>
      <c r="M76" s="33">
        <v>905</v>
      </c>
      <c r="N76" s="33">
        <v>25.4</v>
      </c>
      <c r="O76" s="33">
        <v>50.3</v>
      </c>
      <c r="P76" s="33">
        <v>1</v>
      </c>
      <c r="Q76" s="33">
        <v>0</v>
      </c>
      <c r="R76" s="33">
        <v>981.6</v>
      </c>
      <c r="S76" s="33">
        <v>1000</v>
      </c>
      <c r="T76" s="33">
        <v>18.399999999999999</v>
      </c>
      <c r="U76" s="33">
        <v>1.84</v>
      </c>
    </row>
    <row r="77" spans="12:21" ht="15" thickBot="1">
      <c r="L77" s="32" t="s">
        <v>134</v>
      </c>
      <c r="M77" s="33">
        <v>906</v>
      </c>
      <c r="N77" s="33">
        <v>26.4</v>
      </c>
      <c r="O77" s="33">
        <v>34.299999999999997</v>
      </c>
      <c r="P77" s="33">
        <v>7</v>
      </c>
      <c r="Q77" s="33">
        <v>21.9</v>
      </c>
      <c r="R77" s="33">
        <v>995.6</v>
      </c>
      <c r="S77" s="33">
        <v>1000</v>
      </c>
      <c r="T77" s="33">
        <v>4.4000000000000004</v>
      </c>
      <c r="U77" s="33">
        <v>0.44</v>
      </c>
    </row>
    <row r="78" spans="12:21" ht="15" thickBot="1">
      <c r="L78" s="32" t="s">
        <v>135</v>
      </c>
      <c r="M78" s="33">
        <v>900</v>
      </c>
      <c r="N78" s="33">
        <v>22.4</v>
      </c>
      <c r="O78" s="33">
        <v>25.4</v>
      </c>
      <c r="P78" s="33">
        <v>0</v>
      </c>
      <c r="Q78" s="33">
        <v>12.9</v>
      </c>
      <c r="R78" s="33">
        <v>960.7</v>
      </c>
      <c r="S78" s="33">
        <v>1000</v>
      </c>
      <c r="T78" s="33">
        <v>39.299999999999997</v>
      </c>
      <c r="U78" s="33">
        <v>3.93</v>
      </c>
    </row>
    <row r="79" spans="12:21" ht="15" thickBot="1">
      <c r="L79" s="32" t="s">
        <v>136</v>
      </c>
      <c r="M79" s="33">
        <v>909</v>
      </c>
      <c r="N79" s="33">
        <v>32.299999999999997</v>
      </c>
      <c r="O79" s="33">
        <v>26.4</v>
      </c>
      <c r="P79" s="33">
        <v>23.9</v>
      </c>
      <c r="Q79" s="33">
        <v>21.9</v>
      </c>
      <c r="R79" s="33">
        <v>1013.5</v>
      </c>
      <c r="S79" s="33">
        <v>1000</v>
      </c>
      <c r="T79" s="33">
        <v>-13.5</v>
      </c>
      <c r="U79" s="33">
        <v>-1.35</v>
      </c>
    </row>
    <row r="80" spans="12:21" ht="15" thickBot="1">
      <c r="L80" s="32" t="s">
        <v>137</v>
      </c>
      <c r="M80" s="33">
        <v>913</v>
      </c>
      <c r="N80" s="33">
        <v>32.299999999999997</v>
      </c>
      <c r="O80" s="33">
        <v>0</v>
      </c>
      <c r="P80" s="33">
        <v>13.9</v>
      </c>
      <c r="Q80" s="33">
        <v>25.9</v>
      </c>
      <c r="R80" s="33">
        <v>985.1</v>
      </c>
      <c r="S80" s="33">
        <v>1000</v>
      </c>
      <c r="T80" s="33">
        <v>14.9</v>
      </c>
      <c r="U80" s="33">
        <v>1.49</v>
      </c>
    </row>
    <row r="81" spans="12:21" ht="15" thickBot="1">
      <c r="L81" s="32" t="s">
        <v>138</v>
      </c>
      <c r="M81" s="33">
        <v>918</v>
      </c>
      <c r="N81" s="33">
        <v>25.4</v>
      </c>
      <c r="O81" s="33">
        <v>28.4</v>
      </c>
      <c r="P81" s="33">
        <v>9</v>
      </c>
      <c r="Q81" s="33">
        <v>16.899999999999999</v>
      </c>
      <c r="R81" s="33">
        <v>997.6</v>
      </c>
      <c r="S81" s="33">
        <v>1000</v>
      </c>
      <c r="T81" s="33">
        <v>2.4</v>
      </c>
      <c r="U81" s="33">
        <v>0.24</v>
      </c>
    </row>
    <row r="82" spans="12:21" ht="15" thickBot="1">
      <c r="L82" s="32" t="s">
        <v>139</v>
      </c>
      <c r="M82" s="33">
        <v>907</v>
      </c>
      <c r="N82" s="33">
        <v>0</v>
      </c>
      <c r="O82" s="33">
        <v>31.3</v>
      </c>
      <c r="P82" s="33">
        <v>12.9</v>
      </c>
      <c r="Q82" s="33">
        <v>15.9</v>
      </c>
      <c r="R82" s="33">
        <v>967.2</v>
      </c>
      <c r="S82" s="33">
        <v>1000</v>
      </c>
      <c r="T82" s="33">
        <v>32.799999999999997</v>
      </c>
      <c r="U82" s="33">
        <v>3.28</v>
      </c>
    </row>
    <row r="83" spans="12:21" ht="15" thickBot="1">
      <c r="L83" s="32" t="s">
        <v>140</v>
      </c>
      <c r="M83" s="33">
        <v>903</v>
      </c>
      <c r="N83" s="33">
        <v>8</v>
      </c>
      <c r="O83" s="33">
        <v>36.299999999999997</v>
      </c>
      <c r="P83" s="33">
        <v>2</v>
      </c>
      <c r="Q83" s="33">
        <v>23.9</v>
      </c>
      <c r="R83" s="33">
        <v>973.2</v>
      </c>
      <c r="S83" s="33">
        <v>1000</v>
      </c>
      <c r="T83" s="33">
        <v>26.8</v>
      </c>
      <c r="U83" s="33">
        <v>2.68</v>
      </c>
    </row>
    <row r="84" spans="12:21" ht="15" thickBot="1">
      <c r="L84" s="32" t="s">
        <v>182</v>
      </c>
      <c r="M84" s="33">
        <v>908</v>
      </c>
      <c r="N84" s="33">
        <v>37.299999999999997</v>
      </c>
      <c r="O84" s="33">
        <v>30.3</v>
      </c>
      <c r="P84" s="33">
        <v>24.9</v>
      </c>
      <c r="Q84" s="33">
        <v>22.9</v>
      </c>
      <c r="R84" s="33">
        <v>1023.4</v>
      </c>
      <c r="S84" s="33">
        <v>1000</v>
      </c>
      <c r="T84" s="33">
        <v>-23.4</v>
      </c>
      <c r="U84" s="33">
        <v>-2.34</v>
      </c>
    </row>
    <row r="85" spans="12:21" ht="15" thickBot="1">
      <c r="L85" s="32" t="s">
        <v>183</v>
      </c>
      <c r="M85" s="33">
        <v>912</v>
      </c>
      <c r="N85" s="33">
        <v>9</v>
      </c>
      <c r="O85" s="33">
        <v>51.2</v>
      </c>
      <c r="P85" s="33">
        <v>15.9</v>
      </c>
      <c r="Q85" s="33">
        <v>19.899999999999999</v>
      </c>
      <c r="R85" s="33">
        <v>1008</v>
      </c>
      <c r="S85" s="33">
        <v>1000</v>
      </c>
      <c r="T85" s="33">
        <v>-8</v>
      </c>
      <c r="U85" s="33">
        <v>-0.8</v>
      </c>
    </row>
    <row r="86" spans="12:21" ht="15" thickBot="1">
      <c r="L86" s="32" t="s">
        <v>184</v>
      </c>
      <c r="M86" s="33">
        <v>915</v>
      </c>
      <c r="N86" s="33">
        <v>34.299999999999997</v>
      </c>
      <c r="O86" s="33">
        <v>32.299999999999997</v>
      </c>
      <c r="P86" s="33">
        <v>6</v>
      </c>
      <c r="Q86" s="33">
        <v>17.899999999999999</v>
      </c>
      <c r="R86" s="33">
        <v>1005.5</v>
      </c>
      <c r="S86" s="33">
        <v>1000</v>
      </c>
      <c r="T86" s="33">
        <v>-5.5</v>
      </c>
      <c r="U86" s="33">
        <v>-0.55000000000000004</v>
      </c>
    </row>
    <row r="87" spans="12:21" ht="15" thickBot="1">
      <c r="L87" s="32" t="s">
        <v>185</v>
      </c>
      <c r="M87" s="33">
        <v>917</v>
      </c>
      <c r="N87" s="33">
        <v>1</v>
      </c>
      <c r="O87" s="33">
        <v>52.2</v>
      </c>
      <c r="P87" s="33">
        <v>14.9</v>
      </c>
      <c r="Q87" s="33">
        <v>28.9</v>
      </c>
      <c r="R87" s="33">
        <v>1014</v>
      </c>
      <c r="S87" s="33">
        <v>1000</v>
      </c>
      <c r="T87" s="33">
        <v>-14</v>
      </c>
      <c r="U87" s="33">
        <v>-1.4</v>
      </c>
    </row>
    <row r="88" spans="12:21" ht="15" thickBot="1">
      <c r="L88" s="32" t="s">
        <v>186</v>
      </c>
      <c r="M88" s="33">
        <v>904</v>
      </c>
      <c r="N88" s="33">
        <v>30.3</v>
      </c>
      <c r="O88" s="33">
        <v>33.299999999999997</v>
      </c>
      <c r="P88" s="33">
        <v>3</v>
      </c>
      <c r="Q88" s="33">
        <v>18.899999999999999</v>
      </c>
      <c r="R88" s="33">
        <v>989.6</v>
      </c>
      <c r="S88" s="33">
        <v>1000</v>
      </c>
      <c r="T88" s="33">
        <v>10.4</v>
      </c>
      <c r="U88" s="33">
        <v>1.04</v>
      </c>
    </row>
    <row r="89" spans="12:21" ht="15" thickBot="1">
      <c r="L89" s="32" t="s">
        <v>187</v>
      </c>
      <c r="M89" s="33">
        <v>919</v>
      </c>
      <c r="N89" s="33">
        <v>36.299999999999997</v>
      </c>
      <c r="O89" s="33">
        <v>35.299999999999997</v>
      </c>
      <c r="P89" s="33">
        <v>10</v>
      </c>
      <c r="Q89" s="33">
        <v>28.9</v>
      </c>
      <c r="R89" s="33">
        <v>1029.4000000000001</v>
      </c>
      <c r="S89" s="33">
        <v>1000</v>
      </c>
      <c r="T89" s="33">
        <v>-29.4</v>
      </c>
      <c r="U89" s="33">
        <v>-2.94</v>
      </c>
    </row>
    <row r="90" spans="12:21" ht="15" thickBot="1">
      <c r="L90" s="32" t="s">
        <v>188</v>
      </c>
      <c r="M90" s="33">
        <v>914</v>
      </c>
      <c r="N90" s="33">
        <v>36.299999999999997</v>
      </c>
      <c r="O90" s="33">
        <v>29.4</v>
      </c>
      <c r="P90" s="33">
        <v>5</v>
      </c>
      <c r="Q90" s="33">
        <v>14.9</v>
      </c>
      <c r="R90" s="33">
        <v>999.6</v>
      </c>
      <c r="S90" s="33">
        <v>1000</v>
      </c>
      <c r="T90" s="33">
        <v>0.4</v>
      </c>
      <c r="U90" s="33">
        <v>0.04</v>
      </c>
    </row>
    <row r="91" spans="12:21" ht="15" thickBot="1">
      <c r="L91" s="32" t="s">
        <v>189</v>
      </c>
      <c r="M91" s="33">
        <v>910</v>
      </c>
      <c r="N91" s="33">
        <v>34.299999999999997</v>
      </c>
      <c r="O91" s="33">
        <v>37.299999999999997</v>
      </c>
      <c r="P91" s="33">
        <v>16.899999999999999</v>
      </c>
      <c r="Q91" s="33">
        <v>30.8</v>
      </c>
      <c r="R91" s="33">
        <v>1029.4000000000001</v>
      </c>
      <c r="S91" s="33">
        <v>1000</v>
      </c>
      <c r="T91" s="33">
        <v>-29.4</v>
      </c>
      <c r="U91" s="33">
        <v>-2.94</v>
      </c>
    </row>
    <row r="92" spans="12:21" ht="15" thickBot="1">
      <c r="L92" s="32" t="s">
        <v>190</v>
      </c>
      <c r="M92" s="33">
        <v>901</v>
      </c>
      <c r="N92" s="33">
        <v>23.4</v>
      </c>
      <c r="O92" s="33">
        <v>49.3</v>
      </c>
      <c r="P92" s="33">
        <v>4</v>
      </c>
      <c r="Q92" s="33">
        <v>26.9</v>
      </c>
      <c r="R92" s="33">
        <v>1004.5</v>
      </c>
      <c r="S92" s="33">
        <v>1000</v>
      </c>
      <c r="T92" s="33">
        <v>-4.5</v>
      </c>
      <c r="U92" s="33">
        <v>-0.45</v>
      </c>
    </row>
    <row r="93" spans="12:21" ht="15" thickBot="1">
      <c r="L93" s="32" t="s">
        <v>191</v>
      </c>
      <c r="M93" s="33">
        <v>911</v>
      </c>
      <c r="N93" s="33">
        <v>27.4</v>
      </c>
      <c r="O93" s="33">
        <v>27.4</v>
      </c>
      <c r="P93" s="33">
        <v>8</v>
      </c>
      <c r="Q93" s="33">
        <v>24.9</v>
      </c>
      <c r="R93" s="33">
        <v>998.6</v>
      </c>
      <c r="S93" s="33">
        <v>1000</v>
      </c>
      <c r="T93" s="33">
        <v>1.4</v>
      </c>
      <c r="U93" s="33">
        <v>0.14000000000000001</v>
      </c>
    </row>
    <row r="94" spans="12:21" ht="15" thickBot="1"/>
    <row r="95" spans="12:21" ht="15" thickBot="1">
      <c r="L95" s="34" t="s">
        <v>167</v>
      </c>
      <c r="M95" s="35">
        <v>1064.2</v>
      </c>
    </row>
    <row r="96" spans="12:21" ht="15" thickBot="1">
      <c r="L96" s="34" t="s">
        <v>202</v>
      </c>
      <c r="M96" s="35">
        <v>900</v>
      </c>
    </row>
    <row r="97" spans="12:13" ht="15" thickBot="1">
      <c r="L97" s="34" t="s">
        <v>169</v>
      </c>
      <c r="M97" s="35">
        <v>20000.5</v>
      </c>
    </row>
    <row r="98" spans="12:13" ht="15" thickBot="1">
      <c r="L98" s="34" t="s">
        <v>170</v>
      </c>
      <c r="M98" s="35">
        <v>20000</v>
      </c>
    </row>
    <row r="99" spans="12:13" ht="15" thickBot="1">
      <c r="L99" s="34" t="s">
        <v>171</v>
      </c>
      <c r="M99" s="35">
        <v>0.5</v>
      </c>
    </row>
    <row r="100" spans="12:13" ht="20" thickBot="1">
      <c r="L100" s="34" t="s">
        <v>172</v>
      </c>
      <c r="M100" s="35"/>
    </row>
    <row r="101" spans="12:13" ht="20" thickBot="1">
      <c r="L101" s="34" t="s">
        <v>173</v>
      </c>
      <c r="M101" s="35"/>
    </row>
    <row r="102" spans="12:13" ht="15" thickBot="1">
      <c r="L102" s="34" t="s">
        <v>174</v>
      </c>
      <c r="M102" s="35">
        <v>0</v>
      </c>
    </row>
    <row r="104" spans="12:13">
      <c r="L104" s="37" t="s">
        <v>175</v>
      </c>
    </row>
    <row r="106" spans="12:13">
      <c r="L106" s="36" t="s">
        <v>203</v>
      </c>
    </row>
    <row r="107" spans="12:13">
      <c r="L107" s="36" t="s">
        <v>204</v>
      </c>
    </row>
  </sheetData>
  <conditionalFormatting sqref="I25:I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K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04" r:id="rId1" display="https://miau.my-x.hu/myx-free/coco/test/376124020190326192753.html" xr:uid="{D76F7A03-3828-49CC-A0C4-F53AC20801C5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3F33-C8DD-4D19-8AF5-47BC811F011F}">
  <dimension ref="A1:AE85"/>
  <sheetViews>
    <sheetView zoomScale="50" zoomScaleNormal="50" workbookViewId="0"/>
  </sheetViews>
  <sheetFormatPr defaultRowHeight="14.5"/>
  <cols>
    <col min="1" max="1" width="36.81640625" bestFit="1" customWidth="1"/>
    <col min="2" max="2" width="11.90625" bestFit="1" customWidth="1"/>
    <col min="3" max="5" width="10.6328125" bestFit="1" customWidth="1"/>
    <col min="6" max="6" width="11" bestFit="1" customWidth="1"/>
    <col min="8" max="8" width="34.453125" bestFit="1" customWidth="1"/>
    <col min="9" max="9" width="37.1796875" customWidth="1"/>
  </cols>
  <sheetData>
    <row r="1" spans="1:31" ht="18">
      <c r="A1" s="19" t="s">
        <v>83</v>
      </c>
      <c r="B1" s="19" t="s">
        <v>90</v>
      </c>
      <c r="C1" s="19" t="s">
        <v>90</v>
      </c>
      <c r="D1" s="19" t="s">
        <v>90</v>
      </c>
      <c r="E1" s="19" t="s">
        <v>90</v>
      </c>
      <c r="F1" s="19" t="s">
        <v>90</v>
      </c>
      <c r="T1" s="28"/>
    </row>
    <row r="2" spans="1:31" ht="29">
      <c r="A2" s="19" t="s">
        <v>84</v>
      </c>
      <c r="B2" s="20" t="s">
        <v>85</v>
      </c>
      <c r="C2" s="20" t="s">
        <v>86</v>
      </c>
      <c r="D2" s="20" t="s">
        <v>87</v>
      </c>
      <c r="E2" s="20" t="s">
        <v>88</v>
      </c>
      <c r="F2" s="19" t="s">
        <v>89</v>
      </c>
      <c r="T2" s="29"/>
    </row>
    <row r="3" spans="1:31">
      <c r="A3" s="19" t="s">
        <v>67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</row>
    <row r="4" spans="1:31">
      <c r="A4" s="18" t="s">
        <v>68</v>
      </c>
      <c r="B4">
        <v>100</v>
      </c>
      <c r="C4">
        <v>86</v>
      </c>
      <c r="D4">
        <v>60</v>
      </c>
      <c r="E4">
        <v>85</v>
      </c>
      <c r="F4">
        <v>112</v>
      </c>
    </row>
    <row r="5" spans="1:31" ht="15">
      <c r="A5" s="18" t="s">
        <v>69</v>
      </c>
      <c r="B5">
        <v>75</v>
      </c>
      <c r="C5">
        <v>55</v>
      </c>
      <c r="D5">
        <v>80</v>
      </c>
      <c r="E5">
        <v>82</v>
      </c>
      <c r="F5">
        <v>73</v>
      </c>
      <c r="T5" s="30" t="s">
        <v>118</v>
      </c>
      <c r="U5" s="31">
        <v>5628441</v>
      </c>
      <c r="V5" s="30" t="s">
        <v>119</v>
      </c>
      <c r="W5" s="31">
        <v>10</v>
      </c>
      <c r="X5" s="30" t="s">
        <v>120</v>
      </c>
      <c r="Y5" s="31">
        <v>5</v>
      </c>
      <c r="Z5" s="30" t="s">
        <v>121</v>
      </c>
      <c r="AA5" s="31">
        <v>10</v>
      </c>
      <c r="AB5" s="30" t="s">
        <v>122</v>
      </c>
      <c r="AC5" s="31">
        <v>0</v>
      </c>
      <c r="AD5" s="30" t="s">
        <v>123</v>
      </c>
      <c r="AE5" s="31" t="s">
        <v>569</v>
      </c>
    </row>
    <row r="6" spans="1:31" ht="18.5" thickBot="1">
      <c r="A6" s="18" t="s">
        <v>70</v>
      </c>
      <c r="B6">
        <v>91</v>
      </c>
      <c r="C6">
        <v>95</v>
      </c>
      <c r="D6">
        <v>61</v>
      </c>
      <c r="E6">
        <v>107</v>
      </c>
      <c r="F6">
        <v>117</v>
      </c>
      <c r="T6" s="28"/>
    </row>
    <row r="7" spans="1:31" ht="15" thickBot="1">
      <c r="A7" s="18" t="s">
        <v>71</v>
      </c>
      <c r="B7">
        <v>89</v>
      </c>
      <c r="C7">
        <v>50</v>
      </c>
      <c r="D7">
        <v>91</v>
      </c>
      <c r="E7">
        <v>90</v>
      </c>
      <c r="F7">
        <v>89</v>
      </c>
      <c r="T7" s="32" t="s">
        <v>124</v>
      </c>
      <c r="U7" s="32" t="s">
        <v>125</v>
      </c>
      <c r="V7" s="32" t="s">
        <v>126</v>
      </c>
      <c r="W7" s="32" t="s">
        <v>127</v>
      </c>
      <c r="X7" s="32" t="s">
        <v>128</v>
      </c>
      <c r="Y7" s="32" t="s">
        <v>129</v>
      </c>
      <c r="Z7" s="32" t="s">
        <v>130</v>
      </c>
    </row>
    <row r="8" spans="1:31" ht="15" thickBot="1">
      <c r="A8" s="18" t="s">
        <v>72</v>
      </c>
      <c r="B8">
        <v>110</v>
      </c>
      <c r="C8">
        <v>98</v>
      </c>
      <c r="D8">
        <v>111</v>
      </c>
      <c r="E8">
        <v>117</v>
      </c>
      <c r="F8">
        <v>116</v>
      </c>
      <c r="T8" s="32" t="s">
        <v>131</v>
      </c>
      <c r="U8" s="33">
        <v>9</v>
      </c>
      <c r="V8" s="33">
        <v>8</v>
      </c>
      <c r="W8" s="33">
        <v>9</v>
      </c>
      <c r="X8" s="33">
        <v>6</v>
      </c>
      <c r="Y8" s="33">
        <v>1</v>
      </c>
      <c r="Z8" s="33">
        <v>1000</v>
      </c>
    </row>
    <row r="9" spans="1:31" ht="15" thickBot="1">
      <c r="A9" s="18" t="s">
        <v>73</v>
      </c>
      <c r="B9">
        <v>84</v>
      </c>
      <c r="C9">
        <v>82</v>
      </c>
      <c r="D9">
        <v>108</v>
      </c>
      <c r="E9">
        <v>68</v>
      </c>
      <c r="F9">
        <v>89</v>
      </c>
      <c r="T9" s="32" t="s">
        <v>132</v>
      </c>
      <c r="U9" s="33">
        <v>2</v>
      </c>
      <c r="V9" s="33">
        <v>3</v>
      </c>
      <c r="W9" s="33">
        <v>4</v>
      </c>
      <c r="X9" s="33">
        <v>4</v>
      </c>
      <c r="Y9" s="33">
        <v>9</v>
      </c>
      <c r="Z9" s="33">
        <v>1000</v>
      </c>
    </row>
    <row r="10" spans="1:31" ht="15" thickBot="1">
      <c r="A10" s="18" t="s">
        <v>74</v>
      </c>
      <c r="B10">
        <v>78</v>
      </c>
      <c r="C10">
        <v>82</v>
      </c>
      <c r="D10">
        <v>117</v>
      </c>
      <c r="E10">
        <v>59</v>
      </c>
      <c r="F10">
        <v>63</v>
      </c>
      <c r="T10" s="32" t="s">
        <v>133</v>
      </c>
      <c r="U10" s="33">
        <v>7</v>
      </c>
      <c r="V10" s="33">
        <v>6</v>
      </c>
      <c r="W10" s="33">
        <v>8</v>
      </c>
      <c r="X10" s="33">
        <v>9</v>
      </c>
      <c r="Y10" s="33">
        <v>3</v>
      </c>
      <c r="Z10" s="33">
        <v>1000</v>
      </c>
    </row>
    <row r="11" spans="1:31" ht="15" thickBot="1">
      <c r="A11" s="18" t="s">
        <v>75</v>
      </c>
      <c r="B11">
        <v>71</v>
      </c>
      <c r="C11">
        <v>95</v>
      </c>
      <c r="D11">
        <v>99</v>
      </c>
      <c r="E11">
        <v>88</v>
      </c>
      <c r="F11">
        <v>95</v>
      </c>
      <c r="T11" s="32" t="s">
        <v>134</v>
      </c>
      <c r="U11" s="33">
        <v>6</v>
      </c>
      <c r="V11" s="33">
        <v>2</v>
      </c>
      <c r="W11" s="33">
        <v>1</v>
      </c>
      <c r="X11" s="33">
        <v>8</v>
      </c>
      <c r="Y11" s="33">
        <v>6</v>
      </c>
      <c r="Z11" s="33">
        <v>1000</v>
      </c>
    </row>
    <row r="12" spans="1:31" ht="15" thickBot="1">
      <c r="A12" s="18" t="s">
        <v>76</v>
      </c>
      <c r="B12">
        <v>54</v>
      </c>
      <c r="C12">
        <v>113</v>
      </c>
      <c r="D12">
        <v>98</v>
      </c>
      <c r="E12">
        <v>58</v>
      </c>
      <c r="F12">
        <v>101</v>
      </c>
      <c r="T12" s="32" t="s">
        <v>135</v>
      </c>
      <c r="U12" s="33">
        <v>10</v>
      </c>
      <c r="V12" s="33">
        <v>5</v>
      </c>
      <c r="W12" s="33">
        <v>6</v>
      </c>
      <c r="X12" s="33">
        <v>5</v>
      </c>
      <c r="Y12" s="33">
        <v>2</v>
      </c>
      <c r="Z12" s="33">
        <v>1000</v>
      </c>
    </row>
    <row r="13" spans="1:31" ht="15" thickBot="1">
      <c r="A13" s="18" t="s">
        <v>77</v>
      </c>
      <c r="B13">
        <v>96</v>
      </c>
      <c r="C13">
        <v>103</v>
      </c>
      <c r="D13">
        <v>58</v>
      </c>
      <c r="E13">
        <v>105</v>
      </c>
      <c r="F13">
        <v>87</v>
      </c>
      <c r="T13" s="32" t="s">
        <v>136</v>
      </c>
      <c r="U13" s="33">
        <v>4</v>
      </c>
      <c r="V13" s="33">
        <v>9</v>
      </c>
      <c r="W13" s="33">
        <v>5</v>
      </c>
      <c r="X13" s="33">
        <v>3</v>
      </c>
      <c r="Y13" s="33">
        <v>6</v>
      </c>
      <c r="Z13" s="33">
        <v>1000</v>
      </c>
    </row>
    <row r="14" spans="1:31" ht="15" thickBot="1">
      <c r="A14" s="21" t="s">
        <v>91</v>
      </c>
      <c r="B14" s="21">
        <v>70</v>
      </c>
      <c r="C14" s="21">
        <v>80</v>
      </c>
      <c r="D14" s="21">
        <v>90</v>
      </c>
      <c r="E14" s="21">
        <v>100</v>
      </c>
      <c r="F14" s="21">
        <v>110</v>
      </c>
      <c r="T14" s="32" t="s">
        <v>137</v>
      </c>
      <c r="U14" s="33">
        <v>3</v>
      </c>
      <c r="V14" s="33">
        <v>9</v>
      </c>
      <c r="W14" s="33">
        <v>7</v>
      </c>
      <c r="X14" s="33">
        <v>2</v>
      </c>
      <c r="Y14" s="33">
        <v>10</v>
      </c>
      <c r="Z14" s="33">
        <v>1000</v>
      </c>
    </row>
    <row r="15" spans="1:31" ht="15" thickBot="1">
      <c r="T15" s="32" t="s">
        <v>138</v>
      </c>
      <c r="U15" s="33">
        <v>1</v>
      </c>
      <c r="V15" s="33">
        <v>6</v>
      </c>
      <c r="W15" s="33">
        <v>3</v>
      </c>
      <c r="X15" s="33">
        <v>7</v>
      </c>
      <c r="Y15" s="33">
        <v>5</v>
      </c>
      <c r="Z15" s="33">
        <v>1000</v>
      </c>
    </row>
    <row r="16" spans="1:31" ht="15" thickBot="1">
      <c r="T16" s="32" t="s">
        <v>139</v>
      </c>
      <c r="U16" s="33">
        <v>5</v>
      </c>
      <c r="V16" s="33">
        <v>1</v>
      </c>
      <c r="W16" s="33">
        <v>2</v>
      </c>
      <c r="X16" s="33">
        <v>1</v>
      </c>
      <c r="Y16" s="33">
        <v>4</v>
      </c>
      <c r="Z16" s="33">
        <v>1000</v>
      </c>
    </row>
    <row r="17" spans="1:26" ht="22.5" thickBot="1">
      <c r="A17" s="18" t="s">
        <v>93</v>
      </c>
      <c r="B17" s="22" t="s">
        <v>94</v>
      </c>
      <c r="C17" s="22" t="s">
        <v>95</v>
      </c>
      <c r="D17" s="22" t="s">
        <v>95</v>
      </c>
      <c r="E17" s="22" t="s">
        <v>94</v>
      </c>
      <c r="F17" s="22" t="s">
        <v>95</v>
      </c>
      <c r="T17" s="32" t="s">
        <v>140</v>
      </c>
      <c r="U17" s="33">
        <v>8</v>
      </c>
      <c r="V17" s="33">
        <v>4</v>
      </c>
      <c r="W17" s="33">
        <v>10</v>
      </c>
      <c r="X17" s="33">
        <v>10</v>
      </c>
      <c r="Y17" s="33">
        <v>8</v>
      </c>
      <c r="Z17" s="33">
        <v>1000</v>
      </c>
    </row>
    <row r="18" spans="1:26" ht="18.5" thickBot="1">
      <c r="A18" t="s">
        <v>92</v>
      </c>
      <c r="B18">
        <v>1</v>
      </c>
      <c r="C18">
        <v>0</v>
      </c>
      <c r="D18">
        <v>1</v>
      </c>
      <c r="E18">
        <v>0</v>
      </c>
      <c r="F18">
        <v>1</v>
      </c>
      <c r="T18" s="28"/>
    </row>
    <row r="19" spans="1:26" ht="15" thickBot="1">
      <c r="A19" t="s">
        <v>96</v>
      </c>
      <c r="B19" t="str">
        <f t="shared" ref="B19:F19" si="0">B3</f>
        <v>Nd1</v>
      </c>
      <c r="C19" t="str">
        <f t="shared" si="0"/>
        <v>Nd2</v>
      </c>
      <c r="D19" t="str">
        <f t="shared" si="0"/>
        <v>Nd3</v>
      </c>
      <c r="E19" t="str">
        <f t="shared" si="0"/>
        <v>Nd4</v>
      </c>
      <c r="F19" t="str">
        <f t="shared" si="0"/>
        <v>Nd5</v>
      </c>
      <c r="G19" t="s">
        <v>98</v>
      </c>
      <c r="H19" t="s">
        <v>99</v>
      </c>
      <c r="T19" s="32" t="s">
        <v>141</v>
      </c>
      <c r="U19" s="32" t="s">
        <v>125</v>
      </c>
      <c r="V19" s="32" t="s">
        <v>126</v>
      </c>
      <c r="W19" s="32" t="s">
        <v>127</v>
      </c>
      <c r="X19" s="32" t="s">
        <v>128</v>
      </c>
      <c r="Y19" s="32" t="s">
        <v>129</v>
      </c>
    </row>
    <row r="20" spans="1:26" ht="15" thickBot="1">
      <c r="A20" t="str">
        <f t="shared" ref="A20:A29" si="1">A4</f>
        <v>St1</v>
      </c>
      <c r="B20">
        <f>ABS(B4-B$14)</f>
        <v>30</v>
      </c>
      <c r="C20">
        <f t="shared" ref="C20:F20" si="2">ABS(C4-C$14)</f>
        <v>6</v>
      </c>
      <c r="D20">
        <f t="shared" si="2"/>
        <v>30</v>
      </c>
      <c r="E20">
        <f t="shared" si="2"/>
        <v>15</v>
      </c>
      <c r="F20">
        <f t="shared" si="2"/>
        <v>2</v>
      </c>
      <c r="G20">
        <v>1000</v>
      </c>
      <c r="T20" s="32" t="s">
        <v>142</v>
      </c>
      <c r="U20" s="33" t="s">
        <v>570</v>
      </c>
      <c r="V20" s="33" t="s">
        <v>571</v>
      </c>
      <c r="W20" s="33" t="s">
        <v>572</v>
      </c>
      <c r="X20" s="33" t="s">
        <v>573</v>
      </c>
      <c r="Y20" s="33" t="s">
        <v>574</v>
      </c>
    </row>
    <row r="21" spans="1:26" ht="15" thickBot="1">
      <c r="A21" t="str">
        <f t="shared" si="1"/>
        <v>St2</v>
      </c>
      <c r="B21">
        <f t="shared" ref="B21:F29" si="3">ABS(B5-B$14)</f>
        <v>5</v>
      </c>
      <c r="C21">
        <f t="shared" si="3"/>
        <v>25</v>
      </c>
      <c r="D21">
        <f t="shared" si="3"/>
        <v>10</v>
      </c>
      <c r="E21">
        <f t="shared" si="3"/>
        <v>18</v>
      </c>
      <c r="F21">
        <f t="shared" si="3"/>
        <v>37</v>
      </c>
      <c r="G21">
        <v>1000</v>
      </c>
      <c r="T21" s="32" t="s">
        <v>143</v>
      </c>
      <c r="U21" s="33" t="s">
        <v>575</v>
      </c>
      <c r="V21" s="33" t="s">
        <v>576</v>
      </c>
      <c r="W21" s="33" t="s">
        <v>577</v>
      </c>
      <c r="X21" s="33" t="s">
        <v>578</v>
      </c>
      <c r="Y21" s="33" t="s">
        <v>579</v>
      </c>
    </row>
    <row r="22" spans="1:26" ht="15" thickBot="1">
      <c r="A22" t="str">
        <f t="shared" si="1"/>
        <v>St3</v>
      </c>
      <c r="B22">
        <f t="shared" si="3"/>
        <v>21</v>
      </c>
      <c r="C22">
        <f t="shared" si="3"/>
        <v>15</v>
      </c>
      <c r="D22">
        <f t="shared" si="3"/>
        <v>29</v>
      </c>
      <c r="E22">
        <f t="shared" si="3"/>
        <v>7</v>
      </c>
      <c r="F22">
        <f t="shared" si="3"/>
        <v>7</v>
      </c>
      <c r="G22">
        <v>1000</v>
      </c>
      <c r="T22" s="32" t="s">
        <v>145</v>
      </c>
      <c r="U22" s="33" t="s">
        <v>580</v>
      </c>
      <c r="V22" s="33" t="s">
        <v>581</v>
      </c>
      <c r="W22" s="33" t="s">
        <v>582</v>
      </c>
      <c r="X22" s="33" t="s">
        <v>583</v>
      </c>
      <c r="Y22" s="33" t="s">
        <v>584</v>
      </c>
    </row>
    <row r="23" spans="1:26" ht="15" thickBot="1">
      <c r="A23" t="str">
        <f t="shared" si="1"/>
        <v>St4</v>
      </c>
      <c r="B23">
        <f t="shared" si="3"/>
        <v>19</v>
      </c>
      <c r="C23">
        <f t="shared" si="3"/>
        <v>30</v>
      </c>
      <c r="D23">
        <f t="shared" si="3"/>
        <v>1</v>
      </c>
      <c r="E23">
        <f t="shared" si="3"/>
        <v>10</v>
      </c>
      <c r="F23">
        <f t="shared" si="3"/>
        <v>21</v>
      </c>
      <c r="G23">
        <v>1000</v>
      </c>
      <c r="T23" s="32" t="s">
        <v>147</v>
      </c>
      <c r="U23" s="33" t="s">
        <v>585</v>
      </c>
      <c r="V23" s="33" t="s">
        <v>586</v>
      </c>
      <c r="W23" s="33" t="s">
        <v>587</v>
      </c>
      <c r="X23" s="33" t="s">
        <v>148</v>
      </c>
      <c r="Y23" s="33" t="s">
        <v>148</v>
      </c>
    </row>
    <row r="24" spans="1:26" ht="15" thickBot="1">
      <c r="A24" t="str">
        <f t="shared" si="1"/>
        <v>St5</v>
      </c>
      <c r="B24">
        <f t="shared" si="3"/>
        <v>40</v>
      </c>
      <c r="C24">
        <f t="shared" si="3"/>
        <v>18</v>
      </c>
      <c r="D24">
        <f t="shared" si="3"/>
        <v>21</v>
      </c>
      <c r="E24">
        <f t="shared" si="3"/>
        <v>17</v>
      </c>
      <c r="F24">
        <f t="shared" si="3"/>
        <v>6</v>
      </c>
      <c r="G24">
        <v>1000</v>
      </c>
      <c r="T24" s="32" t="s">
        <v>149</v>
      </c>
      <c r="U24" s="33" t="s">
        <v>262</v>
      </c>
      <c r="V24" s="33" t="s">
        <v>150</v>
      </c>
      <c r="W24" s="33" t="s">
        <v>588</v>
      </c>
      <c r="X24" s="33" t="s">
        <v>150</v>
      </c>
      <c r="Y24" s="33" t="s">
        <v>150</v>
      </c>
    </row>
    <row r="25" spans="1:26" ht="15" thickBot="1">
      <c r="A25" t="str">
        <f t="shared" si="1"/>
        <v>St6</v>
      </c>
      <c r="B25">
        <f t="shared" si="3"/>
        <v>14</v>
      </c>
      <c r="C25">
        <f t="shared" si="3"/>
        <v>2</v>
      </c>
      <c r="D25">
        <f t="shared" si="3"/>
        <v>18</v>
      </c>
      <c r="E25">
        <f t="shared" si="3"/>
        <v>32</v>
      </c>
      <c r="F25">
        <f t="shared" si="3"/>
        <v>21</v>
      </c>
      <c r="G25">
        <v>1000</v>
      </c>
      <c r="T25" s="32" t="s">
        <v>151</v>
      </c>
      <c r="U25" s="33" t="s">
        <v>266</v>
      </c>
      <c r="V25" s="33" t="s">
        <v>152</v>
      </c>
      <c r="W25" s="33" t="s">
        <v>589</v>
      </c>
      <c r="X25" s="33" t="s">
        <v>152</v>
      </c>
      <c r="Y25" s="33" t="s">
        <v>152</v>
      </c>
    </row>
    <row r="26" spans="1:26" ht="15" thickBot="1">
      <c r="A26" t="str">
        <f t="shared" si="1"/>
        <v>St7</v>
      </c>
      <c r="B26">
        <f t="shared" si="3"/>
        <v>8</v>
      </c>
      <c r="C26">
        <f t="shared" si="3"/>
        <v>2</v>
      </c>
      <c r="D26">
        <f t="shared" si="3"/>
        <v>27</v>
      </c>
      <c r="E26">
        <f t="shared" si="3"/>
        <v>41</v>
      </c>
      <c r="F26">
        <f t="shared" si="3"/>
        <v>47</v>
      </c>
      <c r="G26">
        <v>1000</v>
      </c>
      <c r="T26" s="32" t="s">
        <v>153</v>
      </c>
      <c r="U26" s="33" t="s">
        <v>144</v>
      </c>
      <c r="V26" s="33" t="s">
        <v>154</v>
      </c>
      <c r="W26" s="33" t="s">
        <v>590</v>
      </c>
      <c r="X26" s="33" t="s">
        <v>154</v>
      </c>
      <c r="Y26" s="33" t="s">
        <v>154</v>
      </c>
    </row>
    <row r="27" spans="1:26" ht="15" thickBot="1">
      <c r="A27" t="str">
        <f t="shared" si="1"/>
        <v>St8</v>
      </c>
      <c r="B27">
        <f t="shared" si="3"/>
        <v>1</v>
      </c>
      <c r="C27">
        <f t="shared" si="3"/>
        <v>15</v>
      </c>
      <c r="D27">
        <f t="shared" si="3"/>
        <v>9</v>
      </c>
      <c r="E27">
        <f t="shared" si="3"/>
        <v>12</v>
      </c>
      <c r="F27">
        <f t="shared" si="3"/>
        <v>15</v>
      </c>
      <c r="G27">
        <v>1000</v>
      </c>
      <c r="T27" s="32" t="s">
        <v>155</v>
      </c>
      <c r="U27" s="33" t="s">
        <v>146</v>
      </c>
      <c r="V27" s="33" t="s">
        <v>156</v>
      </c>
      <c r="W27" s="33" t="s">
        <v>591</v>
      </c>
      <c r="X27" s="33" t="s">
        <v>156</v>
      </c>
      <c r="Y27" s="33" t="s">
        <v>156</v>
      </c>
    </row>
    <row r="28" spans="1:26" ht="15" thickBot="1">
      <c r="A28" t="str">
        <f t="shared" si="1"/>
        <v>St9</v>
      </c>
      <c r="B28">
        <f t="shared" si="3"/>
        <v>16</v>
      </c>
      <c r="C28">
        <f t="shared" si="3"/>
        <v>33</v>
      </c>
      <c r="D28">
        <f t="shared" si="3"/>
        <v>8</v>
      </c>
      <c r="E28">
        <f t="shared" si="3"/>
        <v>42</v>
      </c>
      <c r="F28">
        <f t="shared" si="3"/>
        <v>9</v>
      </c>
      <c r="G28">
        <v>1000</v>
      </c>
      <c r="T28" s="32" t="s">
        <v>157</v>
      </c>
      <c r="U28" s="33" t="s">
        <v>592</v>
      </c>
      <c r="V28" s="33" t="s">
        <v>158</v>
      </c>
      <c r="W28" s="33" t="s">
        <v>593</v>
      </c>
      <c r="X28" s="33" t="s">
        <v>158</v>
      </c>
      <c r="Y28" s="33" t="s">
        <v>158</v>
      </c>
    </row>
    <row r="29" spans="1:26" ht="15" thickBot="1">
      <c r="A29" t="str">
        <f t="shared" si="1"/>
        <v>St10</v>
      </c>
      <c r="B29">
        <f t="shared" si="3"/>
        <v>26</v>
      </c>
      <c r="C29">
        <f t="shared" si="3"/>
        <v>23</v>
      </c>
      <c r="D29">
        <f t="shared" si="3"/>
        <v>32</v>
      </c>
      <c r="E29">
        <f t="shared" si="3"/>
        <v>5</v>
      </c>
      <c r="F29">
        <f t="shared" si="3"/>
        <v>23</v>
      </c>
      <c r="G29">
        <v>1000</v>
      </c>
      <c r="T29" s="32" t="s">
        <v>159</v>
      </c>
      <c r="U29" s="33" t="s">
        <v>160</v>
      </c>
      <c r="V29" s="33" t="s">
        <v>160</v>
      </c>
      <c r="W29" s="33" t="s">
        <v>594</v>
      </c>
      <c r="X29" s="33" t="s">
        <v>160</v>
      </c>
      <c r="Y29" s="33" t="s">
        <v>160</v>
      </c>
    </row>
    <row r="30" spans="1:26" ht="18.5" thickBot="1">
      <c r="B30" s="24"/>
      <c r="C30" s="24"/>
      <c r="D30" s="24"/>
      <c r="E30" s="24"/>
      <c r="F30" s="24"/>
      <c r="T30" s="28"/>
    </row>
    <row r="31" spans="1:26" ht="44" thickBot="1">
      <c r="A31" t="s">
        <v>97</v>
      </c>
      <c r="B31" t="str">
        <f t="shared" ref="B31:G41" si="4">B19</f>
        <v>Nd1</v>
      </c>
      <c r="C31" t="str">
        <f t="shared" si="4"/>
        <v>Nd2</v>
      </c>
      <c r="D31" t="str">
        <f t="shared" si="4"/>
        <v>Nd3</v>
      </c>
      <c r="E31" t="str">
        <f t="shared" si="4"/>
        <v>Nd4</v>
      </c>
      <c r="F31" t="str">
        <f t="shared" si="4"/>
        <v>Nd5</v>
      </c>
      <c r="G31" t="str">
        <f t="shared" si="4"/>
        <v>Y0</v>
      </c>
      <c r="H31" s="17" t="s">
        <v>99</v>
      </c>
      <c r="I31" s="17" t="s">
        <v>100</v>
      </c>
      <c r="J31" t="str">
        <f>B31</f>
        <v>Nd1</v>
      </c>
      <c r="K31" t="str">
        <f t="shared" ref="K31:N31" si="5">C31</f>
        <v>Nd2</v>
      </c>
      <c r="L31" t="str">
        <f t="shared" si="5"/>
        <v>Nd3</v>
      </c>
      <c r="M31" t="str">
        <f t="shared" si="5"/>
        <v>Nd4</v>
      </c>
      <c r="N31" t="str">
        <f t="shared" si="5"/>
        <v>Nd5</v>
      </c>
      <c r="O31" t="s">
        <v>179</v>
      </c>
      <c r="T31" s="32" t="s">
        <v>161</v>
      </c>
      <c r="U31" s="32" t="s">
        <v>125</v>
      </c>
      <c r="V31" s="32" t="s">
        <v>126</v>
      </c>
      <c r="W31" s="32" t="s">
        <v>127</v>
      </c>
      <c r="X31" s="32" t="s">
        <v>128</v>
      </c>
      <c r="Y31" s="32" t="s">
        <v>129</v>
      </c>
    </row>
    <row r="32" spans="1:26" ht="15" thickBot="1">
      <c r="A32" t="str">
        <f t="shared" ref="A32:A41" si="6">A20</f>
        <v>St1</v>
      </c>
      <c r="B32">
        <f t="shared" ref="B32:F41" si="7">RANK(B20,B$20:B$29,B$18)</f>
        <v>9</v>
      </c>
      <c r="C32">
        <f t="shared" si="7"/>
        <v>8</v>
      </c>
      <c r="D32">
        <f t="shared" si="7"/>
        <v>9</v>
      </c>
      <c r="E32">
        <f t="shared" si="7"/>
        <v>6</v>
      </c>
      <c r="F32">
        <f t="shared" si="7"/>
        <v>1</v>
      </c>
      <c r="G32">
        <f t="shared" si="4"/>
        <v>1000</v>
      </c>
      <c r="J32">
        <f>B32-satisfaction_v2!B31</f>
        <v>1</v>
      </c>
      <c r="K32">
        <f>C32-satisfaction_v2!C31</f>
        <v>7</v>
      </c>
      <c r="L32">
        <f>D32-satisfaction_v2!D31</f>
        <v>1</v>
      </c>
      <c r="M32">
        <f>E32-satisfaction_v2!E31</f>
        <v>5</v>
      </c>
      <c r="N32">
        <f>F32-satisfaction_v2!F31</f>
        <v>-5</v>
      </c>
      <c r="T32" s="32" t="s">
        <v>142</v>
      </c>
      <c r="U32" s="33">
        <v>21</v>
      </c>
      <c r="V32" s="33">
        <v>15.5</v>
      </c>
      <c r="W32" s="33">
        <v>977.3</v>
      </c>
      <c r="X32" s="33">
        <v>13.5</v>
      </c>
      <c r="Y32" s="33">
        <v>27</v>
      </c>
    </row>
    <row r="33" spans="1:29" ht="15" thickBot="1">
      <c r="A33" t="str">
        <f t="shared" si="6"/>
        <v>St2</v>
      </c>
      <c r="B33">
        <f t="shared" si="7"/>
        <v>2</v>
      </c>
      <c r="C33">
        <f t="shared" si="7"/>
        <v>3</v>
      </c>
      <c r="D33">
        <f t="shared" si="7"/>
        <v>4</v>
      </c>
      <c r="E33">
        <f t="shared" si="7"/>
        <v>4</v>
      </c>
      <c r="F33">
        <f t="shared" si="7"/>
        <v>9</v>
      </c>
      <c r="G33">
        <f t="shared" si="4"/>
        <v>1000</v>
      </c>
      <c r="J33">
        <f>B33-satisfaction_v2!B32</f>
        <v>-3</v>
      </c>
      <c r="K33">
        <f>C33-satisfaction_v2!C32</f>
        <v>-6</v>
      </c>
      <c r="L33">
        <f>D33-satisfaction_v2!D32</f>
        <v>2</v>
      </c>
      <c r="M33">
        <f>E33-satisfaction_v2!E32</f>
        <v>1</v>
      </c>
      <c r="N33">
        <f>F33-satisfaction_v2!F32</f>
        <v>2</v>
      </c>
      <c r="T33" s="32" t="s">
        <v>143</v>
      </c>
      <c r="U33" s="33">
        <v>20</v>
      </c>
      <c r="V33" s="33">
        <v>14.5</v>
      </c>
      <c r="W33" s="33">
        <v>968.8</v>
      </c>
      <c r="X33" s="33">
        <v>12.5</v>
      </c>
      <c r="Y33" s="33">
        <v>23.5</v>
      </c>
    </row>
    <row r="34" spans="1:29" ht="15" thickBot="1">
      <c r="A34" t="str">
        <f t="shared" si="6"/>
        <v>St3</v>
      </c>
      <c r="B34">
        <f t="shared" si="7"/>
        <v>7</v>
      </c>
      <c r="C34">
        <f t="shared" si="7"/>
        <v>6</v>
      </c>
      <c r="D34">
        <f t="shared" si="7"/>
        <v>8</v>
      </c>
      <c r="E34">
        <f t="shared" si="7"/>
        <v>9</v>
      </c>
      <c r="F34">
        <f t="shared" si="7"/>
        <v>3</v>
      </c>
      <c r="G34">
        <f t="shared" si="4"/>
        <v>1000</v>
      </c>
      <c r="J34">
        <f>B34-satisfaction_v2!B33</f>
        <v>4</v>
      </c>
      <c r="K34">
        <f>C34-satisfaction_v2!C33</f>
        <v>2</v>
      </c>
      <c r="L34">
        <f>D34-satisfaction_v2!D33</f>
        <v>1</v>
      </c>
      <c r="M34">
        <f>E34-satisfaction_v2!E33</f>
        <v>2</v>
      </c>
      <c r="N34">
        <f>F34-satisfaction_v2!F33</f>
        <v>-6</v>
      </c>
      <c r="T34" s="32" t="s">
        <v>145</v>
      </c>
      <c r="U34" s="33">
        <v>19</v>
      </c>
      <c r="V34" s="33">
        <v>13.5</v>
      </c>
      <c r="W34" s="33">
        <v>967.8</v>
      </c>
      <c r="X34" s="33">
        <v>9.5</v>
      </c>
      <c r="Y34" s="33">
        <v>22.5</v>
      </c>
    </row>
    <row r="35" spans="1:29" ht="15" thickBot="1">
      <c r="A35" t="str">
        <f t="shared" si="6"/>
        <v>St4</v>
      </c>
      <c r="B35">
        <f t="shared" si="7"/>
        <v>6</v>
      </c>
      <c r="C35">
        <f t="shared" si="7"/>
        <v>2</v>
      </c>
      <c r="D35">
        <f t="shared" si="7"/>
        <v>1</v>
      </c>
      <c r="E35">
        <f t="shared" si="7"/>
        <v>8</v>
      </c>
      <c r="F35">
        <f t="shared" si="7"/>
        <v>6</v>
      </c>
      <c r="G35">
        <f t="shared" si="4"/>
        <v>1000</v>
      </c>
      <c r="J35">
        <f>B35-satisfaction_v2!B34</f>
        <v>4</v>
      </c>
      <c r="K35">
        <f>C35-satisfaction_v2!C34</f>
        <v>-8</v>
      </c>
      <c r="L35">
        <f>D35-satisfaction_v2!D34</f>
        <v>0</v>
      </c>
      <c r="M35">
        <f>E35-satisfaction_v2!E34</f>
        <v>4</v>
      </c>
      <c r="N35">
        <f>F35-satisfaction_v2!F34</f>
        <v>4</v>
      </c>
      <c r="T35" s="32" t="s">
        <v>147</v>
      </c>
      <c r="U35" s="33">
        <v>18</v>
      </c>
      <c r="V35" s="33">
        <v>12.5</v>
      </c>
      <c r="W35" s="33">
        <v>966.8</v>
      </c>
      <c r="X35" s="33">
        <v>6</v>
      </c>
      <c r="Y35" s="33">
        <v>6</v>
      </c>
    </row>
    <row r="36" spans="1:29" ht="15" thickBot="1">
      <c r="A36" t="str">
        <f t="shared" si="6"/>
        <v>St5</v>
      </c>
      <c r="B36">
        <f t="shared" si="7"/>
        <v>10</v>
      </c>
      <c r="C36">
        <f t="shared" si="7"/>
        <v>5</v>
      </c>
      <c r="D36">
        <f t="shared" si="7"/>
        <v>6</v>
      </c>
      <c r="E36">
        <f t="shared" si="7"/>
        <v>5</v>
      </c>
      <c r="F36">
        <f t="shared" si="7"/>
        <v>2</v>
      </c>
      <c r="G36">
        <f t="shared" si="4"/>
        <v>1000</v>
      </c>
      <c r="J36">
        <f>B36-satisfaction_v2!B35</f>
        <v>1</v>
      </c>
      <c r="K36">
        <f>C36-satisfaction_v2!C35</f>
        <v>-1</v>
      </c>
      <c r="L36">
        <f>D36-satisfaction_v2!D35</f>
        <v>0</v>
      </c>
      <c r="M36">
        <f>E36-satisfaction_v2!E35</f>
        <v>-5</v>
      </c>
      <c r="N36">
        <f>F36-satisfaction_v2!F35</f>
        <v>-6</v>
      </c>
      <c r="T36" s="32" t="s">
        <v>149</v>
      </c>
      <c r="U36" s="33">
        <v>10</v>
      </c>
      <c r="V36" s="33">
        <v>5</v>
      </c>
      <c r="W36" s="33">
        <v>965.8</v>
      </c>
      <c r="X36" s="33">
        <v>5</v>
      </c>
      <c r="Y36" s="33">
        <v>5</v>
      </c>
    </row>
    <row r="37" spans="1:29" ht="15" thickBot="1">
      <c r="A37" t="str">
        <f t="shared" si="6"/>
        <v>St6</v>
      </c>
      <c r="B37">
        <f t="shared" si="7"/>
        <v>4</v>
      </c>
      <c r="C37">
        <f t="shared" si="7"/>
        <v>9</v>
      </c>
      <c r="D37">
        <f t="shared" si="7"/>
        <v>5</v>
      </c>
      <c r="E37">
        <f t="shared" si="7"/>
        <v>3</v>
      </c>
      <c r="F37">
        <f t="shared" si="7"/>
        <v>6</v>
      </c>
      <c r="G37">
        <f t="shared" si="4"/>
        <v>1000</v>
      </c>
      <c r="J37">
        <f>B37-satisfaction_v2!B36</f>
        <v>3</v>
      </c>
      <c r="K37">
        <f>C37-satisfaction_v2!C36</f>
        <v>7</v>
      </c>
      <c r="L37">
        <f>D37-satisfaction_v2!D36</f>
        <v>0</v>
      </c>
      <c r="M37">
        <f>E37-satisfaction_v2!E36</f>
        <v>-2</v>
      </c>
      <c r="N37">
        <f>F37-satisfaction_v2!F36</f>
        <v>4</v>
      </c>
      <c r="T37" s="32" t="s">
        <v>151</v>
      </c>
      <c r="U37" s="33">
        <v>9</v>
      </c>
      <c r="V37" s="33">
        <v>4</v>
      </c>
      <c r="W37" s="33">
        <v>964.8</v>
      </c>
      <c r="X37" s="33">
        <v>4</v>
      </c>
      <c r="Y37" s="33">
        <v>4</v>
      </c>
    </row>
    <row r="38" spans="1:29" ht="15" thickBot="1">
      <c r="A38" t="str">
        <f t="shared" si="6"/>
        <v>St7</v>
      </c>
      <c r="B38">
        <f t="shared" si="7"/>
        <v>3</v>
      </c>
      <c r="C38">
        <f t="shared" si="7"/>
        <v>9</v>
      </c>
      <c r="D38">
        <f t="shared" si="7"/>
        <v>7</v>
      </c>
      <c r="E38">
        <f t="shared" si="7"/>
        <v>2</v>
      </c>
      <c r="F38">
        <f t="shared" si="7"/>
        <v>10</v>
      </c>
      <c r="G38">
        <f t="shared" si="4"/>
        <v>1000</v>
      </c>
      <c r="J38">
        <f>B38-satisfaction_v2!B37</f>
        <v>-1</v>
      </c>
      <c r="K38">
        <f>C38-satisfaction_v2!C37</f>
        <v>7</v>
      </c>
      <c r="L38">
        <f>D38-satisfaction_v2!D37</f>
        <v>-2</v>
      </c>
      <c r="M38">
        <f>E38-satisfaction_v2!E37</f>
        <v>-6</v>
      </c>
      <c r="N38">
        <f>F38-satisfaction_v2!F37</f>
        <v>0</v>
      </c>
      <c r="T38" s="32" t="s">
        <v>153</v>
      </c>
      <c r="U38" s="33">
        <v>8</v>
      </c>
      <c r="V38" s="33">
        <v>3</v>
      </c>
      <c r="W38" s="33">
        <v>963.8</v>
      </c>
      <c r="X38" s="33">
        <v>3</v>
      </c>
      <c r="Y38" s="33">
        <v>3</v>
      </c>
    </row>
    <row r="39" spans="1:29" ht="15" thickBot="1">
      <c r="A39" t="str">
        <f t="shared" si="6"/>
        <v>St8</v>
      </c>
      <c r="B39">
        <f t="shared" si="7"/>
        <v>1</v>
      </c>
      <c r="C39">
        <f t="shared" si="7"/>
        <v>6</v>
      </c>
      <c r="D39">
        <f t="shared" si="7"/>
        <v>3</v>
      </c>
      <c r="E39">
        <f t="shared" si="7"/>
        <v>7</v>
      </c>
      <c r="F39">
        <f t="shared" si="7"/>
        <v>5</v>
      </c>
      <c r="G39">
        <f t="shared" si="4"/>
        <v>1000</v>
      </c>
      <c r="J39">
        <f>B39-satisfaction_v2!B38</f>
        <v>-6</v>
      </c>
      <c r="K39">
        <f>C39-satisfaction_v2!C38</f>
        <v>2</v>
      </c>
      <c r="L39">
        <f>D39-satisfaction_v2!D38</f>
        <v>-1</v>
      </c>
      <c r="M39">
        <f>E39-satisfaction_v2!E38</f>
        <v>5</v>
      </c>
      <c r="N39">
        <f>F39-satisfaction_v2!F38</f>
        <v>4</v>
      </c>
      <c r="T39" s="32" t="s">
        <v>155</v>
      </c>
      <c r="U39" s="33">
        <v>7</v>
      </c>
      <c r="V39" s="33">
        <v>2</v>
      </c>
      <c r="W39" s="33">
        <v>962.8</v>
      </c>
      <c r="X39" s="33">
        <v>2</v>
      </c>
      <c r="Y39" s="33">
        <v>2</v>
      </c>
    </row>
    <row r="40" spans="1:29" ht="15" thickBot="1">
      <c r="A40" t="str">
        <f t="shared" si="6"/>
        <v>St9</v>
      </c>
      <c r="B40">
        <f t="shared" si="7"/>
        <v>5</v>
      </c>
      <c r="C40">
        <f t="shared" si="7"/>
        <v>1</v>
      </c>
      <c r="D40">
        <f t="shared" si="7"/>
        <v>2</v>
      </c>
      <c r="E40">
        <f t="shared" si="7"/>
        <v>1</v>
      </c>
      <c r="F40">
        <f t="shared" si="7"/>
        <v>4</v>
      </c>
      <c r="G40">
        <f t="shared" si="4"/>
        <v>1000</v>
      </c>
      <c r="J40">
        <f>B40-satisfaction_v2!B39</f>
        <v>-5</v>
      </c>
      <c r="K40">
        <f>C40-satisfaction_v2!C39</f>
        <v>-7</v>
      </c>
      <c r="L40">
        <f>D40-satisfaction_v2!D39</f>
        <v>-1</v>
      </c>
      <c r="M40">
        <f>E40-satisfaction_v2!E39</f>
        <v>-8</v>
      </c>
      <c r="N40">
        <f>F40-satisfaction_v2!F39</f>
        <v>0</v>
      </c>
      <c r="T40" s="32" t="s">
        <v>157</v>
      </c>
      <c r="U40" s="33">
        <v>3.5</v>
      </c>
      <c r="V40" s="33">
        <v>1</v>
      </c>
      <c r="W40" s="33">
        <v>961.8</v>
      </c>
      <c r="X40" s="33">
        <v>1</v>
      </c>
      <c r="Y40" s="33">
        <v>1</v>
      </c>
    </row>
    <row r="41" spans="1:29" ht="15" thickBot="1">
      <c r="A41" t="str">
        <f t="shared" si="6"/>
        <v>St10</v>
      </c>
      <c r="B41">
        <f t="shared" si="7"/>
        <v>8</v>
      </c>
      <c r="C41">
        <f t="shared" si="7"/>
        <v>4</v>
      </c>
      <c r="D41">
        <f t="shared" si="7"/>
        <v>10</v>
      </c>
      <c r="E41">
        <f t="shared" si="7"/>
        <v>10</v>
      </c>
      <c r="F41">
        <f t="shared" si="7"/>
        <v>8</v>
      </c>
      <c r="G41">
        <f t="shared" si="4"/>
        <v>1000</v>
      </c>
      <c r="J41">
        <f>B41-satisfaction_v2!B40</f>
        <v>2</v>
      </c>
      <c r="K41">
        <f>C41-satisfaction_v2!C40</f>
        <v>-3</v>
      </c>
      <c r="L41">
        <f>D41-satisfaction_v2!D40</f>
        <v>0</v>
      </c>
      <c r="M41">
        <f>E41-satisfaction_v2!E40</f>
        <v>4</v>
      </c>
      <c r="N41">
        <f>F41-satisfaction_v2!F40</f>
        <v>3</v>
      </c>
      <c r="T41" s="32" t="s">
        <v>159</v>
      </c>
      <c r="U41" s="33">
        <v>0</v>
      </c>
      <c r="V41" s="33">
        <v>0</v>
      </c>
      <c r="W41" s="33">
        <v>960.8</v>
      </c>
      <c r="X41" s="33">
        <v>0</v>
      </c>
      <c r="Y41" s="33">
        <v>0</v>
      </c>
    </row>
    <row r="42" spans="1:29" ht="18.5" thickBot="1">
      <c r="T42" s="28"/>
    </row>
    <row r="43" spans="1:29" ht="15" thickBot="1">
      <c r="T43" s="32" t="s">
        <v>162</v>
      </c>
      <c r="U43" s="32" t="s">
        <v>125</v>
      </c>
      <c r="V43" s="32" t="s">
        <v>126</v>
      </c>
      <c r="W43" s="32" t="s">
        <v>127</v>
      </c>
      <c r="X43" s="32" t="s">
        <v>128</v>
      </c>
      <c r="Y43" s="32" t="s">
        <v>129</v>
      </c>
      <c r="Z43" s="32" t="s">
        <v>163</v>
      </c>
      <c r="AA43" s="32" t="s">
        <v>164</v>
      </c>
      <c r="AB43" s="32" t="s">
        <v>165</v>
      </c>
      <c r="AC43" s="32" t="s">
        <v>166</v>
      </c>
    </row>
    <row r="44" spans="1:29" ht="15" thickBot="1">
      <c r="A44" t="s">
        <v>101</v>
      </c>
      <c r="B44" t="str">
        <f>B31</f>
        <v>Nd1</v>
      </c>
      <c r="C44" t="str">
        <f t="shared" ref="C44:F44" si="8">C31</f>
        <v>Nd2</v>
      </c>
      <c r="D44" t="str">
        <f t="shared" si="8"/>
        <v>Nd3</v>
      </c>
      <c r="E44" t="str">
        <f t="shared" si="8"/>
        <v>Nd4</v>
      </c>
      <c r="F44" t="str">
        <f t="shared" si="8"/>
        <v>Nd5</v>
      </c>
      <c r="T44" s="32" t="s">
        <v>131</v>
      </c>
      <c r="U44" s="33">
        <v>3.5</v>
      </c>
      <c r="V44" s="33">
        <v>2</v>
      </c>
      <c r="W44" s="33">
        <v>961.8</v>
      </c>
      <c r="X44" s="33">
        <v>4</v>
      </c>
      <c r="Y44" s="33">
        <v>27</v>
      </c>
      <c r="Z44" s="33">
        <v>998.3</v>
      </c>
      <c r="AA44" s="33">
        <v>1000</v>
      </c>
      <c r="AB44" s="33">
        <v>1.7</v>
      </c>
      <c r="AC44" s="33">
        <v>0.17</v>
      </c>
    </row>
    <row r="45" spans="1:29" ht="15" thickBot="1">
      <c r="A45">
        <v>1</v>
      </c>
      <c r="B45" s="27">
        <v>165.35429011738256</v>
      </c>
      <c r="C45" s="27">
        <v>349.34725121584432</v>
      </c>
      <c r="D45" s="27">
        <v>169.96779830110268</v>
      </c>
      <c r="E45" s="27">
        <v>171.64692545322825</v>
      </c>
      <c r="F45" s="27">
        <v>173.01344705669129</v>
      </c>
      <c r="T45" s="32" t="s">
        <v>132</v>
      </c>
      <c r="U45" s="33">
        <v>20</v>
      </c>
      <c r="V45" s="33">
        <v>13.5</v>
      </c>
      <c r="W45" s="33">
        <v>966.8</v>
      </c>
      <c r="X45" s="33">
        <v>6</v>
      </c>
      <c r="Y45" s="33">
        <v>1</v>
      </c>
      <c r="Z45" s="33">
        <v>1007.2</v>
      </c>
      <c r="AA45" s="33">
        <v>1000</v>
      </c>
      <c r="AB45" s="33">
        <v>-7.2</v>
      </c>
      <c r="AC45" s="33">
        <v>-0.72</v>
      </c>
    </row>
    <row r="46" spans="1:29" ht="15" thickBot="1">
      <c r="A46">
        <v>2</v>
      </c>
      <c r="B46" s="27">
        <v>164.3542901170799</v>
      </c>
      <c r="C46" s="27">
        <v>348.10086832215353</v>
      </c>
      <c r="D46" s="27">
        <v>168.96779830104973</v>
      </c>
      <c r="E46" s="27">
        <v>164.31359359747336</v>
      </c>
      <c r="F46" s="27">
        <v>172.0134470567875</v>
      </c>
      <c r="T46" s="32" t="s">
        <v>133</v>
      </c>
      <c r="U46" s="33">
        <v>8</v>
      </c>
      <c r="V46" s="33">
        <v>4</v>
      </c>
      <c r="W46" s="33">
        <v>962.8</v>
      </c>
      <c r="X46" s="33">
        <v>1</v>
      </c>
      <c r="Y46" s="33">
        <v>22.5</v>
      </c>
      <c r="Z46" s="33">
        <v>998.3</v>
      </c>
      <c r="AA46" s="33">
        <v>1000</v>
      </c>
      <c r="AB46" s="33">
        <v>1.7</v>
      </c>
      <c r="AC46" s="33">
        <v>0.17</v>
      </c>
    </row>
    <row r="47" spans="1:29" ht="15" thickBot="1">
      <c r="A47">
        <v>3</v>
      </c>
      <c r="B47" s="27">
        <v>163.35429011677354</v>
      </c>
      <c r="C47" s="27">
        <v>347.10086832219247</v>
      </c>
      <c r="D47" s="27">
        <v>167.96779830099615</v>
      </c>
      <c r="E47" s="27">
        <v>163.31359359710873</v>
      </c>
      <c r="F47" s="27">
        <v>171.0134470568849</v>
      </c>
      <c r="T47" s="32" t="s">
        <v>134</v>
      </c>
      <c r="U47" s="33">
        <v>9</v>
      </c>
      <c r="V47" s="33">
        <v>14.5</v>
      </c>
      <c r="W47" s="33">
        <v>977.3</v>
      </c>
      <c r="X47" s="33">
        <v>2</v>
      </c>
      <c r="Y47" s="33">
        <v>4</v>
      </c>
      <c r="Z47" s="33">
        <v>1006.7</v>
      </c>
      <c r="AA47" s="33">
        <v>1000</v>
      </c>
      <c r="AB47" s="33">
        <v>-6.7</v>
      </c>
      <c r="AC47" s="33">
        <v>-0.67</v>
      </c>
    </row>
    <row r="48" spans="1:29" ht="15" thickBot="1">
      <c r="A48">
        <v>4</v>
      </c>
      <c r="B48" s="27">
        <v>162.35429011646315</v>
      </c>
      <c r="C48" s="27">
        <v>346.10086832223152</v>
      </c>
      <c r="D48" s="27">
        <v>166.96779830094161</v>
      </c>
      <c r="E48" s="27">
        <v>162.31359359673957</v>
      </c>
      <c r="F48" s="27">
        <v>170.01344705698352</v>
      </c>
      <c r="T48" s="32" t="s">
        <v>135</v>
      </c>
      <c r="U48" s="33">
        <v>0</v>
      </c>
      <c r="V48" s="33">
        <v>5</v>
      </c>
      <c r="W48" s="33">
        <v>964.8</v>
      </c>
      <c r="X48" s="33">
        <v>5</v>
      </c>
      <c r="Y48" s="33">
        <v>23.5</v>
      </c>
      <c r="Z48" s="33">
        <v>998.3</v>
      </c>
      <c r="AA48" s="33">
        <v>1000</v>
      </c>
      <c r="AB48" s="33">
        <v>1.7</v>
      </c>
      <c r="AC48" s="33">
        <v>0.17</v>
      </c>
    </row>
    <row r="49" spans="1:29" ht="15" thickBot="1">
      <c r="A49">
        <v>5</v>
      </c>
      <c r="B49" s="27">
        <v>159.35791009436815</v>
      </c>
      <c r="C49" s="27">
        <v>345.10086832227068</v>
      </c>
      <c r="D49" s="27">
        <v>165.9677983008867</v>
      </c>
      <c r="E49" s="27">
        <v>161.31359359636599</v>
      </c>
      <c r="F49" s="27">
        <v>169.01344705708294</v>
      </c>
      <c r="T49" s="32" t="s">
        <v>136</v>
      </c>
      <c r="U49" s="33">
        <v>18</v>
      </c>
      <c r="V49" s="33">
        <v>1</v>
      </c>
      <c r="W49" s="33">
        <v>965.8</v>
      </c>
      <c r="X49" s="33">
        <v>9.5</v>
      </c>
      <c r="Y49" s="33">
        <v>4</v>
      </c>
      <c r="Z49" s="33">
        <v>998.3</v>
      </c>
      <c r="AA49" s="33">
        <v>1000</v>
      </c>
      <c r="AB49" s="33">
        <v>1.7</v>
      </c>
      <c r="AC49" s="33">
        <v>0.17</v>
      </c>
    </row>
    <row r="50" spans="1:29" ht="15" thickBot="1">
      <c r="A50">
        <v>6</v>
      </c>
      <c r="B50" s="27">
        <v>158.27095763764379</v>
      </c>
      <c r="C50" s="27">
        <v>344.10086832231019</v>
      </c>
      <c r="D50" s="27">
        <v>164.96779830083116</v>
      </c>
      <c r="E50" s="27">
        <v>160.31359359598764</v>
      </c>
      <c r="F50" s="27">
        <v>168.01344705718392</v>
      </c>
      <c r="T50" s="32" t="s">
        <v>137</v>
      </c>
      <c r="U50" s="33">
        <v>19</v>
      </c>
      <c r="V50" s="33">
        <v>1</v>
      </c>
      <c r="W50" s="33">
        <v>963.8</v>
      </c>
      <c r="X50" s="33">
        <v>12.5</v>
      </c>
      <c r="Y50" s="33">
        <v>0</v>
      </c>
      <c r="Z50" s="33">
        <v>996.3</v>
      </c>
      <c r="AA50" s="33">
        <v>1000</v>
      </c>
      <c r="AB50" s="33">
        <v>3.7</v>
      </c>
      <c r="AC50" s="33">
        <v>0.37</v>
      </c>
    </row>
    <row r="51" spans="1:29" ht="15" thickBot="1">
      <c r="A51">
        <v>7</v>
      </c>
      <c r="B51" s="27">
        <v>157.27095763778757</v>
      </c>
      <c r="C51" s="27">
        <v>343.10086832234975</v>
      </c>
      <c r="D51" s="27">
        <v>163.96779830077452</v>
      </c>
      <c r="E51" s="27">
        <v>159.31359359560486</v>
      </c>
      <c r="F51" s="27">
        <v>167.01344705728596</v>
      </c>
      <c r="T51" s="32" t="s">
        <v>138</v>
      </c>
      <c r="U51" s="33">
        <v>21</v>
      </c>
      <c r="V51" s="33">
        <v>4</v>
      </c>
      <c r="W51" s="33">
        <v>967.8</v>
      </c>
      <c r="X51" s="33">
        <v>3</v>
      </c>
      <c r="Y51" s="33">
        <v>5</v>
      </c>
      <c r="Z51" s="33">
        <v>1000.8</v>
      </c>
      <c r="AA51" s="33">
        <v>1000</v>
      </c>
      <c r="AB51" s="33">
        <v>-0.8</v>
      </c>
      <c r="AC51" s="33">
        <v>-0.08</v>
      </c>
    </row>
    <row r="52" spans="1:29" ht="15" thickBot="1">
      <c r="A52">
        <v>8</v>
      </c>
      <c r="B52" s="27">
        <v>156.27095763793355</v>
      </c>
      <c r="C52" s="27">
        <v>342.10086832238954</v>
      </c>
      <c r="D52" s="27">
        <v>162.96779830071767</v>
      </c>
      <c r="E52" s="27">
        <v>158.31359359521718</v>
      </c>
      <c r="F52" s="27">
        <v>166.01344705738916</v>
      </c>
      <c r="T52" s="32" t="s">
        <v>139</v>
      </c>
      <c r="U52" s="33">
        <v>10</v>
      </c>
      <c r="V52" s="33">
        <v>15.5</v>
      </c>
      <c r="W52" s="33">
        <v>968.8</v>
      </c>
      <c r="X52" s="33">
        <v>13.5</v>
      </c>
      <c r="Y52" s="33">
        <v>6</v>
      </c>
      <c r="Z52" s="33">
        <v>1013.7</v>
      </c>
      <c r="AA52" s="33">
        <v>1000</v>
      </c>
      <c r="AB52" s="33">
        <v>-13.7</v>
      </c>
      <c r="AC52" s="33">
        <v>-1.37</v>
      </c>
    </row>
    <row r="53" spans="1:29" ht="15" thickBot="1">
      <c r="A53">
        <v>9</v>
      </c>
      <c r="B53" s="27">
        <v>155.27095763808111</v>
      </c>
      <c r="C53" s="27">
        <v>341.10086832242996</v>
      </c>
      <c r="D53" s="27">
        <v>161.96779830065998</v>
      </c>
      <c r="E53" s="27">
        <v>157.31359359482468</v>
      </c>
      <c r="F53" s="27">
        <v>165.01344705749381</v>
      </c>
      <c r="T53" s="32" t="s">
        <v>140</v>
      </c>
      <c r="U53" s="33">
        <v>7</v>
      </c>
      <c r="V53" s="33">
        <v>12.5</v>
      </c>
      <c r="W53" s="33">
        <v>960.8</v>
      </c>
      <c r="X53" s="33">
        <v>0</v>
      </c>
      <c r="Y53" s="33">
        <v>2</v>
      </c>
      <c r="Z53" s="33">
        <v>982.3</v>
      </c>
      <c r="AA53" s="33">
        <v>1000</v>
      </c>
      <c r="AB53" s="33">
        <v>17.7</v>
      </c>
      <c r="AC53" s="33">
        <v>1.77</v>
      </c>
    </row>
    <row r="54" spans="1:29" ht="15" thickBot="1">
      <c r="A54">
        <v>10</v>
      </c>
      <c r="B54" s="27">
        <v>154.2709576382309</v>
      </c>
      <c r="C54" s="27">
        <v>0</v>
      </c>
      <c r="D54" s="27">
        <v>160.96779830060134</v>
      </c>
      <c r="E54" s="27">
        <v>156.31359359442732</v>
      </c>
      <c r="F54" s="27">
        <v>162.34677856131188</v>
      </c>
    </row>
    <row r="55" spans="1:29" ht="15" thickBot="1">
      <c r="B55" s="25"/>
      <c r="C55" s="25"/>
      <c r="D55" s="25"/>
      <c r="E55" s="25"/>
      <c r="F55" s="25"/>
      <c r="T55" s="34" t="s">
        <v>167</v>
      </c>
      <c r="U55" s="35">
        <v>1054.3</v>
      </c>
    </row>
    <row r="56" spans="1:29" ht="15" thickBot="1">
      <c r="A56" t="s">
        <v>102</v>
      </c>
      <c r="B56" s="25" t="str">
        <f>B44</f>
        <v>Nd1</v>
      </c>
      <c r="C56" s="25" t="str">
        <f t="shared" ref="C56:F56" si="9">C44</f>
        <v>Nd2</v>
      </c>
      <c r="D56" s="25" t="str">
        <f t="shared" si="9"/>
        <v>Nd3</v>
      </c>
      <c r="E56" s="25" t="str">
        <f t="shared" si="9"/>
        <v>Nd4</v>
      </c>
      <c r="F56" s="25" t="str">
        <f t="shared" si="9"/>
        <v>Nd5</v>
      </c>
      <c r="T56" s="34" t="s">
        <v>168</v>
      </c>
      <c r="U56" s="35">
        <v>960.8</v>
      </c>
    </row>
    <row r="57" spans="1:29" ht="15" thickBot="1">
      <c r="A57" t="s">
        <v>103</v>
      </c>
      <c r="B57" s="25">
        <f>B45-B46</f>
        <v>1.0000000003026628</v>
      </c>
      <c r="C57" s="25">
        <f t="shared" ref="C57:F57" si="10">C45-C46</f>
        <v>1.246382893690793</v>
      </c>
      <c r="D57" s="25">
        <f t="shared" si="10"/>
        <v>1.0000000000529496</v>
      </c>
      <c r="E57" s="25">
        <f t="shared" si="10"/>
        <v>7.3333318557548921</v>
      </c>
      <c r="F57" s="25">
        <f t="shared" si="10"/>
        <v>0.99999999990379251</v>
      </c>
      <c r="T57" s="34" t="s">
        <v>169</v>
      </c>
      <c r="U57" s="35">
        <v>10000.200000000001</v>
      </c>
    </row>
    <row r="58" spans="1:29" ht="15" thickBot="1">
      <c r="A58" t="s">
        <v>104</v>
      </c>
      <c r="B58" s="25">
        <f t="shared" ref="B58:F65" si="11">B46-B47</f>
        <v>1.0000000003063576</v>
      </c>
      <c r="C58" s="25">
        <f t="shared" si="11"/>
        <v>0.99999999996106226</v>
      </c>
      <c r="D58" s="25">
        <f t="shared" si="11"/>
        <v>1.0000000000535749</v>
      </c>
      <c r="E58" s="25">
        <f t="shared" si="11"/>
        <v>1.0000000003646221</v>
      </c>
      <c r="F58" s="25">
        <f t="shared" si="11"/>
        <v>0.9999999999025988</v>
      </c>
      <c r="T58" s="34" t="s">
        <v>170</v>
      </c>
      <c r="U58" s="35">
        <v>10000</v>
      </c>
    </row>
    <row r="59" spans="1:29" ht="15" thickBot="1">
      <c r="A59" t="s">
        <v>104</v>
      </c>
      <c r="B59" s="25">
        <f t="shared" si="11"/>
        <v>1.0000000003103935</v>
      </c>
      <c r="C59" s="25">
        <f t="shared" si="11"/>
        <v>0.99999999996094857</v>
      </c>
      <c r="D59" s="25">
        <f t="shared" si="11"/>
        <v>1.0000000000545413</v>
      </c>
      <c r="E59" s="25">
        <f t="shared" si="11"/>
        <v>1.0000000003691696</v>
      </c>
      <c r="F59" s="25">
        <f t="shared" si="11"/>
        <v>0.99999999990137667</v>
      </c>
      <c r="T59" s="34" t="s">
        <v>171</v>
      </c>
      <c r="U59" s="35">
        <v>0.2</v>
      </c>
    </row>
    <row r="60" spans="1:29" ht="20" thickBot="1">
      <c r="A60" t="s">
        <v>104</v>
      </c>
      <c r="B60" s="25">
        <f t="shared" si="11"/>
        <v>2.9963800220949963</v>
      </c>
      <c r="C60" s="25">
        <f t="shared" si="11"/>
        <v>0.99999999996083488</v>
      </c>
      <c r="D60" s="25">
        <f t="shared" si="11"/>
        <v>1.0000000000549107</v>
      </c>
      <c r="E60" s="25">
        <f t="shared" si="11"/>
        <v>1.0000000003735749</v>
      </c>
      <c r="F60" s="25">
        <f t="shared" si="11"/>
        <v>0.99999999990058086</v>
      </c>
      <c r="T60" s="34" t="s">
        <v>172</v>
      </c>
      <c r="U60" s="35"/>
    </row>
    <row r="61" spans="1:29" ht="20" thickBot="1">
      <c r="A61" t="s">
        <v>104</v>
      </c>
      <c r="B61" s="25">
        <f t="shared" si="11"/>
        <v>1.0869524567243616</v>
      </c>
      <c r="C61" s="25">
        <f t="shared" si="11"/>
        <v>0.99999999996049382</v>
      </c>
      <c r="D61" s="25">
        <f t="shared" si="11"/>
        <v>1.000000000055536</v>
      </c>
      <c r="E61" s="25">
        <f t="shared" si="11"/>
        <v>1.0000000003783498</v>
      </c>
      <c r="F61" s="25">
        <f t="shared" si="11"/>
        <v>0.99999999989901767</v>
      </c>
      <c r="T61" s="34" t="s">
        <v>173</v>
      </c>
      <c r="U61" s="35"/>
    </row>
    <row r="62" spans="1:29" ht="15" thickBot="1">
      <c r="A62" t="s">
        <v>104</v>
      </c>
      <c r="B62" s="25">
        <f t="shared" si="11"/>
        <v>0.99999999985621457</v>
      </c>
      <c r="C62" s="25">
        <f t="shared" si="11"/>
        <v>0.99999999996043698</v>
      </c>
      <c r="D62" s="25">
        <f t="shared" si="11"/>
        <v>1.0000000000566445</v>
      </c>
      <c r="E62" s="25">
        <f t="shared" si="11"/>
        <v>1.0000000003827836</v>
      </c>
      <c r="F62" s="25">
        <f t="shared" si="11"/>
        <v>0.99999999989796606</v>
      </c>
      <c r="T62" s="34" t="s">
        <v>174</v>
      </c>
      <c r="U62" s="35">
        <v>0</v>
      </c>
    </row>
    <row r="63" spans="1:29">
      <c r="A63" t="s">
        <v>104</v>
      </c>
      <c r="B63" s="25">
        <f t="shared" si="11"/>
        <v>0.9999999998540261</v>
      </c>
      <c r="C63" s="25">
        <f t="shared" si="11"/>
        <v>0.99999999996020961</v>
      </c>
      <c r="D63" s="25">
        <f t="shared" si="11"/>
        <v>1.0000000000568434</v>
      </c>
      <c r="E63" s="25">
        <f t="shared" si="11"/>
        <v>1.0000000003876721</v>
      </c>
      <c r="F63" s="25">
        <f t="shared" si="11"/>
        <v>0.99999999989680077</v>
      </c>
    </row>
    <row r="64" spans="1:29">
      <c r="A64" t="s">
        <v>104</v>
      </c>
      <c r="B64" s="25">
        <f t="shared" si="11"/>
        <v>0.99999999985243448</v>
      </c>
      <c r="C64" s="25">
        <f t="shared" si="11"/>
        <v>0.99999999995958433</v>
      </c>
      <c r="D64" s="25">
        <f t="shared" si="11"/>
        <v>1.0000000000576961</v>
      </c>
      <c r="E64" s="25">
        <f t="shared" si="11"/>
        <v>1.0000000003925038</v>
      </c>
      <c r="F64" s="25">
        <f t="shared" si="11"/>
        <v>0.99999999989535127</v>
      </c>
      <c r="T64" s="37" t="s">
        <v>175</v>
      </c>
    </row>
    <row r="65" spans="1:20">
      <c r="A65" t="s">
        <v>105</v>
      </c>
      <c r="B65" s="25">
        <f t="shared" si="11"/>
        <v>0.99999999985021759</v>
      </c>
      <c r="C65" s="25">
        <f t="shared" si="11"/>
        <v>341.10086832242996</v>
      </c>
      <c r="D65" s="25">
        <f t="shared" si="11"/>
        <v>1.000000000058634</v>
      </c>
      <c r="E65" s="25">
        <f t="shared" si="11"/>
        <v>1.0000000003973639</v>
      </c>
      <c r="F65" s="25">
        <f t="shared" si="11"/>
        <v>2.6666684961819271</v>
      </c>
    </row>
    <row r="66" spans="1:20">
      <c r="T66" s="36" t="s">
        <v>176</v>
      </c>
    </row>
    <row r="67" spans="1:20">
      <c r="A67" t="s">
        <v>106</v>
      </c>
      <c r="B67" t="str">
        <f>B56</f>
        <v>Nd1</v>
      </c>
      <c r="C67" t="str">
        <f t="shared" ref="C67:F67" si="12">C56</f>
        <v>Nd2</v>
      </c>
      <c r="D67" t="str">
        <f t="shared" si="12"/>
        <v>Nd3</v>
      </c>
      <c r="E67" t="str">
        <f t="shared" si="12"/>
        <v>Nd4</v>
      </c>
      <c r="F67" t="str">
        <f t="shared" si="12"/>
        <v>Nd5</v>
      </c>
      <c r="G67" t="str">
        <f>G31</f>
        <v>Y0</v>
      </c>
      <c r="H67" t="s">
        <v>108</v>
      </c>
      <c r="I67" t="s">
        <v>110</v>
      </c>
      <c r="L67" t="s">
        <v>177</v>
      </c>
      <c r="T67" s="36" t="s">
        <v>595</v>
      </c>
    </row>
    <row r="68" spans="1:20">
      <c r="A68" t="str">
        <f>A32</f>
        <v>St1</v>
      </c>
      <c r="B68" s="25">
        <f>VLOOKUP(B32,$A$45:$F$54,B$78,0)</f>
        <v>155.27095763808111</v>
      </c>
      <c r="C68" s="25">
        <f t="shared" ref="C68:F68" si="13">VLOOKUP(C32,$A$45:$F$54,C$78,0)</f>
        <v>342.10086832238954</v>
      </c>
      <c r="D68" s="25">
        <f t="shared" si="13"/>
        <v>161.96779830065998</v>
      </c>
      <c r="E68" s="25">
        <f t="shared" si="13"/>
        <v>160.31359359598764</v>
      </c>
      <c r="F68" s="25">
        <f t="shared" si="13"/>
        <v>173.01344705669129</v>
      </c>
      <c r="G68" s="25">
        <f t="shared" ref="G68:G77" si="14">G32</f>
        <v>1000</v>
      </c>
      <c r="H68" s="25">
        <f>(SUM(B68:F68))</f>
        <v>992.66666491380965</v>
      </c>
      <c r="I68" s="25">
        <f>G68-H68</f>
        <v>7.3333350861903455</v>
      </c>
      <c r="J68" s="25"/>
      <c r="L68" s="25">
        <f>Z44</f>
        <v>998.3</v>
      </c>
      <c r="O68" s="25"/>
      <c r="T68" s="36" t="s">
        <v>288</v>
      </c>
    </row>
    <row r="69" spans="1:20">
      <c r="A69" t="str">
        <f t="shared" ref="A69:A77" si="15">A33</f>
        <v>St2</v>
      </c>
      <c r="B69" s="25">
        <f t="shared" ref="B69:F77" si="16">VLOOKUP(B33,$A$45:$F$54,B$78,0)</f>
        <v>164.3542901170799</v>
      </c>
      <c r="C69" s="25">
        <f t="shared" si="16"/>
        <v>347.10086832219247</v>
      </c>
      <c r="D69" s="25">
        <f t="shared" si="16"/>
        <v>166.96779830094161</v>
      </c>
      <c r="E69" s="25">
        <f t="shared" si="16"/>
        <v>162.31359359673957</v>
      </c>
      <c r="F69" s="25">
        <f t="shared" si="16"/>
        <v>165.01344705749381</v>
      </c>
      <c r="G69" s="25">
        <f t="shared" si="14"/>
        <v>1000</v>
      </c>
      <c r="H69" s="25">
        <f t="shared" ref="H69:H77" si="17">(SUM(B69:F69))</f>
        <v>1005.7499973944473</v>
      </c>
      <c r="I69" s="25">
        <f t="shared" ref="I69:I77" si="18">G69-H69</f>
        <v>-5.7499973944472913</v>
      </c>
      <c r="J69" s="25"/>
      <c r="L69" s="25">
        <f t="shared" ref="L69:L77" si="19">Z45</f>
        <v>1007.2</v>
      </c>
      <c r="O69" s="25"/>
    </row>
    <row r="70" spans="1:20">
      <c r="A70" t="str">
        <f t="shared" si="15"/>
        <v>St3</v>
      </c>
      <c r="B70" s="25">
        <f t="shared" si="16"/>
        <v>157.27095763778757</v>
      </c>
      <c r="C70" s="25">
        <f t="shared" si="16"/>
        <v>344.10086832231019</v>
      </c>
      <c r="D70" s="25">
        <f t="shared" si="16"/>
        <v>162.96779830071767</v>
      </c>
      <c r="E70" s="25">
        <f t="shared" si="16"/>
        <v>157.31359359482468</v>
      </c>
      <c r="F70" s="25">
        <f t="shared" si="16"/>
        <v>171.0134470568849</v>
      </c>
      <c r="G70" s="25">
        <f t="shared" si="14"/>
        <v>1000</v>
      </c>
      <c r="H70" s="25">
        <f t="shared" si="17"/>
        <v>992.66666491252499</v>
      </c>
      <c r="I70" s="25">
        <f t="shared" si="18"/>
        <v>7.3333350874750067</v>
      </c>
      <c r="J70" s="25"/>
      <c r="L70" s="25">
        <f t="shared" si="19"/>
        <v>998.3</v>
      </c>
      <c r="O70" s="25"/>
    </row>
    <row r="71" spans="1:20">
      <c r="A71" t="str">
        <f t="shared" si="15"/>
        <v>St4</v>
      </c>
      <c r="B71" s="25">
        <f t="shared" si="16"/>
        <v>158.27095763764379</v>
      </c>
      <c r="C71" s="25">
        <f t="shared" si="16"/>
        <v>348.10086832215353</v>
      </c>
      <c r="D71" s="25">
        <f t="shared" si="16"/>
        <v>169.96779830110268</v>
      </c>
      <c r="E71" s="25">
        <f t="shared" si="16"/>
        <v>158.31359359521718</v>
      </c>
      <c r="F71" s="25">
        <f t="shared" si="16"/>
        <v>168.01344705718392</v>
      </c>
      <c r="G71" s="25">
        <f t="shared" si="14"/>
        <v>1000</v>
      </c>
      <c r="H71" s="25">
        <f t="shared" si="17"/>
        <v>1002.6666649133011</v>
      </c>
      <c r="I71" s="25">
        <f t="shared" si="18"/>
        <v>-2.6666649133011333</v>
      </c>
      <c r="J71" s="25"/>
      <c r="L71" s="25">
        <f t="shared" si="19"/>
        <v>1006.7</v>
      </c>
      <c r="O71" s="25"/>
    </row>
    <row r="72" spans="1:20">
      <c r="A72" t="str">
        <f t="shared" si="15"/>
        <v>St5</v>
      </c>
      <c r="B72" s="25">
        <f t="shared" si="16"/>
        <v>154.2709576382309</v>
      </c>
      <c r="C72" s="25">
        <f t="shared" si="16"/>
        <v>345.10086832227068</v>
      </c>
      <c r="D72" s="25">
        <f t="shared" si="16"/>
        <v>164.96779830083116</v>
      </c>
      <c r="E72" s="25">
        <f t="shared" si="16"/>
        <v>161.31359359636599</v>
      </c>
      <c r="F72" s="25">
        <f t="shared" si="16"/>
        <v>172.0134470567875</v>
      </c>
      <c r="G72" s="25">
        <f t="shared" si="14"/>
        <v>1000</v>
      </c>
      <c r="H72" s="25">
        <f t="shared" si="17"/>
        <v>997.66666491448632</v>
      </c>
      <c r="I72" s="25">
        <f t="shared" si="18"/>
        <v>2.3333350855136814</v>
      </c>
      <c r="J72" s="25"/>
      <c r="L72" s="25">
        <f t="shared" si="19"/>
        <v>998.3</v>
      </c>
      <c r="O72" s="25"/>
    </row>
    <row r="73" spans="1:20">
      <c r="A73" t="str">
        <f t="shared" si="15"/>
        <v>St6</v>
      </c>
      <c r="B73" s="25">
        <f t="shared" si="16"/>
        <v>162.35429011646315</v>
      </c>
      <c r="C73" s="25">
        <f t="shared" si="16"/>
        <v>341.10086832242996</v>
      </c>
      <c r="D73" s="25">
        <f t="shared" si="16"/>
        <v>165.9677983008867</v>
      </c>
      <c r="E73" s="25">
        <f t="shared" si="16"/>
        <v>163.31359359710873</v>
      </c>
      <c r="F73" s="25">
        <f t="shared" si="16"/>
        <v>168.01344705718392</v>
      </c>
      <c r="G73" s="25">
        <f t="shared" si="14"/>
        <v>1000</v>
      </c>
      <c r="H73" s="25">
        <f t="shared" si="17"/>
        <v>1000.7499973940725</v>
      </c>
      <c r="I73" s="25">
        <f t="shared" si="18"/>
        <v>-0.7499973940724658</v>
      </c>
      <c r="J73" s="25"/>
      <c r="L73" s="25">
        <f t="shared" si="19"/>
        <v>998.3</v>
      </c>
      <c r="O73" s="25"/>
    </row>
    <row r="74" spans="1:20">
      <c r="A74" t="str">
        <f t="shared" si="15"/>
        <v>St7</v>
      </c>
      <c r="B74" s="25">
        <f t="shared" si="16"/>
        <v>163.35429011677354</v>
      </c>
      <c r="C74" s="25">
        <f t="shared" si="16"/>
        <v>341.10086832242996</v>
      </c>
      <c r="D74" s="25">
        <f t="shared" si="16"/>
        <v>163.96779830077452</v>
      </c>
      <c r="E74" s="25">
        <f t="shared" si="16"/>
        <v>164.31359359747336</v>
      </c>
      <c r="F74" s="25">
        <f t="shared" si="16"/>
        <v>162.34677856131188</v>
      </c>
      <c r="G74" s="25">
        <f t="shared" si="14"/>
        <v>1000</v>
      </c>
      <c r="H74" s="25">
        <f t="shared" si="17"/>
        <v>995.08332889876317</v>
      </c>
      <c r="I74" s="25">
        <f t="shared" si="18"/>
        <v>4.9166711012368296</v>
      </c>
      <c r="J74" s="25"/>
      <c r="L74" s="25">
        <f t="shared" si="19"/>
        <v>996.3</v>
      </c>
      <c r="O74" s="25"/>
    </row>
    <row r="75" spans="1:20">
      <c r="A75" t="str">
        <f t="shared" si="15"/>
        <v>St8</v>
      </c>
      <c r="B75" s="25">
        <f t="shared" si="16"/>
        <v>165.35429011738256</v>
      </c>
      <c r="C75" s="25">
        <f t="shared" si="16"/>
        <v>344.10086832231019</v>
      </c>
      <c r="D75" s="25">
        <f t="shared" si="16"/>
        <v>167.96779830099615</v>
      </c>
      <c r="E75" s="25">
        <f t="shared" si="16"/>
        <v>159.31359359560486</v>
      </c>
      <c r="F75" s="25">
        <f t="shared" si="16"/>
        <v>169.01344705708294</v>
      </c>
      <c r="G75" s="25">
        <f t="shared" si="14"/>
        <v>1000</v>
      </c>
      <c r="H75" s="25">
        <f t="shared" si="17"/>
        <v>1005.7499973933768</v>
      </c>
      <c r="I75" s="25">
        <f t="shared" si="18"/>
        <v>-5.749997393376816</v>
      </c>
      <c r="J75" s="25"/>
      <c r="L75" s="25">
        <f t="shared" si="19"/>
        <v>1000.8</v>
      </c>
      <c r="O75" s="25"/>
    </row>
    <row r="76" spans="1:20">
      <c r="A76" t="str">
        <f t="shared" si="15"/>
        <v>St9</v>
      </c>
      <c r="B76" s="25">
        <f t="shared" si="16"/>
        <v>159.35791009436815</v>
      </c>
      <c r="C76" s="25">
        <f t="shared" si="16"/>
        <v>349.34725121584432</v>
      </c>
      <c r="D76" s="25">
        <f t="shared" si="16"/>
        <v>168.96779830104973</v>
      </c>
      <c r="E76" s="25">
        <f t="shared" si="16"/>
        <v>171.64692545322825</v>
      </c>
      <c r="F76" s="25">
        <f t="shared" si="16"/>
        <v>170.01344705698352</v>
      </c>
      <c r="G76" s="25">
        <f t="shared" si="14"/>
        <v>1000</v>
      </c>
      <c r="H76" s="25">
        <f t="shared" si="17"/>
        <v>1019.333332121474</v>
      </c>
      <c r="I76" s="25">
        <f t="shared" si="18"/>
        <v>-19.333332121473973</v>
      </c>
      <c r="J76" s="25"/>
      <c r="L76" s="25">
        <f t="shared" si="19"/>
        <v>1013.7</v>
      </c>
      <c r="O76" s="25"/>
    </row>
    <row r="77" spans="1:20">
      <c r="A77" t="str">
        <f t="shared" si="15"/>
        <v>St10</v>
      </c>
      <c r="B77" s="25">
        <f t="shared" si="16"/>
        <v>156.27095763793355</v>
      </c>
      <c r="C77" s="25">
        <f t="shared" si="16"/>
        <v>346.10086832223152</v>
      </c>
      <c r="D77" s="25">
        <f t="shared" si="16"/>
        <v>160.96779830060134</v>
      </c>
      <c r="E77" s="25">
        <f t="shared" si="16"/>
        <v>156.31359359442732</v>
      </c>
      <c r="F77" s="25">
        <f t="shared" si="16"/>
        <v>166.01344705738916</v>
      </c>
      <c r="G77" s="25">
        <f t="shared" si="14"/>
        <v>1000</v>
      </c>
      <c r="H77" s="25">
        <f t="shared" si="17"/>
        <v>985.66666491258286</v>
      </c>
      <c r="I77" s="25">
        <f t="shared" si="18"/>
        <v>14.33333508741714</v>
      </c>
      <c r="J77" s="25"/>
      <c r="L77" s="25">
        <f t="shared" si="19"/>
        <v>982.3</v>
      </c>
      <c r="O77" s="25"/>
    </row>
    <row r="78" spans="1:20">
      <c r="A78" s="23" t="s">
        <v>107</v>
      </c>
      <c r="B78" s="26">
        <v>2</v>
      </c>
      <c r="C78" s="26">
        <v>3</v>
      </c>
      <c r="D78" s="26">
        <v>4</v>
      </c>
      <c r="E78" s="26">
        <v>5</v>
      </c>
      <c r="F78" s="26">
        <v>6</v>
      </c>
      <c r="G78" s="25"/>
      <c r="H78" s="25"/>
      <c r="I78" s="25">
        <f>SUMSQ(I68:I77)</f>
        <v>790.19447788890716</v>
      </c>
      <c r="J78" s="25" t="s">
        <v>109</v>
      </c>
    </row>
    <row r="80" spans="1:20">
      <c r="G80" t="s">
        <v>112</v>
      </c>
      <c r="H80">
        <f>COUNTIFS($H$68:$H$77,"&gt;1000")</f>
        <v>5</v>
      </c>
      <c r="I80" t="s">
        <v>115</v>
      </c>
    </row>
    <row r="81" spans="7:9">
      <c r="G81" t="s">
        <v>113</v>
      </c>
      <c r="H81">
        <f>COUNTIFS($H$68:$H$77,"=1000")</f>
        <v>0</v>
      </c>
      <c r="I81" t="s">
        <v>115</v>
      </c>
    </row>
    <row r="82" spans="7:9">
      <c r="G82" t="s">
        <v>111</v>
      </c>
      <c r="H82">
        <f>COUNTIFS($H$68:$H$77,"&lt;1000")</f>
        <v>5</v>
      </c>
      <c r="I82" t="s">
        <v>115</v>
      </c>
    </row>
    <row r="83" spans="7:9">
      <c r="G83" t="s">
        <v>114</v>
      </c>
      <c r="H83">
        <f>SUM(H80:H82)</f>
        <v>10</v>
      </c>
      <c r="I83" t="s">
        <v>115</v>
      </c>
    </row>
    <row r="85" spans="7:9">
      <c r="H85" t="s">
        <v>117</v>
      </c>
      <c r="I85" t="s">
        <v>116</v>
      </c>
    </row>
  </sheetData>
  <conditionalFormatting sqref="B21:F29 C20:F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2:F4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N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H7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8:L7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:F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T64" r:id="rId1" display="https://miau.my-x.hu/myx-free/coco/test/562844120190331184233.html" xr:uid="{5C20EBCB-23C7-4C97-B952-10E43BFFED8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basic problem</vt:lpstr>
      <vt:lpstr> needs and facts</vt:lpstr>
      <vt:lpstr>satisfaction_v1</vt:lpstr>
      <vt:lpstr>online_v1</vt:lpstr>
      <vt:lpstr>satisfaction_v2</vt:lpstr>
      <vt:lpstr>v1_v2</vt:lpstr>
      <vt:lpstr>satisfaction_v3</vt:lpstr>
      <vt:lpstr>v2_v3</vt:lpstr>
      <vt:lpstr>satisfaction_v4</vt:lpstr>
      <vt:lpstr>v2_v4</vt:lpstr>
      <vt:lpstr>satisfaction_v5</vt:lpstr>
      <vt:lpstr>v2_v5</vt:lpstr>
      <vt:lpstr>v1-2-3-4-5</vt:lpstr>
      <vt:lpstr>satisfaction_v6</vt:lpstr>
      <vt:lpstr>v2_v6</vt:lpstr>
      <vt:lpstr>versions</vt:lpstr>
      <vt:lpstr>best of 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2019-03-14T08:05:30Z</dcterms:created>
  <dcterms:modified xsi:type="dcterms:W3CDTF">2019-03-31T17:20:33Z</dcterms:modified>
</cp:coreProperties>
</file>