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7235" windowHeight="8730" tabRatio="743" firstSheet="2" activeTab="6"/>
  </bookViews>
  <sheets>
    <sheet name="Munka1" sheetId="1" r:id="rId1"/>
    <sheet name="Dohányzó férfiak adatbázis" sheetId="2" r:id="rId2"/>
    <sheet name="Pivot(Dohányzás férfiak)" sheetId="3" r:id="rId3"/>
    <sheet name="Coco dohányzó férfiak" sheetId="4" r:id="rId4"/>
    <sheet name="Dohányzó nők adatbázis" sheetId="5" r:id="rId5"/>
    <sheet name="Pivot(Dohányzás nők)" sheetId="6" r:id="rId6"/>
    <sheet name="Coco dohányzó nők" sheetId="7" r:id="rId7"/>
  </sheets>
  <definedNames>
    <definedName name="_xlnm._FilterDatabase" localSheetId="1" hidden="1">'Dohányzó férfiak adatbázis'!$A$1:$I$89</definedName>
    <definedName name="_xlnm._FilterDatabase" localSheetId="4" hidden="1">'Dohányzó nők adatbázis'!$A$1:$I$89</definedName>
    <definedName name="solver_adj" localSheetId="3" hidden="1">'Coco dohányzó férfiak'!$B$33:$G$43</definedName>
    <definedName name="solver_adj" localSheetId="6" hidden="1">'Coco dohányzó nők'!$B$31:$G$41</definedName>
    <definedName name="solver_cvg" localSheetId="3" hidden="1">0.0001</definedName>
    <definedName name="solver_cvg" localSheetId="6" hidden="1">0.0001</definedName>
    <definedName name="solver_drv" localSheetId="3" hidden="1">1</definedName>
    <definedName name="solver_drv" localSheetId="6" hidden="1">1</definedName>
    <definedName name="solver_est" localSheetId="3" hidden="1">1</definedName>
    <definedName name="solver_est" localSheetId="6" hidden="1">1</definedName>
    <definedName name="solver_itr" localSheetId="3" hidden="1">100</definedName>
    <definedName name="solver_itr" localSheetId="6" hidden="1">100</definedName>
    <definedName name="solver_lhs1" localSheetId="3" hidden="1">'Coco dohányzó férfiak'!$I$33:$N$42</definedName>
    <definedName name="solver_lhs1" localSheetId="6" hidden="1">'Coco dohányzó nők'!$I$31:$N$40</definedName>
    <definedName name="solver_lhs2" localSheetId="3" hidden="1">'Coco dohányzó férfiak'!$I$33:$N$42</definedName>
    <definedName name="solver_lin" localSheetId="3" hidden="1">2</definedName>
    <definedName name="solver_lin" localSheetId="6" hidden="1">2</definedName>
    <definedName name="solver_neg" localSheetId="3" hidden="1">2</definedName>
    <definedName name="solver_neg" localSheetId="6" hidden="1">2</definedName>
    <definedName name="solver_num" localSheetId="3" hidden="1">1</definedName>
    <definedName name="solver_num" localSheetId="6" hidden="1">1</definedName>
    <definedName name="solver_nwt" localSheetId="3" hidden="1">1</definedName>
    <definedName name="solver_nwt" localSheetId="6" hidden="1">1</definedName>
    <definedName name="solver_opt" localSheetId="3" hidden="1">'Coco dohányzó férfiak'!$J$58</definedName>
    <definedName name="solver_opt" localSheetId="6" hidden="1">'Coco dohányzó nők'!$J$56</definedName>
    <definedName name="solver_pre" localSheetId="3" hidden="1">0.000001</definedName>
    <definedName name="solver_pre" localSheetId="6" hidden="1">0.000001</definedName>
    <definedName name="solver_rel1" localSheetId="3" hidden="1">3</definedName>
    <definedName name="solver_rel1" localSheetId="6" hidden="1">3</definedName>
    <definedName name="solver_rel2" localSheetId="3" hidden="1">3</definedName>
    <definedName name="solver_rhs1" localSheetId="3" hidden="1">0</definedName>
    <definedName name="solver_rhs1" localSheetId="6" hidden="1">0</definedName>
    <definedName name="solver_rhs2" localSheetId="3" hidden="1">0</definedName>
    <definedName name="solver_scl" localSheetId="3" hidden="1">2</definedName>
    <definedName name="solver_scl" localSheetId="6" hidden="1">2</definedName>
    <definedName name="solver_sho" localSheetId="3" hidden="1">2</definedName>
    <definedName name="solver_sho" localSheetId="6" hidden="1">2</definedName>
    <definedName name="solver_tim" localSheetId="3" hidden="1">100</definedName>
    <definedName name="solver_tim" localSheetId="6" hidden="1">100</definedName>
    <definedName name="solver_tol" localSheetId="3" hidden="1">0.05</definedName>
    <definedName name="solver_tol" localSheetId="6" hidden="1">0.05</definedName>
    <definedName name="solver_typ" localSheetId="3" hidden="1">2</definedName>
    <definedName name="solver_typ" localSheetId="6" hidden="1">2</definedName>
    <definedName name="solver_val" localSheetId="3" hidden="1">0</definedName>
    <definedName name="solver_val" localSheetId="6" hidden="1">0</definedName>
  </definedNames>
  <calcPr fullCalcOnLoad="1"/>
  <pivotCaches>
    <pivotCache cacheId="4" r:id="rId8"/>
    <pivotCache cacheId="3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<sst xmlns="http://schemas.openxmlformats.org/spreadsheetml/2006/main" count="1264" uniqueCount="163">
  <si>
    <t>Sorszám</t>
  </si>
  <si>
    <t>Objektum</t>
  </si>
  <si>
    <t>Tulajdonság</t>
  </si>
  <si>
    <t>Érték</t>
  </si>
  <si>
    <t>Mértékegység</t>
  </si>
  <si>
    <t>Dátum</t>
  </si>
  <si>
    <t>Forrás</t>
  </si>
  <si>
    <t>Rögzítő</t>
  </si>
  <si>
    <t>Rögzítés ideje</t>
  </si>
  <si>
    <t>Bulgaria</t>
  </si>
  <si>
    <t>Spain</t>
  </si>
  <si>
    <t>France</t>
  </si>
  <si>
    <t>Italy</t>
  </si>
  <si>
    <t>Hungary</t>
  </si>
  <si>
    <t>Austria</t>
  </si>
  <si>
    <t>Poland</t>
  </si>
  <si>
    <t>Slovakia</t>
  </si>
  <si>
    <t>Sweden</t>
  </si>
  <si>
    <t>Norway</t>
  </si>
  <si>
    <t>%</t>
  </si>
  <si>
    <t>http://www.euro.who.int/document/e89842.pdf</t>
  </si>
  <si>
    <t>Germany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</si>
  <si>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</si>
  <si>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</si>
  <si>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</si>
  <si>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</si>
  <si>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</si>
  <si>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</si>
  <si>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</si>
  <si>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</si>
  <si>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</si>
  <si>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</si>
  <si>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</si>
  <si>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</si>
  <si>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</si>
  <si>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</si>
  <si>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</si>
  <si>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3.</t>
  </si>
  <si>
    <t>16.</t>
  </si>
  <si>
    <t>http://appsso.eurostat.ec.europa.eu/nui/show.do?dataset=une_rt_a&amp;lang=en</t>
  </si>
  <si>
    <t>népesség</t>
  </si>
  <si>
    <t>fő</t>
  </si>
  <si>
    <t>http://appsso.eurostat.ec.europa.eu/nui/show.do?dataset=demo_pjan&amp;lang=en</t>
  </si>
  <si>
    <t>Tiszta alkohol fogyasztása egy főre</t>
  </si>
  <si>
    <t>liter</t>
  </si>
  <si>
    <t>http://www.euro.who.int/alcoholdrugs/ctryinfo/HFAExtracts?Country=AUT&amp;CtryName=Austria</t>
  </si>
  <si>
    <t>http://www.euro.who.int/alcoholdrugs/ctryinfo/HFAExtracts?Country=BUL&amp;CtryName=Bulgaria</t>
  </si>
  <si>
    <t>http://www.euro.who.int/alcoholdrugs/ctryinfo/HFAExtracts?Country=FRA&amp;CtryName=France</t>
  </si>
  <si>
    <t>http://www.euro.who.int/alcoholdrugs/ctryinfo/HFAExtracts?Country=DEU&amp;CtryName=Germany</t>
  </si>
  <si>
    <t>http://www.euro.who.int/alcoholdrugs/ctryinfo/HFAExtracts?Country=HUN&amp;CtryName=Hungary</t>
  </si>
  <si>
    <t>http://www.euro.who.int/alcoholdrugs/ctryinfo/HFAExtracts?Country=ITA&amp;CtryName=Italy</t>
  </si>
  <si>
    <t>http://www.euro.who.int/alcoholdrugs/ctryinfo/HFAExtracts?Country=NOR&amp;CtryName=Norway</t>
  </si>
  <si>
    <t>http://www.euro.who.int/alcoholdrugs/ctryinfo/HFAExtracts?Country=POL&amp;CtryName=Poland</t>
  </si>
  <si>
    <t>http://www.euro.who.int/alcoholdrugs/ctryinfo/HFAExtracts?Country=SVK&amp;CtryName=Slovakia</t>
  </si>
  <si>
    <t>http://www.euro.who.int/alcoholdrugs/ctryinfo/HFAExtracts?Country=SPA&amp;CtryName=Spain</t>
  </si>
  <si>
    <t>http://www.euro.who.int/alcoholdrugs/ctryinfo/HFAExtracts?Country=SWE&amp;CtryName=Sweden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</si>
  <si>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</si>
  <si>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</si>
  <si>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</si>
  <si>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</si>
  <si>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</si>
  <si>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</si>
  <si>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</si>
  <si>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</si>
  <si>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</si>
  <si>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</si>
  <si>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</si>
  <si>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</si>
  <si>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</si>
  <si>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</si>
  <si>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</si>
  <si>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</si>
  <si>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</si>
  <si>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</si>
  <si>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</si>
  <si>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</si>
  <si>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</si>
  <si>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</si>
  <si>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</si>
  <si>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</si>
  <si>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</si>
  <si>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</si>
  <si>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</si>
  <si>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</si>
  <si>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</si>
  <si>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</si>
  <si>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</si>
  <si>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</si>
  <si>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</si>
  <si>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</si>
  <si>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</si>
  <si>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</si>
  <si>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</si>
  <si>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</si>
  <si>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</si>
  <si>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</si>
  <si>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</si>
  <si>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</si>
  <si>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</si>
  <si>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</si>
  <si>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</si>
  <si>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</si>
  <si>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</si>
  <si>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</si>
  <si>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</si>
  <si>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</si>
  <si>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</si>
  <si>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</si>
  <si>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</si>
  <si>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</si>
  <si>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folyó vagy jelenlegi adók</t>
  </si>
  <si>
    <t>GDP %-a</t>
  </si>
  <si>
    <t>http://epp.eurostat.ec.europa.eu/tgm/table.do?tab=table&amp;init=1&amp;plugin=1&amp;language=en&amp;pcode=tec00018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</si>
  <si>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</si>
  <si>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</si>
  <si>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</si>
  <si>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</si>
  <si>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</si>
  <si>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</si>
  <si>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</si>
  <si>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</si>
  <si>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</si>
  <si>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</si>
  <si>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</si>
  <si>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</si>
  <si>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</si>
  <si>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Cseh Katalin</t>
  </si>
  <si>
    <t>http://data.euro.who.int/tobacco/Default.aspx?TabID=2444</t>
  </si>
  <si>
    <t>Cigaretták száma/év/fő</t>
  </si>
  <si>
    <t>db</t>
  </si>
  <si>
    <t xml:space="preserve">Évi áreltérések </t>
  </si>
  <si>
    <t>2001 és 2005 között</t>
  </si>
  <si>
    <t>85.</t>
  </si>
  <si>
    <t>86.</t>
  </si>
  <si>
    <t>87.</t>
  </si>
  <si>
    <t>88.</t>
  </si>
  <si>
    <t>Dohányzó férfiak aránya</t>
  </si>
  <si>
    <t>munkanélküliek aránya</t>
  </si>
  <si>
    <t>Halálesetek aránya  a dohányzás miatt</t>
  </si>
  <si>
    <t>Összeg / Érték</t>
  </si>
  <si>
    <t>Végösszeg</t>
  </si>
  <si>
    <t>Darab / Érték</t>
  </si>
  <si>
    <t>Alapadatok</t>
  </si>
  <si>
    <t>Rangsor</t>
  </si>
  <si>
    <t>irány:</t>
  </si>
  <si>
    <t>Lépcsők:</t>
  </si>
  <si>
    <t>Segédtábla:</t>
  </si>
  <si>
    <t>COCO</t>
  </si>
  <si>
    <t>Eredeti Y</t>
  </si>
  <si>
    <t>Becsült Y</t>
  </si>
  <si>
    <t>Különbség</t>
  </si>
  <si>
    <t>%-os eltérés</t>
  </si>
  <si>
    <t>Összes eltérés:</t>
  </si>
  <si>
    <t>Fontosság:</t>
  </si>
  <si>
    <t>Érzékenység:</t>
  </si>
  <si>
    <t>Dohányzó nők aránya</t>
  </si>
  <si>
    <t>Halálesetek aránya a dohányzás miatt</t>
  </si>
  <si>
    <t>Rangsor:</t>
  </si>
  <si>
    <t>Ítélet</t>
  </si>
  <si>
    <t>Dohányzó nők számított aránya</t>
  </si>
  <si>
    <t>Dohányzó férfiak számított aránya</t>
  </si>
  <si>
    <t>Eredmény:</t>
  </si>
  <si>
    <t>Eredmény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</si>
</sst>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"/>
    <numFmt numFmtId="186" formatCode="0.0%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43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43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3" fillId="35" borderId="26" xfId="0" applyNumberFormat="1" applyFont="1" applyFill="1" applyBorder="1" applyAlignment="1">
      <alignment horizontal="center"/>
    </xf>
    <xf numFmtId="10" fontId="0" fillId="0" borderId="23" xfId="62" applyNumberFormat="1" applyFont="1" applyBorder="1" applyAlignment="1">
      <alignment horizontal="center"/>
    </xf>
    <xf numFmtId="10" fontId="0" fillId="0" borderId="24" xfId="62" applyNumberFormat="1" applyFont="1" applyBorder="1" applyAlignment="1">
      <alignment horizontal="center"/>
    </xf>
    <xf numFmtId="10" fontId="0" fillId="0" borderId="25" xfId="62" applyNumberFormat="1" applyFont="1" applyBorder="1" applyAlignment="1">
      <alignment horizontal="center"/>
    </xf>
    <xf numFmtId="9" fontId="0" fillId="0" borderId="24" xfId="62" applyFont="1" applyBorder="1" applyAlignment="1">
      <alignment horizontal="center"/>
    </xf>
    <xf numFmtId="9" fontId="0" fillId="0" borderId="25" xfId="62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8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8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2" fontId="51" fillId="0" borderId="24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10" fontId="51" fillId="0" borderId="24" xfId="62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9" fontId="51" fillId="0" borderId="24" xfId="62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">
    <dxf>
      <font>
        <b/>
      </font>
      <border/>
    </dxf>
    <dxf>
      <font>
        <i/>
      </font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15</xdr:row>
      <xdr:rowOff>0</xdr:rowOff>
    </xdr:from>
    <xdr:to>
      <xdr:col>18</xdr:col>
      <xdr:colOff>304800</xdr:colOff>
      <xdr:row>19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609725" y="2428875"/>
          <a:ext cx="9667875" cy="762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Túl magas-e Magyarországon a dohányosok száma?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orsz?m">
      <sharedItems containsMixedTypes="0"/>
    </cacheField>
    <cacheField name="Objektum">
      <sharedItems containsMixedTypes="0" count="11">
        <s v="Austria"/>
        <s v="Bulgaria"/>
        <s v="France"/>
        <s v="Germany"/>
        <s v="Hungary"/>
        <s v="Italy"/>
        <s v="Norway"/>
        <s v="Poland"/>
        <s v="Slovakia"/>
        <s v="Spain"/>
        <s v="Sweden"/>
      </sharedItems>
    </cacheField>
    <cacheField name="Tulajdons?g">
      <sharedItems containsMixedTypes="0" count="8">
        <s v="Dohányzó férfiak aránya"/>
        <s v="munkanélküliek aránya"/>
        <s v="népesség"/>
        <s v="Tiszta alkohol fogyasztása egy főre"/>
        <s v="folyó vagy jelenlegi adók"/>
        <s v="Halálesetek aránya  a dohányzás miatt"/>
        <s v="Cigaretták száma/év/fő"/>
        <s v="Évi áreltérések 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5">
        <s v="%"/>
        <s v="fő"/>
        <s v="liter"/>
        <s v="GDP %-a"/>
        <s v="db"/>
      </sharedItems>
    </cacheField>
    <cacheField name="D?tum">
      <sharedItems containsMixedTypes="1" containsNumber="1" containsInteger="1" count="5">
        <n v="2005"/>
        <n v="2000"/>
        <n v="2004"/>
        <n v="2003"/>
        <s v="2001 és 2005 között"/>
      </sharedItems>
    </cacheField>
    <cacheField name="Forr?s">
      <sharedItems containsMixedTypes="0"/>
    </cacheField>
    <cacheField name="Rögzítő">
      <sharedItems containsMixedTypes="0" count="1">
        <s v="Cseh Katalin"/>
      </sharedItems>
    </cacheField>
    <cacheField name="R?gz?t?s ideje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orsz?m">
      <sharedItems containsMixedTypes="0"/>
    </cacheField>
    <cacheField name="Objektum">
      <sharedItems containsMixedTypes="0" count="11">
        <s v="Austria"/>
        <s v="Bulgaria"/>
        <s v="France"/>
        <s v="Germany"/>
        <s v="Hungary"/>
        <s v="Italy"/>
        <s v="Norway"/>
        <s v="Poland"/>
        <s v="Slovakia"/>
        <s v="Spain"/>
        <s v="Sweden"/>
      </sharedItems>
    </cacheField>
    <cacheField name="Tulajdons?g">
      <sharedItems containsMixedTypes="0" count="8">
        <s v="Dohányzó férfiak aránya"/>
        <s v="munkanélküliek aránya"/>
        <s v="népesség"/>
        <s v="Tiszta alkohol fogyasztása egy főre"/>
        <s v="folyó vagy jelenlegi adók"/>
        <s v="Halálesetek aránya  a dohányzás miatt"/>
        <s v="Cigaretták száma/év/fő"/>
        <s v="Évi áreltérések 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5">
        <s v="%"/>
        <s v="fő"/>
        <s v="liter"/>
        <s v="GDP %-a"/>
        <s v="db"/>
      </sharedItems>
    </cacheField>
    <cacheField name="D?tum">
      <sharedItems containsMixedTypes="1" containsNumber="1" containsInteger="1" count="5">
        <n v="2005"/>
        <n v="2000"/>
        <n v="2004"/>
        <n v="2003"/>
        <s v="2001 és 2005 között"/>
      </sharedItems>
    </cacheField>
    <cacheField name="Forr?s">
      <sharedItems containsMixedTypes="0"/>
    </cacheField>
    <cacheField name="Rögzítő">
      <sharedItems containsMixedTypes="0" count="1">
        <s v="Cseh Katalin"/>
      </sharedItems>
    </cacheField>
    <cacheField name="R?gz?t?s ideje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9" sheet="Dohányzó nők adatbázis"/>
  </cacheSource>
  <cacheFields count="9">
    <cacheField name="Sorsz?m">
      <sharedItems containsMixedTypes="0"/>
    </cacheField>
    <cacheField name="Objektum">
      <sharedItems containsMixedTypes="0" count="11">
        <s v="Austria"/>
        <s v="Bulgaria"/>
        <s v="France"/>
        <s v="Germany"/>
        <s v="Hungary"/>
        <s v="Italy"/>
        <s v="Norway"/>
        <s v="Poland"/>
        <s v="Slovakia"/>
        <s v="Spain"/>
        <s v="Sweden"/>
      </sharedItems>
    </cacheField>
    <cacheField name="Tulajdons?g">
      <sharedItems containsMixedTypes="0" count="8">
        <s v="Dohányzó nők aránya"/>
        <s v="munkanélküliek aránya"/>
        <s v="népesség"/>
        <s v="Tiszta alkohol fogyasztása egy főre"/>
        <s v="folyó vagy jelenlegi adók"/>
        <s v="Halálesetek aránya a dohányzás miatt"/>
        <s v="Cigaretták száma/év/fő"/>
        <s v="Évi áreltérések 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5">
        <s v="%"/>
        <s v="fő"/>
        <s v="liter"/>
        <s v="GDP %-a"/>
        <s v="db"/>
      </sharedItems>
    </cacheField>
    <cacheField name="D?tum">
      <sharedItems containsMixedTypes="1" containsNumber="1" containsInteger="1" count="5">
        <n v="2005"/>
        <n v="2000"/>
        <n v="2004"/>
        <n v="2003"/>
        <s v="2001 és 2005 között"/>
      </sharedItems>
    </cacheField>
    <cacheField name="Forr?s">
      <sharedItems containsMixedTypes="0"/>
    </cacheField>
    <cacheField name="Rögzítő">
      <sharedItems containsMixedTypes="0" count="1">
        <s v="Cseh Katalin"/>
      </sharedItems>
    </cacheField>
    <cacheField name="R?gz?t?s ideje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9" sheet="Dohányzó nők adatbázis"/>
  </cacheSource>
  <cacheFields count="9">
    <cacheField name="Sorsz?m">
      <sharedItems containsMixedTypes="0"/>
    </cacheField>
    <cacheField name="Objektum">
      <sharedItems containsMixedTypes="0" count="11">
        <s v="Austria"/>
        <s v="Bulgaria"/>
        <s v="France"/>
        <s v="Germany"/>
        <s v="Hungary"/>
        <s v="Italy"/>
        <s v="Norway"/>
        <s v="Poland"/>
        <s v="Slovakia"/>
        <s v="Spain"/>
        <s v="Sweden"/>
      </sharedItems>
    </cacheField>
    <cacheField name="Tulajdons?g">
      <sharedItems containsMixedTypes="0" count="8">
        <s v="Dohányzó nők aránya"/>
        <s v="munkanélküliek aránya"/>
        <s v="népesség"/>
        <s v="Tiszta alkohol fogyasztása egy főre"/>
        <s v="folyó vagy jelenlegi adók"/>
        <s v="Halálesetek aránya a dohányzás miatt"/>
        <s v="Cigaretták száma/év/fő"/>
        <s v="Évi áreltérések 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5">
        <s v="%"/>
        <s v="fő"/>
        <s v="liter"/>
        <s v="GDP %-a"/>
        <s v="db"/>
      </sharedItems>
    </cacheField>
    <cacheField name="D?tum">
      <sharedItems containsMixedTypes="1" containsNumber="1" containsInteger="1" count="5">
        <n v="2005"/>
        <n v="2000"/>
        <n v="2004"/>
        <n v="2003"/>
        <s v="2001 és 2005 között"/>
      </sharedItems>
    </cacheField>
    <cacheField name="Forr?s">
      <sharedItems containsMixedTypes="0"/>
    </cacheField>
    <cacheField name="Rögzítő">
      <sharedItems containsMixedTypes="0" count="1">
        <s v="Cseh Katalin"/>
      </sharedItems>
    </cacheField>
    <cacheField name="R?gz?t?s ideje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Kimutatás2" cacheId="2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18:J33" firstHeaderRow="1" firstDataRow="4" firstDataCol="1"/>
  <pivotFields count="9">
    <pivotField compact="0" outline="0" subtotalTop="0" showAll="0"/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8">
        <item x="6"/>
        <item x="7"/>
        <item x="4"/>
        <item x="5"/>
        <item x="1"/>
        <item x="2"/>
        <item x="3"/>
        <item x="0"/>
      </items>
    </pivotField>
    <pivotField dataField="1" compact="0" outline="0" subtotalTop="0" showAll="0"/>
    <pivotField axis="axisCol" compact="0" outline="0" subtotalTop="0" showAll="0" defaultSubtotal="0">
      <items count="5">
        <item x="0"/>
        <item x="4"/>
        <item x="1"/>
        <item x="3"/>
        <item x="2"/>
      </items>
    </pivotField>
    <pivotField axis="axisCol" compact="0" outline="0" subtotalTop="0" showAll="0" defaultSubtotal="0">
      <items count="5">
        <item x="1"/>
        <item x="3"/>
        <item x="2"/>
        <item x="4"/>
        <item x="0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3">
    <field x="2"/>
    <field x="4"/>
    <field x="5"/>
  </colFields>
  <colItems count="9">
    <i>
      <x/>
      <x v="1"/>
      <x/>
    </i>
    <i>
      <x v="1"/>
      <x/>
      <x v="3"/>
    </i>
    <i>
      <x v="2"/>
      <x v="3"/>
      <x v="1"/>
    </i>
    <i>
      <x v="3"/>
      <x/>
      <x/>
    </i>
    <i>
      <x v="4"/>
      <x/>
      <x/>
    </i>
    <i>
      <x v="5"/>
      <x v="2"/>
      <x v="2"/>
    </i>
    <i>
      <x v="6"/>
      <x v="4"/>
      <x v="1"/>
    </i>
    <i>
      <x v="7"/>
      <x/>
      <x v="4"/>
    </i>
    <i t="grand">
      <x/>
    </i>
  </colItems>
  <dataFields count="1">
    <dataField name="Darab / ?rt?k" fld="3" subtotal="count" baseField="0" baseItem="0"/>
  </dataFields>
  <formats count="10">
    <format dxfId="0">
      <pivotArea outline="0" fieldPosition="0" dataOnly="0" labelOnly="1" type="origin"/>
    </format>
    <format dxfId="0">
      <pivotArea outline="0" fieldPosition="0" axis="axisCol" dataOnly="0" field="2" labelOnly="1" type="button"/>
    </format>
    <format dxfId="0">
      <pivotArea outline="0" fieldPosition="1" axis="axisCol" dataOnly="0" field="4" labelOnly="1" type="button"/>
    </format>
    <format dxfId="0">
      <pivotArea outline="0" fieldPosition="2" axis="axisCol" dataOnly="0" field="5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1:I15" firstHeaderRow="1" firstDataRow="4" firstDataCol="1"/>
  <pivotFields count="9">
    <pivotField compact="0" outline="0" subtotalTop="0" showAll="0"/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8">
        <item x="6"/>
        <item x="7"/>
        <item x="4"/>
        <item x="5"/>
        <item x="1"/>
        <item x="2"/>
        <item x="3"/>
        <item x="0"/>
      </items>
    </pivotField>
    <pivotField dataField="1" compact="0" outline="0" subtotalTop="0" showAll="0"/>
    <pivotField axis="axisCol" compact="0" outline="0" subtotalTop="0" showAll="0" defaultSubtotal="0">
      <items count="5">
        <item x="0"/>
        <item x="4"/>
        <item x="1"/>
        <item x="3"/>
        <item x="2"/>
      </items>
    </pivotField>
    <pivotField axis="axisCol" compact="0" outline="0" subtotalTop="0" showAll="0" defaultSubtotal="0">
      <items count="5">
        <item x="1"/>
        <item x="3"/>
        <item x="2"/>
        <item x="4"/>
        <item x="0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3">
    <field x="2"/>
    <field x="4"/>
    <field x="5"/>
  </colFields>
  <colItems count="8">
    <i>
      <x/>
      <x v="1"/>
      <x/>
    </i>
    <i>
      <x v="1"/>
      <x/>
      <x v="3"/>
    </i>
    <i>
      <x v="2"/>
      <x v="3"/>
      <x v="1"/>
    </i>
    <i>
      <x v="3"/>
      <x/>
      <x/>
    </i>
    <i>
      <x v="4"/>
      <x/>
      <x/>
    </i>
    <i>
      <x v="5"/>
      <x v="2"/>
      <x v="2"/>
    </i>
    <i>
      <x v="6"/>
      <x v="4"/>
      <x v="1"/>
    </i>
    <i>
      <x v="7"/>
      <x/>
      <x v="4"/>
    </i>
  </colItems>
  <dataFields count="1">
    <dataField name="?sszeg / ?rt?k" fld="3" baseField="0" baseItem="0"/>
  </dataFields>
  <formats count="23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3"/>
          </reference>
          <reference field="4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4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4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1">
            <x v="7"/>
          </reference>
          <reference field="4" count="1">
            <x v="0"/>
          </reference>
        </references>
      </pivotArea>
    </format>
    <format dxfId="0">
      <pivotArea outline="0" fieldPosition="0" dataOnly="0" labelOnly="1" type="origin"/>
    </format>
    <format dxfId="0">
      <pivotArea outline="0" fieldPosition="0" axis="axisCol" dataOnly="0" field="2" labelOnly="1" type="button"/>
    </format>
    <format dxfId="0">
      <pivotArea outline="0" fieldPosition="1" axis="axisCol" dataOnly="0" field="4" labelOnly="1" type="button"/>
    </format>
    <format dxfId="0">
      <pivotArea outline="0" fieldPosition="2" axis="axisCol" dataOnly="0" field="5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3">
          <reference field="2" count="1">
            <x v="2"/>
          </reference>
          <reference field="4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2" count="1">
            <x v="3"/>
          </reference>
          <reference field="4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4"/>
          </reference>
          <reference field="4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5"/>
          </reference>
          <reference field="4" count="1">
            <x v="2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3">
          <reference field="2" count="1">
            <x v="6"/>
          </reference>
          <reference field="4" count="1">
            <x v="4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2" count="1">
            <x v="7"/>
          </reference>
          <reference field="4" count="1">
            <x v="0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imutatás3" cacheId="3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1:I15" firstHeaderRow="1" firstDataRow="4" firstDataCol="1"/>
  <pivotFields count="9">
    <pivotField compact="0" outline="0" subtotalTop="0" showAll="0"/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8">
        <item x="6"/>
        <item x="7"/>
        <item x="4"/>
        <item x="5"/>
        <item x="1"/>
        <item x="2"/>
        <item x="3"/>
        <item x="0"/>
      </items>
    </pivotField>
    <pivotField dataField="1" compact="0" outline="0" subtotalTop="0" showAll="0"/>
    <pivotField axis="axisCol" compact="0" outline="0" subtotalTop="0" showAll="0" defaultSubtotal="0">
      <items count="5">
        <item x="0"/>
        <item x="4"/>
        <item x="1"/>
        <item x="3"/>
        <item x="2"/>
      </items>
    </pivotField>
    <pivotField axis="axisCol" compact="0" outline="0" subtotalTop="0" showAll="0">
      <items count="6">
        <item x="1"/>
        <item x="3"/>
        <item x="2"/>
        <item x="0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3">
    <field x="2"/>
    <field x="4"/>
    <field x="5"/>
  </colFields>
  <colItems count="8">
    <i>
      <x/>
      <x v="1"/>
      <x/>
    </i>
    <i>
      <x v="1"/>
      <x/>
      <x v="4"/>
    </i>
    <i>
      <x v="2"/>
      <x v="3"/>
      <x v="1"/>
    </i>
    <i>
      <x v="3"/>
      <x/>
      <x/>
    </i>
    <i>
      <x v="4"/>
      <x/>
      <x/>
    </i>
    <i>
      <x v="5"/>
      <x v="2"/>
      <x v="2"/>
    </i>
    <i>
      <x v="6"/>
      <x v="4"/>
      <x v="1"/>
    </i>
    <i>
      <x v="7"/>
      <x/>
      <x v="3"/>
    </i>
  </colItems>
  <dataFields count="1">
    <dataField name="?sszeg / ?rt?k" fld="3" baseField="0" baseItem="0"/>
  </dataFields>
  <formats count="23">
    <format dxfId="0">
      <pivotArea outline="0" fieldPosition="0" dataOnly="0" labelOnly="1" type="origin"/>
    </format>
    <format dxfId="0">
      <pivotArea outline="0" fieldPosition="0" axis="axisCol" dataOnly="0" field="2" labelOnly="1" type="button"/>
    </format>
    <format dxfId="0">
      <pivotArea outline="0" fieldPosition="1" axis="axisCol" dataOnly="0" field="4" labelOnly="1" type="button"/>
    </format>
    <format dxfId="0">
      <pivotArea outline="0" fieldPosition="2" axis="axisCol" dataOnly="0" field="5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3"/>
          </reference>
          <reference field="4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4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4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1">
            <x v="7"/>
          </reference>
          <reference field="4" count="1">
            <x v="0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3">
          <reference field="2" count="1">
            <x v="2"/>
          </reference>
          <reference field="4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2" count="1">
            <x v="3"/>
          </reference>
          <reference field="4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4"/>
          </reference>
          <reference field="4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2" count="1">
            <x v="5"/>
          </reference>
          <reference field="4" count="1">
            <x v="2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3">
          <reference field="2" count="1">
            <x v="6"/>
          </reference>
          <reference field="4" count="1">
            <x v="4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2" count="1">
            <x v="7"/>
          </reference>
          <reference field="4" count="1">
            <x v="0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imutatás4" cacheId="4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18:J33" firstHeaderRow="1" firstDataRow="4" firstDataCol="1"/>
  <pivotFields count="9">
    <pivotField compact="0" outline="0" subtotalTop="0" showAll="0"/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8">
        <item x="6"/>
        <item x="7"/>
        <item x="4"/>
        <item x="5"/>
        <item x="1"/>
        <item x="2"/>
        <item x="3"/>
        <item x="0"/>
      </items>
    </pivotField>
    <pivotField dataField="1" compact="0" outline="0" subtotalTop="0" showAll="0"/>
    <pivotField axis="axisCol" compact="0" outline="0" subtotalTop="0" showAll="0" defaultSubtotal="0">
      <items count="5">
        <item x="0"/>
        <item x="4"/>
        <item x="1"/>
        <item x="3"/>
        <item x="2"/>
      </items>
    </pivotField>
    <pivotField axis="axisCol" compact="0" outline="0" subtotalTop="0" showAll="0">
      <items count="6">
        <item x="1"/>
        <item x="3"/>
        <item x="2"/>
        <item x="0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3">
    <field x="2"/>
    <field x="4"/>
    <field x="5"/>
  </colFields>
  <colItems count="9">
    <i>
      <x/>
      <x v="1"/>
      <x/>
    </i>
    <i>
      <x v="1"/>
      <x/>
      <x v="4"/>
    </i>
    <i>
      <x v="2"/>
      <x v="3"/>
      <x v="1"/>
    </i>
    <i>
      <x v="3"/>
      <x/>
      <x/>
    </i>
    <i>
      <x v="4"/>
      <x/>
      <x/>
    </i>
    <i>
      <x v="5"/>
      <x v="2"/>
      <x v="2"/>
    </i>
    <i>
      <x v="6"/>
      <x v="4"/>
      <x v="1"/>
    </i>
    <i>
      <x v="7"/>
      <x/>
      <x v="3"/>
    </i>
    <i t="grand">
      <x/>
    </i>
  </colItems>
  <dataFields count="1">
    <dataField name="Darab / ?rt?k" fld="3" subtotal="count" baseField="0" baseItem="0"/>
  </dataFields>
  <formats count="10">
    <format dxfId="0">
      <pivotArea outline="0" fieldPosition="0" dataOnly="0" labelOnly="1" type="origin"/>
    </format>
    <format dxfId="0">
      <pivotArea outline="0" fieldPosition="0" axis="axisCol" dataOnly="0" field="2" labelOnly="1" type="button"/>
    </format>
    <format dxfId="0">
      <pivotArea outline="0" fieldPosition="1" axis="axisCol" dataOnly="0" field="4" labelOnly="1" type="button"/>
    </format>
    <format dxfId="0">
      <pivotArea outline="0" fieldPosition="2" axis="axisCol" dataOnly="0" field="5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euro.who.int/tobacco/Default.aspx?TabID=2444" TargetMode="External" /><Relationship Id="rId2" Type="http://schemas.openxmlformats.org/officeDocument/2006/relationships/hyperlink" Target="http://epp.eurostat.ec.europa.eu/tgm/table.do?tab=table&amp;init=1&amp;plugin=1&amp;language=en&amp;pcode=tec00018" TargetMode="External" /><Relationship Id="rId3" Type="http://schemas.openxmlformats.org/officeDocument/2006/relationships/hyperlink" Target="http://epp.eurostat.ec.europa.eu/tgm/table.do?tab=table&amp;init=1&amp;plugin=1&amp;language=en&amp;pcode=tec00018" TargetMode="External" /><Relationship Id="rId4" Type="http://schemas.openxmlformats.org/officeDocument/2006/relationships/hyperlink" Target="http://epp.eurostat.ec.europa.eu/tgm/table.do?tab=table&amp;init=1&amp;plugin=1&amp;language=en&amp;pcode=tec00018" TargetMode="External" /><Relationship Id="rId5" Type="http://schemas.openxmlformats.org/officeDocument/2006/relationships/hyperlink" Target="http://epp.eurostat.ec.europa.eu/tgm/table.do?tab=table&amp;init=1&amp;plugin=1&amp;language=en&amp;pcode=tec00018" TargetMode="External" /><Relationship Id="rId6" Type="http://schemas.openxmlformats.org/officeDocument/2006/relationships/hyperlink" Target="http://epp.eurostat.ec.europa.eu/tgm/table.do?tab=table&amp;init=1&amp;plugin=1&amp;language=en&amp;pcode=tec00018" TargetMode="External" /><Relationship Id="rId7" Type="http://schemas.openxmlformats.org/officeDocument/2006/relationships/hyperlink" Target="http://epp.eurostat.ec.europa.eu/tgm/table.do?tab=table&amp;init=1&amp;plugin=1&amp;language=en&amp;pcode=tec00018" TargetMode="External" /><Relationship Id="rId8" Type="http://schemas.openxmlformats.org/officeDocument/2006/relationships/hyperlink" Target="http://data.euro.who.int/tobacco/Default.aspx?TabID=2444" TargetMode="External" /><Relationship Id="rId9" Type="http://schemas.openxmlformats.org/officeDocument/2006/relationships/hyperlink" Target="http://data.euro.who.int/tobacco/Default.aspx?TabID=2444" TargetMode="External" /><Relationship Id="rId10" Type="http://schemas.openxmlformats.org/officeDocument/2006/relationships/hyperlink" Target="http://data.euro.who.int/tobacco/Default.aspx?TabID=2444" TargetMode="External" /><Relationship Id="rId11" Type="http://schemas.openxmlformats.org/officeDocument/2006/relationships/hyperlink" Target="http://data.euro.who.int/tobacco/Default.aspx?TabID=2444" TargetMode="External" /><Relationship Id="rId12" Type="http://schemas.openxmlformats.org/officeDocument/2006/relationships/hyperlink" Target="http://data.euro.who.int/tobacco/Default.aspx?TabID=2444" TargetMode="External" /><Relationship Id="rId13" Type="http://schemas.openxmlformats.org/officeDocument/2006/relationships/hyperlink" Target="http://data.euro.who.int/tobacco/Default.aspx?TabID=2444" TargetMode="External" /><Relationship Id="rId14" Type="http://schemas.openxmlformats.org/officeDocument/2006/relationships/hyperlink" Target="http://data.euro.who.int/tobacco/Default.aspx?TabID=2444" TargetMode="External" /><Relationship Id="rId15" Type="http://schemas.openxmlformats.org/officeDocument/2006/relationships/hyperlink" Target="http://data.euro.who.int/tobacco/Default.aspx?TabID=2444" TargetMode="External" /><Relationship Id="rId16" Type="http://schemas.openxmlformats.org/officeDocument/2006/relationships/hyperlink" Target="http://data.euro.who.int/tobacco/Default.aspx?TabID=2444" TargetMode="External" /><Relationship Id="rId17" Type="http://schemas.openxmlformats.org/officeDocument/2006/relationships/hyperlink" Target="http://data.euro.who.int/tobacco/Default.aspx?TabID=2444" TargetMode="External" /><Relationship Id="rId18" Type="http://schemas.openxmlformats.org/officeDocument/2006/relationships/hyperlink" Target="http://data.euro.who.int/tobacco/Default.aspx?TabID=2444" TargetMode="External" /><Relationship Id="rId19" Type="http://schemas.openxmlformats.org/officeDocument/2006/relationships/hyperlink" Target="http://data.euro.who.int/tobacco/Default.aspx?TabID=2444" TargetMode="External" /><Relationship Id="rId20" Type="http://schemas.openxmlformats.org/officeDocument/2006/relationships/hyperlink" Target="http://data.euro.who.int/tobacco/Default.aspx?TabID=2444" TargetMode="External" /><Relationship Id="rId21" Type="http://schemas.openxmlformats.org/officeDocument/2006/relationships/hyperlink" Target="http://data.euro.who.int/tobacco/Default.aspx?TabID=2444" TargetMode="External" /><Relationship Id="rId22" Type="http://schemas.openxmlformats.org/officeDocument/2006/relationships/hyperlink" Target="http://data.euro.who.int/tobacco/Default.aspx?TabID=2444" TargetMode="External" /><Relationship Id="rId23" Type="http://schemas.openxmlformats.org/officeDocument/2006/relationships/hyperlink" Target="http://data.euro.who.int/tobacco/Default.aspx?TabID=2444" TargetMode="External" /><Relationship Id="rId24" Type="http://schemas.openxmlformats.org/officeDocument/2006/relationships/hyperlink" Target="http://data.euro.who.int/tobacco/Default.aspx?TabID=2444" TargetMode="External" /><Relationship Id="rId25" Type="http://schemas.openxmlformats.org/officeDocument/2006/relationships/hyperlink" Target="http://data.euro.who.int/tobacco/Default.aspx?TabID=2444" TargetMode="External" /><Relationship Id="rId26" Type="http://schemas.openxmlformats.org/officeDocument/2006/relationships/hyperlink" Target="http://data.euro.who.int/tobacco/Default.aspx?TabID=2444" TargetMode="External" /><Relationship Id="rId27" Type="http://schemas.openxmlformats.org/officeDocument/2006/relationships/hyperlink" Target="http://data.euro.who.int/tobacco/Default.aspx?TabID=2444" TargetMode="External" /><Relationship Id="rId28" Type="http://schemas.openxmlformats.org/officeDocument/2006/relationships/hyperlink" Target="http://data.euro.who.int/tobacco/Default.aspx?TabID=2444" TargetMode="External" /><Relationship Id="rId2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.who.int/document/e89842.pdf" TargetMode="External" /><Relationship Id="rId2" Type="http://schemas.openxmlformats.org/officeDocument/2006/relationships/hyperlink" Target="http://data.euro.who.int/tobacco/Default.aspx?TabID=2444" TargetMode="External" /><Relationship Id="rId3" Type="http://schemas.openxmlformats.org/officeDocument/2006/relationships/hyperlink" Target="http://www.euro.who.int/document/e89842.pdf" TargetMode="External" /><Relationship Id="rId4" Type="http://schemas.openxmlformats.org/officeDocument/2006/relationships/hyperlink" Target="http://www.euro.who.int/document/e89842.pdf" TargetMode="External" /><Relationship Id="rId5" Type="http://schemas.openxmlformats.org/officeDocument/2006/relationships/hyperlink" Target="http://appsso.eurostat.ec.europa.eu/nui/show.do?dataset=demo_pjan&amp;lang=en" TargetMode="External" /><Relationship Id="rId6" Type="http://schemas.openxmlformats.org/officeDocument/2006/relationships/hyperlink" Target="http://epp.eurostat.ec.europa.eu/tgm/table.do?tab=table&amp;init=1&amp;plugin=1&amp;language=en&amp;pcode=tec00018" TargetMode="External" /><Relationship Id="rId7" Type="http://schemas.openxmlformats.org/officeDocument/2006/relationships/hyperlink" Target="http://epp.eurostat.ec.europa.eu/tgm/table.do?tab=table&amp;init=1&amp;plugin=1&amp;language=en&amp;pcode=tec00018" TargetMode="External" /><Relationship Id="rId8" Type="http://schemas.openxmlformats.org/officeDocument/2006/relationships/hyperlink" Target="http://epp.eurostat.ec.europa.eu/tgm/table.do?tab=table&amp;init=1&amp;plugin=1&amp;language=en&amp;pcode=tec00018" TargetMode="External" /><Relationship Id="rId9" Type="http://schemas.openxmlformats.org/officeDocument/2006/relationships/hyperlink" Target="http://epp.eurostat.ec.europa.eu/tgm/table.do?tab=table&amp;init=1&amp;plugin=1&amp;language=en&amp;pcode=tec00018" TargetMode="External" /><Relationship Id="rId10" Type="http://schemas.openxmlformats.org/officeDocument/2006/relationships/hyperlink" Target="http://epp.eurostat.ec.europa.eu/tgm/table.do?tab=table&amp;init=1&amp;plugin=1&amp;language=en&amp;pcode=tec00018" TargetMode="External" /><Relationship Id="rId11" Type="http://schemas.openxmlformats.org/officeDocument/2006/relationships/hyperlink" Target="http://epp.eurostat.ec.europa.eu/tgm/table.do?tab=table&amp;init=1&amp;plugin=1&amp;language=en&amp;pcode=tec00018" TargetMode="External" /><Relationship Id="rId12" Type="http://schemas.openxmlformats.org/officeDocument/2006/relationships/hyperlink" Target="http://data.euro.who.int/tobacco/Default.aspx?TabID=2444" TargetMode="External" /><Relationship Id="rId13" Type="http://schemas.openxmlformats.org/officeDocument/2006/relationships/hyperlink" Target="http://data.euro.who.int/tobacco/Default.aspx?TabID=2444" TargetMode="External" /><Relationship Id="rId14" Type="http://schemas.openxmlformats.org/officeDocument/2006/relationships/hyperlink" Target="http://data.euro.who.int/tobacco/Default.aspx?TabID=2444" TargetMode="External" /><Relationship Id="rId15" Type="http://schemas.openxmlformats.org/officeDocument/2006/relationships/hyperlink" Target="http://data.euro.who.int/tobacco/Default.aspx?TabID=2444" TargetMode="External" /><Relationship Id="rId16" Type="http://schemas.openxmlformats.org/officeDocument/2006/relationships/hyperlink" Target="http://data.euro.who.int/tobacco/Default.aspx?TabID=2444" TargetMode="External" /><Relationship Id="rId17" Type="http://schemas.openxmlformats.org/officeDocument/2006/relationships/hyperlink" Target="http://data.euro.who.int/tobacco/Default.aspx?TabID=2444" TargetMode="External" /><Relationship Id="rId18" Type="http://schemas.openxmlformats.org/officeDocument/2006/relationships/hyperlink" Target="http://data.euro.who.int/tobacco/Default.aspx?TabID=2444" TargetMode="External" /><Relationship Id="rId19" Type="http://schemas.openxmlformats.org/officeDocument/2006/relationships/hyperlink" Target="http://data.euro.who.int/tobacco/Default.aspx?TabID=2444" TargetMode="External" /><Relationship Id="rId20" Type="http://schemas.openxmlformats.org/officeDocument/2006/relationships/hyperlink" Target="http://data.euro.who.int/tobacco/Default.aspx?TabID=2444" TargetMode="External" /><Relationship Id="rId21" Type="http://schemas.openxmlformats.org/officeDocument/2006/relationships/hyperlink" Target="http://data.euro.who.int/tobacco/Default.aspx?TabID=2444" TargetMode="External" /><Relationship Id="rId22" Type="http://schemas.openxmlformats.org/officeDocument/2006/relationships/hyperlink" Target="http://data.euro.who.int/tobacco/Default.aspx?TabID=2444" TargetMode="External" /><Relationship Id="rId23" Type="http://schemas.openxmlformats.org/officeDocument/2006/relationships/hyperlink" Target="http://data.euro.who.int/tobacco/Default.aspx?TabID=2444" TargetMode="External" /><Relationship Id="rId24" Type="http://schemas.openxmlformats.org/officeDocument/2006/relationships/hyperlink" Target="http://data.euro.who.int/tobacco/Default.aspx?TabID=2444" TargetMode="External" /><Relationship Id="rId25" Type="http://schemas.openxmlformats.org/officeDocument/2006/relationships/hyperlink" Target="http://data.euro.who.int/tobacco/Default.aspx?TabID=2444" TargetMode="External" /><Relationship Id="rId26" Type="http://schemas.openxmlformats.org/officeDocument/2006/relationships/hyperlink" Target="http://data.euro.who.int/tobacco/Default.aspx?TabID=2444" TargetMode="External" /><Relationship Id="rId27" Type="http://schemas.openxmlformats.org/officeDocument/2006/relationships/hyperlink" Target="http://data.euro.who.int/tobacco/Default.aspx?TabID=2444" TargetMode="External" /><Relationship Id="rId28" Type="http://schemas.openxmlformats.org/officeDocument/2006/relationships/hyperlink" Target="http://data.euro.who.int/tobacco/Default.aspx?TabID=2444" TargetMode="External" /><Relationship Id="rId29" Type="http://schemas.openxmlformats.org/officeDocument/2006/relationships/hyperlink" Target="http://data.euro.who.int/tobacco/Default.aspx?TabID=244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5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spans="1:8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</row>
    <row r="2" spans="1:8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</row>
    <row r="3" spans="1:8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</row>
    <row r="5" spans="1:8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87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</row>
    <row r="15" spans="1:8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</row>
    <row r="19" spans="1:8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</row>
    <row r="23" spans="1:8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</row>
    <row r="25" spans="1:8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</row>
    <row r="27" spans="1:8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</row>
    <row r="29" spans="1:8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</row>
    <row r="30" spans="1:8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</row>
    <row r="31" spans="1:8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</row>
    <row r="33" spans="1:8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</row>
    <row r="34" spans="1:8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</row>
    <row r="35" spans="1:8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</row>
    <row r="36" spans="1:8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</row>
    <row r="37" spans="1:8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</row>
    <row r="38" spans="1:8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</row>
    <row r="39" spans="1:8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</row>
    <row r="40" spans="1:8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</row>
    <row r="41" spans="1:8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</row>
    <row r="42" spans="1:8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</row>
    <row r="43" spans="1:8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</row>
    <row r="44" spans="1:8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</row>
    <row r="45" spans="1:8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</row>
    <row r="46" spans="1:8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</row>
    <row r="47" spans="1:8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</row>
    <row r="48" spans="1:8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</row>
    <row r="49" spans="1:8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</row>
    <row r="50" spans="1:8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</row>
    <row r="51" spans="1:8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</row>
    <row r="52" spans="1:8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</row>
    <row r="53" spans="1:8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</row>
    <row r="54" spans="1:8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</row>
    <row r="55" spans="1:8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</row>
    <row r="56" spans="1:8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</row>
    <row r="57" spans="1:8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</row>
    <row r="58" spans="1:8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</row>
    <row r="59" spans="1:8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</row>
    <row r="60" spans="1:8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</row>
    <row r="61" spans="1:8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</row>
    <row r="62" spans="1:8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</row>
    <row r="63" spans="1:8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</row>
    <row r="64" spans="1:8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</row>
    <row r="65" spans="1:8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</row>
    <row r="66" spans="1:8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7" spans="1:8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</row>
    <row r="68" spans="1:8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</row>
    <row r="69" spans="1:8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</row>
    <row r="70" spans="1:8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</row>
    <row r="71" spans="1:8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</row>
    <row r="72" spans="1:8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</row>
    <row r="73" spans="1:8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</row>
    <row r="74" spans="1:8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</row>
    <row r="75" spans="1:8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</row>
    <row r="76" spans="1:8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</row>
    <row r="77" spans="1:8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</row>
    <row r="78" spans="1:8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8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</row>
    <row r="88" spans="1:8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</row>
    <row r="89" spans="1:8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</row>
    <row r="90" spans="1:8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</row>
    <row r="91" spans="1:8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</row>
    <row r="92" spans="1:8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</row>
    <row r="93" spans="1:8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</row>
    <row r="94" spans="1:8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</row>
    <row r="95" spans="1:8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</row>
    <row r="96" spans="1:8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</row>
    <row r="97" spans="1:8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</row>
    <row r="98" spans="1:8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</row>
    <row r="99" spans="1:8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</row>
    <row r="100" spans="1:8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</row>
    <row r="101" spans="1:8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</row>
    <row r="102" spans="1:8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</row>
    <row r="103" spans="1:8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</row>
    <row r="104" spans="1:8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</row>
    <row r="105" spans="1:8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</row>
    <row r="106" spans="1:8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</row>
    <row r="107" spans="1:8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</row>
    <row r="108" spans="1:8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</row>
    <row r="109" spans="1:8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</row>
    <row r="110" spans="1:8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</row>
    <row r="111" spans="1:8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</row>
    <row r="112" spans="1:8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</row>
    <row r="113" spans="1:8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</row>
    <row r="114" spans="1:8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</row>
    <row r="115" spans="1:8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</row>
    <row r="116" spans="1:8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</row>
    <row r="117" spans="1:8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</row>
    <row r="118" spans="1:8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</row>
    <row r="119" spans="1:8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</row>
    <row r="120" spans="1:8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</row>
    <row r="121" spans="1:8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</row>
    <row r="122" spans="1:8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</row>
    <row r="123" spans="1:8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</row>
    <row r="124" spans="1:8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</row>
    <row r="125" spans="1:8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</row>
    <row r="126" spans="1:8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</row>
    <row r="127" spans="1:8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</row>
    <row r="128" spans="1:8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</row>
    <row r="129" spans="1:8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</row>
    <row r="130" spans="1:8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</row>
    <row r="131" spans="1:8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</row>
    <row r="132" spans="1:8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</row>
    <row r="133" spans="1:8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</row>
    <row r="134" spans="1:8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</row>
    <row r="135" spans="1:8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</row>
    <row r="136" spans="1:8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</row>
    <row r="137" spans="1:8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</row>
    <row r="138" spans="1:8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</row>
    <row r="139" spans="1:8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</row>
    <row r="140" spans="1:8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</row>
    <row r="141" spans="1:8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</row>
    <row r="142" spans="1:8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</row>
    <row r="143" spans="1:8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</row>
    <row r="144" spans="1:8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</row>
    <row r="145" spans="1:8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</row>
    <row r="146" spans="1:8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</row>
    <row r="147" spans="1:8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</row>
    <row r="148" spans="1:8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</row>
    <row r="149" spans="1:8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</row>
    <row r="150" spans="1:8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</row>
    <row r="151" spans="1:8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</row>
    <row r="152" spans="1:8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</row>
    <row r="153" spans="1:8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</row>
    <row r="154" spans="1:8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</row>
    <row r="155" spans="1:8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</row>
    <row r="156" spans="1:8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</row>
    <row r="157" spans="1:8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</row>
    <row r="158" spans="1:8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</row>
    <row r="159" spans="1:8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</row>
    <row r="160" spans="1:8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</row>
    <row r="161" spans="1:8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</row>
    <row r="162" spans="1:8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</row>
    <row r="163" spans="1:8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</row>
    <row r="164" spans="1:8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</row>
    <row r="165" spans="1:8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</row>
    <row r="166" spans="1:8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</row>
    <row r="167" spans="1:8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</row>
    <row r="168" spans="1:8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</row>
    <row r="169" spans="1:8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</row>
    <row r="170" spans="1:8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</row>
    <row r="171" spans="1:8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</row>
    <row r="172" spans="1:8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</row>
    <row r="173" spans="1:8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</row>
    <row r="174" spans="1:8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</row>
    <row r="175" spans="1:8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</row>
    <row r="176" spans="1:8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</row>
    <row r="177" spans="1:8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</row>
    <row r="178" spans="1:8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</row>
    <row r="179" spans="1:8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</row>
    <row r="180" spans="1:8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</row>
    <row r="181" spans="1:8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</row>
    <row r="182" spans="1:8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</row>
    <row r="183" spans="1:8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</row>
    <row r="184" spans="1:8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</row>
    <row r="185" spans="1:8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</row>
    <row r="186" spans="1:8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</row>
    <row r="187" spans="1:8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</row>
    <row r="188" spans="1:8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</row>
    <row r="189" spans="1:8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</row>
    <row r="190" spans="1:8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</row>
    <row r="191" spans="1:8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</row>
    <row r="192" spans="1:8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</row>
    <row r="193" spans="1:8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</row>
    <row r="194" spans="1:8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</row>
    <row r="195" spans="1:8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</row>
    <row r="196" spans="1:8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</row>
    <row r="197" spans="1:8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</row>
    <row r="198" spans="1:8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</row>
    <row r="199" spans="1:8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</row>
    <row r="200" spans="1:8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</row>
    <row r="201" spans="1:8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</row>
    <row r="202" spans="1:8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</row>
    <row r="203" spans="1:8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</row>
    <row r="204" spans="1:8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</row>
    <row r="205" spans="1:8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</row>
    <row r="206" spans="1:8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</row>
    <row r="207" spans="1:8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</row>
    <row r="208" spans="1:8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</row>
    <row r="209" spans="1:8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</row>
    <row r="210" spans="1:8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</row>
    <row r="211" spans="1:8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</row>
    <row r="212" spans="1:8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</row>
    <row r="213" spans="1:8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</row>
    <row r="214" spans="1:8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</row>
    <row r="215" spans="1:8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</row>
    <row r="216" spans="1:8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</row>
    <row r="217" spans="1:8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</row>
    <row r="218" spans="1:8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</row>
    <row r="219" spans="1:8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</row>
    <row r="220" spans="1:8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</row>
    <row r="221" spans="1:8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</row>
    <row r="222" spans="1:8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</row>
    <row r="223" spans="1:8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</row>
    <row r="224" spans="1:8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</row>
    <row r="225" spans="1:8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</row>
    <row r="226" spans="1:8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</row>
    <row r="227" spans="1:8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</row>
    <row r="228" spans="1:8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</row>
    <row r="229" spans="1:8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</row>
    <row r="230" spans="1:8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</row>
    <row r="231" spans="1:8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</row>
    <row r="232" spans="1:8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</row>
    <row r="233" spans="1:8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</row>
    <row r="234" spans="1:8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</row>
    <row r="235" spans="1:8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</row>
    <row r="236" spans="1:8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</row>
    <row r="237" spans="1:8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</row>
    <row r="238" spans="1:8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</row>
    <row r="239" spans="1:8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</row>
    <row r="240" spans="1:8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</row>
    <row r="241" spans="1:8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</row>
    <row r="242" spans="1:8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</row>
    <row r="243" spans="1:8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</row>
    <row r="244" spans="1:8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</row>
    <row r="245" spans="1:8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</row>
    <row r="246" spans="1:8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</row>
    <row r="247" spans="1:8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</row>
    <row r="248" spans="1:8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</row>
    <row r="249" spans="1:8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</row>
    <row r="250" spans="1:8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</row>
    <row r="251" spans="1:8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</row>
    <row r="252" spans="1:8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</row>
    <row r="253" spans="1:8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</row>
    <row r="254" spans="1:8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</row>
    <row r="255" spans="1:8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11.140625" style="0" bestFit="1" customWidth="1"/>
    <col min="2" max="2" width="12.00390625" style="0" bestFit="1" customWidth="1"/>
    <col min="3" max="3" width="34.140625" style="0" bestFit="1" customWidth="1"/>
    <col min="4" max="4" width="9.00390625" style="0" bestFit="1" customWidth="1"/>
    <col min="5" max="5" width="16.00390625" style="0" bestFit="1" customWidth="1"/>
    <col min="6" max="6" width="18.140625" style="0" bestFit="1" customWidth="1"/>
    <col min="7" max="7" width="30.28125" style="19" customWidth="1"/>
    <col min="8" max="8" width="11.57421875" style="0" bestFit="1" customWidth="1"/>
    <col min="9" max="9" width="16.28125" style="0" bestFit="1" customWidth="1"/>
  </cols>
  <sheetData>
    <row r="1" spans="1:1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7" t="s">
        <v>6</v>
      </c>
      <c r="H1" s="15" t="s">
        <v>7</v>
      </c>
      <c r="I1" s="15" t="s">
        <v>8</v>
      </c>
      <c r="J1" s="1"/>
      <c r="K1" s="1"/>
    </row>
    <row r="2" spans="1:11" ht="12.75">
      <c r="A2" s="1" t="s">
        <v>22</v>
      </c>
      <c r="B2" s="1" t="s">
        <v>14</v>
      </c>
      <c r="C2" s="1" t="s">
        <v>136</v>
      </c>
      <c r="D2" s="1">
        <v>41.3</v>
      </c>
      <c r="E2" s="1" t="s">
        <v>19</v>
      </c>
      <c r="F2" s="1">
        <v>2005</v>
      </c>
      <c r="G2" s="18" t="s">
        <v>20</v>
      </c>
      <c r="H2" s="1" t="s">
        <v>126</v>
      </c>
      <c r="I2" s="16">
        <v>40347</v>
      </c>
      <c r="J2" s="1"/>
      <c r="K2" s="1"/>
    </row>
    <row r="3" spans="1:11" ht="12.75">
      <c r="A3" s="1" t="s">
        <v>23</v>
      </c>
      <c r="B3" s="1" t="s">
        <v>9</v>
      </c>
      <c r="C3" s="1" t="s">
        <v>136</v>
      </c>
      <c r="D3" s="1">
        <v>41.3</v>
      </c>
      <c r="E3" s="1" t="s">
        <v>19</v>
      </c>
      <c r="F3" s="1">
        <v>2005</v>
      </c>
      <c r="G3" s="18" t="s">
        <v>20</v>
      </c>
      <c r="H3" s="1" t="s">
        <v>126</v>
      </c>
      <c r="I3" s="16">
        <v>40347</v>
      </c>
      <c r="J3" s="1"/>
      <c r="K3" s="1"/>
    </row>
    <row r="4" spans="1:11" ht="12.75">
      <c r="A4" s="1" t="s">
        <v>37</v>
      </c>
      <c r="B4" s="1" t="s">
        <v>11</v>
      </c>
      <c r="C4" s="1" t="s">
        <v>136</v>
      </c>
      <c r="D4" s="1">
        <v>30.6</v>
      </c>
      <c r="E4" s="1" t="s">
        <v>19</v>
      </c>
      <c r="F4" s="1">
        <v>2005</v>
      </c>
      <c r="G4" s="18" t="s">
        <v>20</v>
      </c>
      <c r="H4" s="1" t="s">
        <v>126</v>
      </c>
      <c r="I4" s="16">
        <v>40347</v>
      </c>
      <c r="J4" s="1"/>
      <c r="K4" s="1"/>
    </row>
    <row r="5" spans="1:11" ht="12" customHeight="1">
      <c r="A5" s="1" t="s">
        <v>24</v>
      </c>
      <c r="B5" s="1" t="s">
        <v>21</v>
      </c>
      <c r="C5" s="1" t="s">
        <v>136</v>
      </c>
      <c r="D5" s="1">
        <v>31.7</v>
      </c>
      <c r="E5" s="1" t="s">
        <v>19</v>
      </c>
      <c r="F5" s="1">
        <v>2005</v>
      </c>
      <c r="G5" s="18" t="s">
        <v>20</v>
      </c>
      <c r="H5" s="1" t="s">
        <v>126</v>
      </c>
      <c r="I5" s="16">
        <v>40347</v>
      </c>
      <c r="J5" s="1"/>
      <c r="K5" s="1"/>
    </row>
    <row r="6" spans="1:11" ht="12.75">
      <c r="A6" s="1" t="s">
        <v>25</v>
      </c>
      <c r="B6" s="1" t="s">
        <v>13</v>
      </c>
      <c r="C6" s="1" t="s">
        <v>136</v>
      </c>
      <c r="D6" s="1">
        <v>39</v>
      </c>
      <c r="E6" s="1" t="s">
        <v>19</v>
      </c>
      <c r="F6" s="1">
        <v>2005</v>
      </c>
      <c r="G6" s="18" t="s">
        <v>20</v>
      </c>
      <c r="H6" s="1" t="s">
        <v>126</v>
      </c>
      <c r="I6" s="16">
        <v>40347</v>
      </c>
      <c r="J6" s="1"/>
      <c r="K6" s="1"/>
    </row>
    <row r="7" spans="1:11" ht="12.75">
      <c r="A7" s="1" t="s">
        <v>26</v>
      </c>
      <c r="B7" s="1" t="s">
        <v>12</v>
      </c>
      <c r="C7" s="1" t="s">
        <v>136</v>
      </c>
      <c r="D7" s="1">
        <v>29.1</v>
      </c>
      <c r="E7" s="1" t="s">
        <v>19</v>
      </c>
      <c r="F7" s="1">
        <v>2005</v>
      </c>
      <c r="G7" s="18" t="s">
        <v>20</v>
      </c>
      <c r="H7" s="1" t="s">
        <v>126</v>
      </c>
      <c r="I7" s="16">
        <v>40347</v>
      </c>
      <c r="J7" s="1"/>
      <c r="K7" s="1"/>
    </row>
    <row r="8" spans="1:11" ht="12.75">
      <c r="A8" s="1" t="s">
        <v>27</v>
      </c>
      <c r="B8" s="1" t="s">
        <v>18</v>
      </c>
      <c r="C8" s="1" t="s">
        <v>136</v>
      </c>
      <c r="D8" s="1">
        <v>26.1</v>
      </c>
      <c r="E8" s="1" t="s">
        <v>19</v>
      </c>
      <c r="F8" s="1">
        <v>2005</v>
      </c>
      <c r="G8" s="18" t="s">
        <v>20</v>
      </c>
      <c r="H8" s="1" t="s">
        <v>126</v>
      </c>
      <c r="I8" s="16">
        <v>40347</v>
      </c>
      <c r="J8" s="1"/>
      <c r="K8" s="1"/>
    </row>
    <row r="9" spans="1:11" ht="12.75">
      <c r="A9" s="1" t="s">
        <v>28</v>
      </c>
      <c r="B9" s="1" t="s">
        <v>15</v>
      </c>
      <c r="C9" s="1" t="s">
        <v>136</v>
      </c>
      <c r="D9" s="1">
        <v>37.6</v>
      </c>
      <c r="E9" s="1" t="s">
        <v>19</v>
      </c>
      <c r="F9" s="1">
        <v>2005</v>
      </c>
      <c r="G9" s="18" t="s">
        <v>20</v>
      </c>
      <c r="H9" s="1" t="s">
        <v>126</v>
      </c>
      <c r="I9" s="16">
        <v>40347</v>
      </c>
      <c r="J9" s="1"/>
      <c r="K9" s="1"/>
    </row>
    <row r="10" spans="1:11" ht="12.75">
      <c r="A10" s="1" t="s">
        <v>29</v>
      </c>
      <c r="B10" s="1" t="s">
        <v>16</v>
      </c>
      <c r="C10" s="1" t="s">
        <v>136</v>
      </c>
      <c r="D10" s="1">
        <v>34.8</v>
      </c>
      <c r="E10" s="1" t="s">
        <v>19</v>
      </c>
      <c r="F10" s="1">
        <v>2005</v>
      </c>
      <c r="G10" s="18" t="s">
        <v>20</v>
      </c>
      <c r="H10" s="1" t="s">
        <v>126</v>
      </c>
      <c r="I10" s="16">
        <v>40347</v>
      </c>
      <c r="J10" s="1"/>
      <c r="K10" s="1"/>
    </row>
    <row r="11" spans="1:11" ht="12.75">
      <c r="A11" s="1" t="s">
        <v>30</v>
      </c>
      <c r="B11" s="1" t="s">
        <v>10</v>
      </c>
      <c r="C11" s="1" t="s">
        <v>136</v>
      </c>
      <c r="D11" s="1">
        <v>32.7</v>
      </c>
      <c r="E11" s="1" t="s">
        <v>19</v>
      </c>
      <c r="F11" s="1">
        <v>2005</v>
      </c>
      <c r="G11" s="18" t="s">
        <v>20</v>
      </c>
      <c r="H11" s="1" t="s">
        <v>126</v>
      </c>
      <c r="I11" s="16">
        <v>40347</v>
      </c>
      <c r="J11" s="1"/>
      <c r="K11" s="1"/>
    </row>
    <row r="12" spans="1:11" ht="12.75">
      <c r="A12" s="1" t="s">
        <v>31</v>
      </c>
      <c r="B12" s="1" t="s">
        <v>17</v>
      </c>
      <c r="C12" s="1" t="s">
        <v>136</v>
      </c>
      <c r="D12" s="1">
        <v>14.4</v>
      </c>
      <c r="E12" s="1" t="s">
        <v>19</v>
      </c>
      <c r="F12" s="1">
        <v>2005</v>
      </c>
      <c r="G12" s="18" t="s">
        <v>20</v>
      </c>
      <c r="H12" s="1" t="s">
        <v>126</v>
      </c>
      <c r="I12" s="16">
        <v>40347</v>
      </c>
      <c r="J12" s="1"/>
      <c r="K12" s="1"/>
    </row>
    <row r="13" spans="1:11" ht="12.75">
      <c r="A13" s="1" t="s">
        <v>32</v>
      </c>
      <c r="B13" s="1" t="s">
        <v>14</v>
      </c>
      <c r="C13" s="1" t="s">
        <v>137</v>
      </c>
      <c r="D13" s="1">
        <v>2.8</v>
      </c>
      <c r="E13" s="1" t="s">
        <v>19</v>
      </c>
      <c r="F13" s="1">
        <v>2000</v>
      </c>
      <c r="G13" s="18" t="s">
        <v>39</v>
      </c>
      <c r="H13" s="1" t="s">
        <v>126</v>
      </c>
      <c r="I13" s="16">
        <v>40347</v>
      </c>
      <c r="J13" s="1"/>
      <c r="K13" s="1"/>
    </row>
    <row r="14" spans="1:11" ht="12.75">
      <c r="A14" s="1" t="s">
        <v>33</v>
      </c>
      <c r="B14" s="1" t="s">
        <v>9</v>
      </c>
      <c r="C14" s="1" t="s">
        <v>137</v>
      </c>
      <c r="D14" s="1">
        <v>16.4</v>
      </c>
      <c r="E14" s="1" t="s">
        <v>19</v>
      </c>
      <c r="F14" s="1">
        <v>2000</v>
      </c>
      <c r="G14" s="18" t="s">
        <v>39</v>
      </c>
      <c r="H14" s="1" t="s">
        <v>126</v>
      </c>
      <c r="I14" s="16">
        <v>40347</v>
      </c>
      <c r="J14" s="1"/>
      <c r="K14" s="1"/>
    </row>
    <row r="15" spans="1:11" ht="12.75">
      <c r="A15" s="1" t="s">
        <v>34</v>
      </c>
      <c r="B15" s="1" t="s">
        <v>11</v>
      </c>
      <c r="C15" s="1" t="s">
        <v>137</v>
      </c>
      <c r="D15" s="1">
        <v>9</v>
      </c>
      <c r="E15" s="1" t="s">
        <v>19</v>
      </c>
      <c r="F15" s="1">
        <v>2000</v>
      </c>
      <c r="G15" s="18" t="s">
        <v>39</v>
      </c>
      <c r="H15" s="1" t="s">
        <v>126</v>
      </c>
      <c r="I15" s="16">
        <v>40347</v>
      </c>
      <c r="J15" s="1"/>
      <c r="K15" s="1"/>
    </row>
    <row r="16" spans="1:11" ht="12.75">
      <c r="A16" s="1" t="s">
        <v>35</v>
      </c>
      <c r="B16" s="1" t="s">
        <v>21</v>
      </c>
      <c r="C16" s="1" t="s">
        <v>137</v>
      </c>
      <c r="D16" s="1">
        <v>7.5</v>
      </c>
      <c r="E16" s="1" t="s">
        <v>19</v>
      </c>
      <c r="F16" s="1">
        <v>2000</v>
      </c>
      <c r="G16" s="18" t="s">
        <v>39</v>
      </c>
      <c r="H16" s="1" t="s">
        <v>126</v>
      </c>
      <c r="I16" s="16">
        <v>40347</v>
      </c>
      <c r="J16" s="1"/>
      <c r="K16" s="1"/>
    </row>
    <row r="17" spans="1:11" ht="12.75">
      <c r="A17" s="1" t="s">
        <v>38</v>
      </c>
      <c r="B17" s="1" t="s">
        <v>13</v>
      </c>
      <c r="C17" s="1" t="s">
        <v>137</v>
      </c>
      <c r="D17" s="1">
        <v>6.4</v>
      </c>
      <c r="E17" s="1" t="s">
        <v>19</v>
      </c>
      <c r="F17" s="1">
        <v>2000</v>
      </c>
      <c r="G17" s="18" t="s">
        <v>39</v>
      </c>
      <c r="H17" s="1" t="s">
        <v>126</v>
      </c>
      <c r="I17" s="16">
        <v>40347</v>
      </c>
      <c r="J17" s="1"/>
      <c r="K17" s="1"/>
    </row>
    <row r="18" spans="1:11" ht="12.75">
      <c r="A18" s="1" t="s">
        <v>36</v>
      </c>
      <c r="B18" s="1" t="s">
        <v>12</v>
      </c>
      <c r="C18" s="1" t="s">
        <v>137</v>
      </c>
      <c r="D18" s="1">
        <v>10.1</v>
      </c>
      <c r="E18" s="1" t="s">
        <v>19</v>
      </c>
      <c r="F18" s="1">
        <v>2000</v>
      </c>
      <c r="G18" s="18" t="s">
        <v>39</v>
      </c>
      <c r="H18" s="1" t="s">
        <v>126</v>
      </c>
      <c r="I18" s="16">
        <v>40347</v>
      </c>
      <c r="J18" s="1"/>
      <c r="K18" s="1"/>
    </row>
    <row r="19" spans="1:11" ht="12.75">
      <c r="A19" s="1" t="s">
        <v>56</v>
      </c>
      <c r="B19" s="1" t="s">
        <v>18</v>
      </c>
      <c r="C19" s="1" t="s">
        <v>137</v>
      </c>
      <c r="D19" s="1">
        <v>3.2</v>
      </c>
      <c r="E19" s="1" t="s">
        <v>19</v>
      </c>
      <c r="F19" s="1">
        <v>2000</v>
      </c>
      <c r="G19" s="18" t="s">
        <v>39</v>
      </c>
      <c r="H19" s="1" t="s">
        <v>126</v>
      </c>
      <c r="I19" s="16">
        <v>40347</v>
      </c>
      <c r="J19" s="1"/>
      <c r="K19" s="1"/>
    </row>
    <row r="20" spans="1:11" ht="12.75">
      <c r="A20" s="1" t="s">
        <v>57</v>
      </c>
      <c r="B20" s="1" t="s">
        <v>15</v>
      </c>
      <c r="C20" s="1" t="s">
        <v>137</v>
      </c>
      <c r="D20" s="1">
        <v>16.1</v>
      </c>
      <c r="E20" s="1" t="s">
        <v>19</v>
      </c>
      <c r="F20" s="1">
        <v>2000</v>
      </c>
      <c r="G20" s="18" t="s">
        <v>39</v>
      </c>
      <c r="H20" s="1" t="s">
        <v>126</v>
      </c>
      <c r="I20" s="16">
        <v>40347</v>
      </c>
      <c r="J20" s="1"/>
      <c r="K20" s="1"/>
    </row>
    <row r="21" spans="1:11" ht="12.75">
      <c r="A21" s="1" t="s">
        <v>58</v>
      </c>
      <c r="B21" s="1" t="s">
        <v>16</v>
      </c>
      <c r="C21" s="1" t="s">
        <v>137</v>
      </c>
      <c r="D21" s="1">
        <v>18.8</v>
      </c>
      <c r="E21" s="1" t="s">
        <v>19</v>
      </c>
      <c r="F21" s="1">
        <v>2000</v>
      </c>
      <c r="G21" s="18" t="s">
        <v>39</v>
      </c>
      <c r="H21" s="1" t="s">
        <v>126</v>
      </c>
      <c r="I21" s="16">
        <v>40347</v>
      </c>
      <c r="J21" s="1"/>
      <c r="K21" s="1"/>
    </row>
    <row r="22" spans="1:11" ht="12.75">
      <c r="A22" s="1" t="s">
        <v>59</v>
      </c>
      <c r="B22" s="1" t="s">
        <v>10</v>
      </c>
      <c r="C22" s="1" t="s">
        <v>137</v>
      </c>
      <c r="D22" s="1">
        <v>11.1</v>
      </c>
      <c r="E22" s="1" t="s">
        <v>19</v>
      </c>
      <c r="F22" s="1">
        <v>2000</v>
      </c>
      <c r="G22" s="18" t="s">
        <v>39</v>
      </c>
      <c r="H22" s="1" t="s">
        <v>126</v>
      </c>
      <c r="I22" s="16">
        <v>40347</v>
      </c>
      <c r="J22" s="1"/>
      <c r="K22" s="1"/>
    </row>
    <row r="23" spans="1:11" ht="12.75">
      <c r="A23" s="1" t="s">
        <v>60</v>
      </c>
      <c r="B23" s="1" t="s">
        <v>17</v>
      </c>
      <c r="C23" s="1" t="s">
        <v>137</v>
      </c>
      <c r="D23" s="1">
        <v>5.6</v>
      </c>
      <c r="E23" s="1" t="s">
        <v>19</v>
      </c>
      <c r="F23" s="1">
        <v>2000</v>
      </c>
      <c r="G23" s="18" t="s">
        <v>39</v>
      </c>
      <c r="H23" s="1" t="s">
        <v>126</v>
      </c>
      <c r="I23" s="16">
        <v>40347</v>
      </c>
      <c r="J23" s="1"/>
      <c r="K23" s="1"/>
    </row>
    <row r="24" spans="1:11" ht="12.75">
      <c r="A24" s="1" t="s">
        <v>61</v>
      </c>
      <c r="B24" s="1" t="s">
        <v>14</v>
      </c>
      <c r="C24" s="1" t="s">
        <v>40</v>
      </c>
      <c r="D24" s="1">
        <v>8142573</v>
      </c>
      <c r="E24" s="1" t="s">
        <v>41</v>
      </c>
      <c r="F24" s="1">
        <v>2004</v>
      </c>
      <c r="G24" s="18" t="s">
        <v>42</v>
      </c>
      <c r="H24" s="1" t="s">
        <v>126</v>
      </c>
      <c r="I24" s="16">
        <v>40347</v>
      </c>
      <c r="J24" s="1"/>
      <c r="K24" s="1"/>
    </row>
    <row r="25" spans="1:11" ht="12.75">
      <c r="A25" s="1" t="s">
        <v>62</v>
      </c>
      <c r="B25" s="1" t="s">
        <v>9</v>
      </c>
      <c r="C25" s="1" t="s">
        <v>40</v>
      </c>
      <c r="D25" s="1">
        <v>7801273</v>
      </c>
      <c r="E25" s="1" t="s">
        <v>41</v>
      </c>
      <c r="F25" s="1">
        <v>2004</v>
      </c>
      <c r="G25" s="18" t="s">
        <v>42</v>
      </c>
      <c r="H25" s="1" t="s">
        <v>126</v>
      </c>
      <c r="I25" s="16">
        <v>40347</v>
      </c>
      <c r="J25" s="1"/>
      <c r="K25" s="1"/>
    </row>
    <row r="26" spans="1:11" ht="12.75">
      <c r="A26" s="1" t="s">
        <v>63</v>
      </c>
      <c r="B26" s="1" t="s">
        <v>11</v>
      </c>
      <c r="C26" s="1" t="s">
        <v>40</v>
      </c>
      <c r="D26" s="1">
        <v>62292241</v>
      </c>
      <c r="E26" s="1" t="s">
        <v>41</v>
      </c>
      <c r="F26" s="1">
        <v>2004</v>
      </c>
      <c r="G26" s="18" t="s">
        <v>42</v>
      </c>
      <c r="H26" s="1" t="s">
        <v>126</v>
      </c>
      <c r="I26" s="16">
        <v>40347</v>
      </c>
      <c r="J26" s="1"/>
      <c r="K26" s="1"/>
    </row>
    <row r="27" spans="1:11" ht="12.75">
      <c r="A27" s="1" t="s">
        <v>64</v>
      </c>
      <c r="B27" s="1" t="s">
        <v>21</v>
      </c>
      <c r="C27" s="1" t="s">
        <v>40</v>
      </c>
      <c r="D27" s="1">
        <v>82531671</v>
      </c>
      <c r="E27" s="1" t="s">
        <v>41</v>
      </c>
      <c r="F27" s="1">
        <v>2004</v>
      </c>
      <c r="G27" s="18" t="s">
        <v>42</v>
      </c>
      <c r="H27" s="1" t="s">
        <v>126</v>
      </c>
      <c r="I27" s="16">
        <v>40347</v>
      </c>
      <c r="J27" s="1"/>
      <c r="K27" s="1"/>
    </row>
    <row r="28" spans="1:11" ht="12.75">
      <c r="A28" s="1" t="s">
        <v>65</v>
      </c>
      <c r="B28" s="1" t="s">
        <v>13</v>
      </c>
      <c r="C28" s="1" t="s">
        <v>40</v>
      </c>
      <c r="D28" s="1">
        <v>10116742</v>
      </c>
      <c r="E28" s="1" t="s">
        <v>41</v>
      </c>
      <c r="F28" s="1">
        <v>2004</v>
      </c>
      <c r="G28" s="18" t="s">
        <v>42</v>
      </c>
      <c r="H28" s="1" t="s">
        <v>126</v>
      </c>
      <c r="I28" s="16">
        <v>40347</v>
      </c>
      <c r="J28" s="1"/>
      <c r="K28" s="1"/>
    </row>
    <row r="29" spans="1:11" ht="12.75">
      <c r="A29" s="1" t="s">
        <v>66</v>
      </c>
      <c r="B29" s="1" t="s">
        <v>12</v>
      </c>
      <c r="C29" s="1" t="s">
        <v>40</v>
      </c>
      <c r="D29" s="1">
        <v>57888245</v>
      </c>
      <c r="E29" s="1" t="s">
        <v>41</v>
      </c>
      <c r="F29" s="1">
        <v>2004</v>
      </c>
      <c r="G29" s="18" t="s">
        <v>42</v>
      </c>
      <c r="H29" s="1" t="s">
        <v>126</v>
      </c>
      <c r="I29" s="16">
        <v>40347</v>
      </c>
      <c r="J29" s="1"/>
      <c r="K29" s="1"/>
    </row>
    <row r="30" spans="1:11" ht="12.75">
      <c r="A30" s="1" t="s">
        <v>67</v>
      </c>
      <c r="B30" s="1" t="s">
        <v>18</v>
      </c>
      <c r="C30" s="1" t="s">
        <v>40</v>
      </c>
      <c r="D30" s="1">
        <v>4577457</v>
      </c>
      <c r="E30" s="1" t="s">
        <v>41</v>
      </c>
      <c r="F30" s="1">
        <v>2004</v>
      </c>
      <c r="G30" s="18" t="s">
        <v>42</v>
      </c>
      <c r="H30" s="1" t="s">
        <v>126</v>
      </c>
      <c r="I30" s="16">
        <v>40347</v>
      </c>
      <c r="J30" s="1"/>
      <c r="K30" s="1"/>
    </row>
    <row r="31" spans="1:11" ht="12.75">
      <c r="A31" s="1" t="s">
        <v>68</v>
      </c>
      <c r="B31" s="1" t="s">
        <v>15</v>
      </c>
      <c r="C31" s="1" t="s">
        <v>40</v>
      </c>
      <c r="D31" s="1">
        <v>38190608</v>
      </c>
      <c r="E31" s="1" t="s">
        <v>41</v>
      </c>
      <c r="F31" s="1">
        <v>2004</v>
      </c>
      <c r="G31" s="18" t="s">
        <v>42</v>
      </c>
      <c r="H31" s="1" t="s">
        <v>126</v>
      </c>
      <c r="I31" s="16">
        <v>40347</v>
      </c>
      <c r="J31" s="1"/>
      <c r="K31" s="1"/>
    </row>
    <row r="32" spans="1:11" ht="12.75">
      <c r="A32" s="1" t="s">
        <v>69</v>
      </c>
      <c r="B32" s="1" t="s">
        <v>16</v>
      </c>
      <c r="C32" s="1" t="s">
        <v>40</v>
      </c>
      <c r="D32" s="1">
        <v>5380053</v>
      </c>
      <c r="E32" s="1" t="s">
        <v>41</v>
      </c>
      <c r="F32" s="1">
        <v>2004</v>
      </c>
      <c r="G32" s="18" t="s">
        <v>42</v>
      </c>
      <c r="H32" s="1" t="s">
        <v>126</v>
      </c>
      <c r="I32" s="16">
        <v>40347</v>
      </c>
      <c r="J32" s="1"/>
      <c r="K32" s="1"/>
    </row>
    <row r="33" spans="1:11" ht="12.75">
      <c r="A33" s="1" t="s">
        <v>70</v>
      </c>
      <c r="B33" s="1" t="s">
        <v>10</v>
      </c>
      <c r="C33" s="1" t="s">
        <v>40</v>
      </c>
      <c r="D33" s="1">
        <v>42345342</v>
      </c>
      <c r="E33" s="1" t="s">
        <v>41</v>
      </c>
      <c r="F33" s="1">
        <v>2004</v>
      </c>
      <c r="G33" s="18" t="s">
        <v>42</v>
      </c>
      <c r="H33" s="1" t="s">
        <v>126</v>
      </c>
      <c r="I33" s="16">
        <v>40347</v>
      </c>
      <c r="J33" s="1"/>
      <c r="K33" s="1"/>
    </row>
    <row r="34" spans="1:11" ht="12.75">
      <c r="A34" s="1" t="s">
        <v>71</v>
      </c>
      <c r="B34" s="1" t="s">
        <v>17</v>
      </c>
      <c r="C34" s="1" t="s">
        <v>40</v>
      </c>
      <c r="D34" s="1">
        <v>8975670</v>
      </c>
      <c r="E34" s="1" t="s">
        <v>41</v>
      </c>
      <c r="F34" s="1">
        <v>2004</v>
      </c>
      <c r="G34" s="18" t="s">
        <v>42</v>
      </c>
      <c r="H34" s="1" t="s">
        <v>126</v>
      </c>
      <c r="I34" s="16">
        <v>40347</v>
      </c>
      <c r="J34" s="1"/>
      <c r="K34" s="1"/>
    </row>
    <row r="35" spans="1:11" ht="12.75">
      <c r="A35" s="1" t="s">
        <v>72</v>
      </c>
      <c r="B35" s="1" t="s">
        <v>14</v>
      </c>
      <c r="C35" s="1" t="s">
        <v>43</v>
      </c>
      <c r="D35" s="1">
        <v>10.51</v>
      </c>
      <c r="E35" s="1" t="s">
        <v>44</v>
      </c>
      <c r="F35" s="1">
        <v>2003</v>
      </c>
      <c r="G35" s="18" t="s">
        <v>45</v>
      </c>
      <c r="H35" s="1" t="s">
        <v>126</v>
      </c>
      <c r="I35" s="16">
        <v>40347</v>
      </c>
      <c r="J35" s="1"/>
      <c r="K35" s="1"/>
    </row>
    <row r="36" spans="1:11" ht="12.75">
      <c r="A36" s="1" t="s">
        <v>73</v>
      </c>
      <c r="B36" s="1" t="s">
        <v>9</v>
      </c>
      <c r="C36" s="1" t="s">
        <v>43</v>
      </c>
      <c r="D36" s="1">
        <v>5.04</v>
      </c>
      <c r="E36" s="1" t="s">
        <v>44</v>
      </c>
      <c r="F36" s="1">
        <v>2003</v>
      </c>
      <c r="G36" s="18" t="s">
        <v>46</v>
      </c>
      <c r="H36" s="1" t="s">
        <v>126</v>
      </c>
      <c r="I36" s="16">
        <v>40347</v>
      </c>
      <c r="J36" s="1"/>
      <c r="K36" s="1"/>
    </row>
    <row r="37" spans="1:11" ht="12.75">
      <c r="A37" s="1" t="s">
        <v>74</v>
      </c>
      <c r="B37" s="1" t="s">
        <v>11</v>
      </c>
      <c r="C37" s="1" t="s">
        <v>43</v>
      </c>
      <c r="D37" s="1">
        <v>9.95</v>
      </c>
      <c r="E37" s="1" t="s">
        <v>44</v>
      </c>
      <c r="F37" s="1">
        <v>2003</v>
      </c>
      <c r="G37" s="18" t="s">
        <v>47</v>
      </c>
      <c r="H37" s="1" t="s">
        <v>126</v>
      </c>
      <c r="I37" s="16">
        <v>40347</v>
      </c>
      <c r="J37" s="1"/>
      <c r="K37" s="1"/>
    </row>
    <row r="38" spans="1:11" ht="12.75">
      <c r="A38" s="1" t="s">
        <v>75</v>
      </c>
      <c r="B38" s="1" t="s">
        <v>21</v>
      </c>
      <c r="C38" s="1" t="s">
        <v>43</v>
      </c>
      <c r="D38" s="1">
        <v>10.71</v>
      </c>
      <c r="E38" s="1" t="s">
        <v>44</v>
      </c>
      <c r="F38" s="1">
        <v>2003</v>
      </c>
      <c r="G38" s="18" t="s">
        <v>48</v>
      </c>
      <c r="H38" s="1" t="s">
        <v>126</v>
      </c>
      <c r="I38" s="16">
        <v>40347</v>
      </c>
      <c r="J38" s="1"/>
      <c r="K38" s="1"/>
    </row>
    <row r="39" spans="1:11" ht="12.75">
      <c r="A39" s="1" t="s">
        <v>76</v>
      </c>
      <c r="B39" s="1" t="s">
        <v>13</v>
      </c>
      <c r="C39" s="1" t="s">
        <v>43</v>
      </c>
      <c r="D39" s="1">
        <v>11.6</v>
      </c>
      <c r="E39" s="1" t="s">
        <v>44</v>
      </c>
      <c r="F39" s="1">
        <v>2003</v>
      </c>
      <c r="G39" s="18" t="s">
        <v>49</v>
      </c>
      <c r="H39" s="1" t="s">
        <v>126</v>
      </c>
      <c r="I39" s="16">
        <v>40347</v>
      </c>
      <c r="J39" s="1"/>
      <c r="K39" s="1"/>
    </row>
    <row r="40" spans="1:11" ht="12.75">
      <c r="A40" s="1" t="s">
        <v>77</v>
      </c>
      <c r="B40" s="1" t="s">
        <v>12</v>
      </c>
      <c r="C40" s="1" t="s">
        <v>43</v>
      </c>
      <c r="D40" s="1">
        <v>7.61</v>
      </c>
      <c r="E40" s="1" t="s">
        <v>44</v>
      </c>
      <c r="F40" s="1">
        <v>2003</v>
      </c>
      <c r="G40" s="18" t="s">
        <v>50</v>
      </c>
      <c r="H40" s="1" t="s">
        <v>126</v>
      </c>
      <c r="I40" s="16">
        <v>40347</v>
      </c>
      <c r="J40" s="1"/>
      <c r="K40" s="1"/>
    </row>
    <row r="41" spans="1:11" ht="12.75">
      <c r="A41" s="1" t="s">
        <v>78</v>
      </c>
      <c r="B41" s="1" t="s">
        <v>18</v>
      </c>
      <c r="C41" s="1" t="s">
        <v>43</v>
      </c>
      <c r="D41" s="1">
        <v>4.82</v>
      </c>
      <c r="E41" s="1" t="s">
        <v>44</v>
      </c>
      <c r="F41" s="1">
        <v>2003</v>
      </c>
      <c r="G41" s="18" t="s">
        <v>51</v>
      </c>
      <c r="H41" s="1" t="s">
        <v>126</v>
      </c>
      <c r="I41" s="16">
        <v>40347</v>
      </c>
      <c r="J41" s="1"/>
      <c r="K41" s="1"/>
    </row>
    <row r="42" spans="1:11" ht="12.75">
      <c r="A42" s="1" t="s">
        <v>79</v>
      </c>
      <c r="B42" s="1" t="s">
        <v>15</v>
      </c>
      <c r="C42" s="1" t="s">
        <v>43</v>
      </c>
      <c r="D42" s="1">
        <v>6.68</v>
      </c>
      <c r="E42" s="1" t="s">
        <v>44</v>
      </c>
      <c r="F42" s="1">
        <v>2003</v>
      </c>
      <c r="G42" s="18" t="s">
        <v>52</v>
      </c>
      <c r="H42" s="1" t="s">
        <v>126</v>
      </c>
      <c r="I42" s="16">
        <v>40347</v>
      </c>
      <c r="J42" s="1"/>
      <c r="K42" s="1"/>
    </row>
    <row r="43" spans="1:11" ht="12.75">
      <c r="A43" s="1" t="s">
        <v>80</v>
      </c>
      <c r="B43" s="1" t="s">
        <v>16</v>
      </c>
      <c r="C43" s="1" t="s">
        <v>43</v>
      </c>
      <c r="D43" s="1">
        <v>9.48</v>
      </c>
      <c r="E43" s="1" t="s">
        <v>44</v>
      </c>
      <c r="F43" s="1">
        <v>2003</v>
      </c>
      <c r="G43" s="18" t="s">
        <v>53</v>
      </c>
      <c r="H43" s="1" t="s">
        <v>126</v>
      </c>
      <c r="I43" s="16">
        <v>40347</v>
      </c>
      <c r="J43" s="1"/>
      <c r="K43" s="1"/>
    </row>
    <row r="44" spans="1:11" ht="12.75">
      <c r="A44" s="1" t="s">
        <v>81</v>
      </c>
      <c r="B44" s="1" t="s">
        <v>10</v>
      </c>
      <c r="C44" s="1" t="s">
        <v>43</v>
      </c>
      <c r="D44" s="1">
        <v>9.99</v>
      </c>
      <c r="E44" s="1" t="s">
        <v>44</v>
      </c>
      <c r="F44" s="1">
        <v>2003</v>
      </c>
      <c r="G44" s="18" t="s">
        <v>54</v>
      </c>
      <c r="H44" s="1" t="s">
        <v>126</v>
      </c>
      <c r="I44" s="16">
        <v>40347</v>
      </c>
      <c r="J44" s="1"/>
      <c r="K44" s="1"/>
    </row>
    <row r="45" spans="1:11" ht="12.75">
      <c r="A45" s="1" t="s">
        <v>82</v>
      </c>
      <c r="B45" s="1" t="s">
        <v>17</v>
      </c>
      <c r="C45" s="1" t="s">
        <v>43</v>
      </c>
      <c r="D45" s="1">
        <v>5.62</v>
      </c>
      <c r="E45" s="1" t="s">
        <v>44</v>
      </c>
      <c r="F45" s="1">
        <v>2003</v>
      </c>
      <c r="G45" s="18" t="s">
        <v>55</v>
      </c>
      <c r="H45" s="1" t="s">
        <v>126</v>
      </c>
      <c r="I45" s="16">
        <v>40347</v>
      </c>
      <c r="J45" s="1"/>
      <c r="K45" s="1"/>
    </row>
    <row r="46" spans="1:11" ht="12.75">
      <c r="A46" s="1" t="s">
        <v>83</v>
      </c>
      <c r="B46" s="1" t="s">
        <v>14</v>
      </c>
      <c r="C46" s="1" t="s">
        <v>110</v>
      </c>
      <c r="D46" s="1">
        <v>10.7</v>
      </c>
      <c r="E46" s="1" t="s">
        <v>111</v>
      </c>
      <c r="F46" s="1">
        <v>2003</v>
      </c>
      <c r="G46" s="20" t="s">
        <v>112</v>
      </c>
      <c r="H46" s="1" t="s">
        <v>126</v>
      </c>
      <c r="I46" s="16">
        <v>40347</v>
      </c>
      <c r="J46" s="1"/>
      <c r="K46" s="1"/>
    </row>
    <row r="47" spans="1:11" ht="12.75">
      <c r="A47" s="1" t="s">
        <v>84</v>
      </c>
      <c r="B47" s="1" t="s">
        <v>9</v>
      </c>
      <c r="C47" s="1" t="s">
        <v>110</v>
      </c>
      <c r="D47" s="1">
        <v>6.5</v>
      </c>
      <c r="E47" s="1" t="s">
        <v>111</v>
      </c>
      <c r="F47" s="1">
        <v>2003</v>
      </c>
      <c r="G47" s="18" t="s">
        <v>112</v>
      </c>
      <c r="H47" s="1" t="s">
        <v>126</v>
      </c>
      <c r="I47" s="16">
        <v>40347</v>
      </c>
      <c r="J47" s="1"/>
      <c r="K47" s="1"/>
    </row>
    <row r="48" spans="1:11" ht="12.75">
      <c r="A48" s="1" t="s">
        <v>85</v>
      </c>
      <c r="B48" s="1" t="s">
        <v>11</v>
      </c>
      <c r="C48" s="1" t="s">
        <v>110</v>
      </c>
      <c r="D48" s="1">
        <v>10.9</v>
      </c>
      <c r="E48" s="1" t="s">
        <v>111</v>
      </c>
      <c r="F48" s="1">
        <v>2003</v>
      </c>
      <c r="G48" s="20" t="s">
        <v>112</v>
      </c>
      <c r="H48" s="1" t="s">
        <v>126</v>
      </c>
      <c r="I48" s="16">
        <v>40347</v>
      </c>
      <c r="J48" s="1"/>
      <c r="K48" s="1"/>
    </row>
    <row r="49" spans="1:11" ht="12.75">
      <c r="A49" s="1" t="s">
        <v>86</v>
      </c>
      <c r="B49" s="1" t="s">
        <v>21</v>
      </c>
      <c r="C49" s="1" t="s">
        <v>110</v>
      </c>
      <c r="D49" s="1">
        <v>10.4</v>
      </c>
      <c r="E49" s="1" t="s">
        <v>111</v>
      </c>
      <c r="F49" s="1">
        <v>2003</v>
      </c>
      <c r="G49" s="18" t="s">
        <v>112</v>
      </c>
      <c r="H49" s="1" t="s">
        <v>126</v>
      </c>
      <c r="I49" s="16">
        <v>40347</v>
      </c>
      <c r="J49" s="1"/>
      <c r="K49" s="1"/>
    </row>
    <row r="50" spans="1:11" ht="12.75">
      <c r="A50" s="1" t="s">
        <v>87</v>
      </c>
      <c r="B50" s="1" t="s">
        <v>13</v>
      </c>
      <c r="C50" s="1" t="s">
        <v>110</v>
      </c>
      <c r="D50" s="1">
        <v>9.5</v>
      </c>
      <c r="E50" s="1" t="s">
        <v>111</v>
      </c>
      <c r="F50" s="1">
        <v>2003</v>
      </c>
      <c r="G50" s="20" t="s">
        <v>112</v>
      </c>
      <c r="H50" s="1" t="s">
        <v>126</v>
      </c>
      <c r="I50" s="16">
        <v>40347</v>
      </c>
      <c r="J50" s="1"/>
      <c r="K50" s="1"/>
    </row>
    <row r="51" spans="1:11" ht="12.75">
      <c r="A51" s="1" t="s">
        <v>88</v>
      </c>
      <c r="B51" s="1" t="s">
        <v>12</v>
      </c>
      <c r="C51" s="1" t="s">
        <v>110</v>
      </c>
      <c r="D51" s="1">
        <v>13.4</v>
      </c>
      <c r="E51" s="1" t="s">
        <v>111</v>
      </c>
      <c r="F51" s="1">
        <v>2003</v>
      </c>
      <c r="G51" s="18" t="s">
        <v>112</v>
      </c>
      <c r="H51" s="1" t="s">
        <v>126</v>
      </c>
      <c r="I51" s="16">
        <v>40347</v>
      </c>
      <c r="J51" s="1"/>
      <c r="K51" s="1"/>
    </row>
    <row r="52" spans="1:11" ht="12.75">
      <c r="A52" s="1" t="s">
        <v>89</v>
      </c>
      <c r="B52" s="1" t="s">
        <v>18</v>
      </c>
      <c r="C52" s="1" t="s">
        <v>110</v>
      </c>
      <c r="D52" s="1">
        <v>19.4</v>
      </c>
      <c r="E52" s="1" t="s">
        <v>111</v>
      </c>
      <c r="F52" s="1">
        <v>2003</v>
      </c>
      <c r="G52" s="20" t="s">
        <v>112</v>
      </c>
      <c r="H52" s="1" t="s">
        <v>126</v>
      </c>
      <c r="I52" s="16">
        <v>40347</v>
      </c>
      <c r="J52" s="1"/>
      <c r="K52" s="1"/>
    </row>
    <row r="53" spans="1:11" ht="12.75">
      <c r="A53" s="1" t="s">
        <v>90</v>
      </c>
      <c r="B53" s="1" t="s">
        <v>15</v>
      </c>
      <c r="C53" s="1" t="s">
        <v>110</v>
      </c>
      <c r="D53" s="1">
        <v>6.5</v>
      </c>
      <c r="E53" s="1" t="s">
        <v>111</v>
      </c>
      <c r="F53" s="1">
        <v>2003</v>
      </c>
      <c r="G53" s="18" t="s">
        <v>112</v>
      </c>
      <c r="H53" s="1" t="s">
        <v>126</v>
      </c>
      <c r="I53" s="16">
        <v>40347</v>
      </c>
      <c r="J53" s="1"/>
      <c r="K53" s="1"/>
    </row>
    <row r="54" spans="1:11" ht="12.75">
      <c r="A54" s="1" t="s">
        <v>91</v>
      </c>
      <c r="B54" s="1" t="s">
        <v>16</v>
      </c>
      <c r="C54" s="1" t="s">
        <v>110</v>
      </c>
      <c r="D54" s="1">
        <v>7.1</v>
      </c>
      <c r="E54" s="1" t="s">
        <v>111</v>
      </c>
      <c r="F54" s="1">
        <v>2003</v>
      </c>
      <c r="G54" s="20" t="s">
        <v>112</v>
      </c>
      <c r="H54" s="1" t="s">
        <v>126</v>
      </c>
      <c r="I54" s="16">
        <v>40347</v>
      </c>
      <c r="J54" s="1"/>
      <c r="K54" s="1"/>
    </row>
    <row r="55" spans="1:9" ht="12.75">
      <c r="A55" s="1" t="s">
        <v>92</v>
      </c>
      <c r="B55" s="1" t="s">
        <v>10</v>
      </c>
      <c r="C55" s="1" t="s">
        <v>110</v>
      </c>
      <c r="D55" s="1">
        <v>10.1</v>
      </c>
      <c r="E55" s="1" t="s">
        <v>111</v>
      </c>
      <c r="F55" s="1">
        <v>2003</v>
      </c>
      <c r="G55" s="18" t="s">
        <v>112</v>
      </c>
      <c r="H55" s="1" t="s">
        <v>126</v>
      </c>
      <c r="I55" s="16">
        <v>40347</v>
      </c>
    </row>
    <row r="56" spans="1:9" ht="12.75">
      <c r="A56" s="1" t="s">
        <v>93</v>
      </c>
      <c r="B56" s="1" t="s">
        <v>17</v>
      </c>
      <c r="C56" s="1" t="s">
        <v>110</v>
      </c>
      <c r="D56" s="1">
        <v>20.1</v>
      </c>
      <c r="E56" s="1" t="s">
        <v>111</v>
      </c>
      <c r="F56" s="1">
        <v>2003</v>
      </c>
      <c r="G56" s="20" t="s">
        <v>112</v>
      </c>
      <c r="H56" s="1" t="s">
        <v>126</v>
      </c>
      <c r="I56" s="16">
        <v>40347</v>
      </c>
    </row>
    <row r="57" spans="1:9" ht="12.75">
      <c r="A57" s="1" t="s">
        <v>94</v>
      </c>
      <c r="B57" s="1" t="s">
        <v>14</v>
      </c>
      <c r="C57" s="1" t="s">
        <v>138</v>
      </c>
      <c r="D57" s="1">
        <v>12</v>
      </c>
      <c r="E57" s="1" t="s">
        <v>19</v>
      </c>
      <c r="F57" s="1">
        <v>2000</v>
      </c>
      <c r="G57" s="18" t="s">
        <v>127</v>
      </c>
      <c r="H57" s="1" t="s">
        <v>126</v>
      </c>
      <c r="I57" s="16">
        <v>40347</v>
      </c>
    </row>
    <row r="58" spans="1:9" ht="12.75">
      <c r="A58" s="1" t="s">
        <v>95</v>
      </c>
      <c r="B58" s="1" t="s">
        <v>9</v>
      </c>
      <c r="C58" s="1" t="s">
        <v>138</v>
      </c>
      <c r="D58" s="1">
        <v>10</v>
      </c>
      <c r="E58" s="1" t="s">
        <v>19</v>
      </c>
      <c r="F58" s="1">
        <v>2000</v>
      </c>
      <c r="G58" s="18" t="s">
        <v>127</v>
      </c>
      <c r="H58" s="1" t="s">
        <v>126</v>
      </c>
      <c r="I58" s="16">
        <v>40347</v>
      </c>
    </row>
    <row r="59" spans="1:9" ht="12.75">
      <c r="A59" s="1" t="s">
        <v>96</v>
      </c>
      <c r="B59" s="1" t="s">
        <v>11</v>
      </c>
      <c r="C59" s="1" t="s">
        <v>138</v>
      </c>
      <c r="D59" s="1">
        <v>12</v>
      </c>
      <c r="E59" s="1" t="s">
        <v>19</v>
      </c>
      <c r="F59" s="1">
        <v>2000</v>
      </c>
      <c r="G59" s="18" t="s">
        <v>127</v>
      </c>
      <c r="H59" s="1" t="s">
        <v>126</v>
      </c>
      <c r="I59" s="16">
        <v>40347</v>
      </c>
    </row>
    <row r="60" spans="1:9" ht="12.75">
      <c r="A60" s="1" t="s">
        <v>97</v>
      </c>
      <c r="B60" s="1" t="s">
        <v>21</v>
      </c>
      <c r="C60" s="1" t="s">
        <v>138</v>
      </c>
      <c r="D60" s="1">
        <v>13</v>
      </c>
      <c r="E60" s="1" t="s">
        <v>19</v>
      </c>
      <c r="F60" s="1">
        <v>2000</v>
      </c>
      <c r="G60" s="18" t="s">
        <v>127</v>
      </c>
      <c r="H60" s="1" t="s">
        <v>126</v>
      </c>
      <c r="I60" s="16">
        <v>40347</v>
      </c>
    </row>
    <row r="61" spans="1:9" ht="12.75">
      <c r="A61" s="1" t="s">
        <v>98</v>
      </c>
      <c r="B61" s="1" t="s">
        <v>13</v>
      </c>
      <c r="C61" s="1" t="s">
        <v>138</v>
      </c>
      <c r="D61" s="1">
        <v>21</v>
      </c>
      <c r="E61" s="1" t="s">
        <v>19</v>
      </c>
      <c r="F61" s="1">
        <v>2000</v>
      </c>
      <c r="G61" s="18" t="s">
        <v>127</v>
      </c>
      <c r="H61" s="1" t="s">
        <v>126</v>
      </c>
      <c r="I61" s="16">
        <v>40347</v>
      </c>
    </row>
    <row r="62" spans="1:9" ht="12.75">
      <c r="A62" s="1" t="s">
        <v>99</v>
      </c>
      <c r="B62" s="1" t="s">
        <v>12</v>
      </c>
      <c r="C62" s="1" t="s">
        <v>138</v>
      </c>
      <c r="D62" s="1">
        <v>14</v>
      </c>
      <c r="E62" s="1" t="s">
        <v>19</v>
      </c>
      <c r="F62" s="1">
        <v>2000</v>
      </c>
      <c r="G62" s="18" t="s">
        <v>127</v>
      </c>
      <c r="H62" s="1" t="s">
        <v>126</v>
      </c>
      <c r="I62" s="16">
        <v>40347</v>
      </c>
    </row>
    <row r="63" spans="1:9" ht="12.75">
      <c r="A63" s="1" t="s">
        <v>100</v>
      </c>
      <c r="B63" s="1" t="s">
        <v>18</v>
      </c>
      <c r="C63" s="1" t="s">
        <v>138</v>
      </c>
      <c r="D63" s="1">
        <v>13</v>
      </c>
      <c r="E63" s="1" t="s">
        <v>19</v>
      </c>
      <c r="F63" s="1">
        <v>2000</v>
      </c>
      <c r="G63" s="18" t="s">
        <v>127</v>
      </c>
      <c r="H63" s="1" t="s">
        <v>126</v>
      </c>
      <c r="I63" s="16">
        <v>40347</v>
      </c>
    </row>
    <row r="64" spans="1:9" ht="12.75">
      <c r="A64" s="1" t="s">
        <v>101</v>
      </c>
      <c r="B64" s="1" t="s">
        <v>15</v>
      </c>
      <c r="C64" s="1" t="s">
        <v>138</v>
      </c>
      <c r="D64" s="1">
        <v>19</v>
      </c>
      <c r="E64" s="1" t="s">
        <v>19</v>
      </c>
      <c r="F64" s="1">
        <v>2000</v>
      </c>
      <c r="G64" s="18" t="s">
        <v>127</v>
      </c>
      <c r="H64" s="1" t="s">
        <v>126</v>
      </c>
      <c r="I64" s="16">
        <v>40347</v>
      </c>
    </row>
    <row r="65" spans="1:9" ht="12.75">
      <c r="A65" s="1" t="s">
        <v>102</v>
      </c>
      <c r="B65" s="1" t="s">
        <v>16</v>
      </c>
      <c r="C65" s="1" t="s">
        <v>138</v>
      </c>
      <c r="D65" s="1">
        <v>15</v>
      </c>
      <c r="E65" s="1" t="s">
        <v>19</v>
      </c>
      <c r="F65" s="1">
        <v>2000</v>
      </c>
      <c r="G65" s="18" t="s">
        <v>127</v>
      </c>
      <c r="H65" s="1" t="s">
        <v>126</v>
      </c>
      <c r="I65" s="16">
        <v>40347</v>
      </c>
    </row>
    <row r="66" spans="1:9" ht="12.75">
      <c r="A66" s="1" t="s">
        <v>103</v>
      </c>
      <c r="B66" s="1" t="s">
        <v>10</v>
      </c>
      <c r="C66" s="1" t="s">
        <v>138</v>
      </c>
      <c r="D66" s="1">
        <v>13</v>
      </c>
      <c r="E66" s="1" t="s">
        <v>19</v>
      </c>
      <c r="F66" s="1">
        <v>2000</v>
      </c>
      <c r="G66" s="18" t="s">
        <v>127</v>
      </c>
      <c r="H66" s="1" t="s">
        <v>126</v>
      </c>
      <c r="I66" s="16">
        <v>40347</v>
      </c>
    </row>
    <row r="67" spans="1:9" ht="12.75">
      <c r="A67" s="1" t="s">
        <v>104</v>
      </c>
      <c r="B67" s="1" t="s">
        <v>17</v>
      </c>
      <c r="C67" s="1" t="s">
        <v>138</v>
      </c>
      <c r="D67" s="1">
        <v>9</v>
      </c>
      <c r="E67" s="1" t="s">
        <v>19</v>
      </c>
      <c r="F67" s="1">
        <v>2000</v>
      </c>
      <c r="G67" s="18" t="s">
        <v>127</v>
      </c>
      <c r="H67" s="1" t="s">
        <v>126</v>
      </c>
      <c r="I67" s="16">
        <v>40347</v>
      </c>
    </row>
    <row r="68" spans="1:9" ht="12.75">
      <c r="A68" s="1" t="s">
        <v>105</v>
      </c>
      <c r="B68" s="1" t="s">
        <v>14</v>
      </c>
      <c r="C68" s="1" t="s">
        <v>128</v>
      </c>
      <c r="D68" s="1">
        <v>1259.53</v>
      </c>
      <c r="E68" s="1" t="s">
        <v>129</v>
      </c>
      <c r="F68" s="1">
        <v>2000</v>
      </c>
      <c r="G68" s="20" t="s">
        <v>127</v>
      </c>
      <c r="H68" s="1" t="s">
        <v>126</v>
      </c>
      <c r="I68" s="16">
        <v>40347</v>
      </c>
    </row>
    <row r="69" spans="1:9" ht="12.75">
      <c r="A69" s="1" t="s">
        <v>106</v>
      </c>
      <c r="B69" s="1" t="s">
        <v>9</v>
      </c>
      <c r="C69" s="1" t="s">
        <v>128</v>
      </c>
      <c r="D69" s="1">
        <v>2792.6</v>
      </c>
      <c r="E69" s="1" t="s">
        <v>129</v>
      </c>
      <c r="F69" s="1">
        <v>2000</v>
      </c>
      <c r="G69" s="20" t="s">
        <v>127</v>
      </c>
      <c r="H69" s="1" t="s">
        <v>126</v>
      </c>
      <c r="I69" s="16">
        <v>40347</v>
      </c>
    </row>
    <row r="70" spans="1:9" ht="12.75">
      <c r="A70" s="1" t="s">
        <v>107</v>
      </c>
      <c r="B70" s="1" t="s">
        <v>11</v>
      </c>
      <c r="C70" s="1" t="s">
        <v>128</v>
      </c>
      <c r="D70" s="1">
        <v>1303.29</v>
      </c>
      <c r="E70" s="1" t="s">
        <v>129</v>
      </c>
      <c r="F70" s="1">
        <v>2000</v>
      </c>
      <c r="G70" s="20" t="s">
        <v>127</v>
      </c>
      <c r="H70" s="1" t="s">
        <v>126</v>
      </c>
      <c r="I70" s="16">
        <v>40347</v>
      </c>
    </row>
    <row r="71" spans="1:9" ht="12.75">
      <c r="A71" s="1" t="s">
        <v>108</v>
      </c>
      <c r="B71" s="1" t="s">
        <v>21</v>
      </c>
      <c r="C71" s="1" t="s">
        <v>128</v>
      </c>
      <c r="D71" s="1">
        <v>1553.15</v>
      </c>
      <c r="E71" s="1" t="s">
        <v>129</v>
      </c>
      <c r="F71" s="1">
        <v>2000</v>
      </c>
      <c r="G71" s="20" t="s">
        <v>127</v>
      </c>
      <c r="H71" s="1" t="s">
        <v>126</v>
      </c>
      <c r="I71" s="16">
        <v>40347</v>
      </c>
    </row>
    <row r="72" spans="1:9" ht="12.75">
      <c r="A72" s="1" t="s">
        <v>109</v>
      </c>
      <c r="B72" s="1" t="s">
        <v>13</v>
      </c>
      <c r="C72" s="1" t="s">
        <v>128</v>
      </c>
      <c r="D72" s="1">
        <v>2151.41</v>
      </c>
      <c r="E72" s="1" t="s">
        <v>129</v>
      </c>
      <c r="F72" s="1">
        <v>2000</v>
      </c>
      <c r="G72" s="20" t="s">
        <v>127</v>
      </c>
      <c r="H72" s="1" t="s">
        <v>126</v>
      </c>
      <c r="I72" s="16">
        <v>40347</v>
      </c>
    </row>
    <row r="73" spans="1:9" ht="12.75">
      <c r="A73" s="1" t="s">
        <v>113</v>
      </c>
      <c r="B73" s="1" t="s">
        <v>12</v>
      </c>
      <c r="C73" s="1" t="s">
        <v>128</v>
      </c>
      <c r="D73" s="1">
        <v>1740.96</v>
      </c>
      <c r="E73" s="1" t="s">
        <v>129</v>
      </c>
      <c r="F73" s="1">
        <v>2000</v>
      </c>
      <c r="G73" s="20" t="s">
        <v>127</v>
      </c>
      <c r="H73" s="1" t="s">
        <v>126</v>
      </c>
      <c r="I73" s="16">
        <v>40347</v>
      </c>
    </row>
    <row r="74" spans="1:9" ht="12.75">
      <c r="A74" s="1" t="s">
        <v>114</v>
      </c>
      <c r="B74" s="1" t="s">
        <v>18</v>
      </c>
      <c r="C74" s="1" t="s">
        <v>128</v>
      </c>
      <c r="D74" s="1">
        <v>578.53</v>
      </c>
      <c r="E74" s="1" t="s">
        <v>129</v>
      </c>
      <c r="F74" s="1">
        <v>2000</v>
      </c>
      <c r="G74" s="20" t="s">
        <v>127</v>
      </c>
      <c r="H74" s="1" t="s">
        <v>126</v>
      </c>
      <c r="I74" s="16">
        <v>40347</v>
      </c>
    </row>
    <row r="75" spans="1:9" ht="12.75">
      <c r="A75" s="1" t="s">
        <v>115</v>
      </c>
      <c r="B75" s="1" t="s">
        <v>15</v>
      </c>
      <c r="C75" s="1" t="s">
        <v>128</v>
      </c>
      <c r="D75" s="1">
        <v>1934.24</v>
      </c>
      <c r="E75" s="1" t="s">
        <v>129</v>
      </c>
      <c r="F75" s="1">
        <v>2000</v>
      </c>
      <c r="G75" s="20" t="s">
        <v>127</v>
      </c>
      <c r="H75" s="1" t="s">
        <v>126</v>
      </c>
      <c r="I75" s="16">
        <v>40347</v>
      </c>
    </row>
    <row r="76" spans="1:9" ht="12.75">
      <c r="A76" s="1" t="s">
        <v>116</v>
      </c>
      <c r="B76" s="1" t="s">
        <v>16</v>
      </c>
      <c r="C76" s="1" t="s">
        <v>128</v>
      </c>
      <c r="D76" s="1">
        <v>1230.4</v>
      </c>
      <c r="E76" s="1" t="s">
        <v>129</v>
      </c>
      <c r="F76" s="1">
        <v>2000</v>
      </c>
      <c r="G76" s="20" t="s">
        <v>127</v>
      </c>
      <c r="H76" s="1" t="s">
        <v>126</v>
      </c>
      <c r="I76" s="16">
        <v>40347</v>
      </c>
    </row>
    <row r="77" spans="1:9" ht="12.75">
      <c r="A77" s="1" t="s">
        <v>117</v>
      </c>
      <c r="B77" s="1" t="s">
        <v>10</v>
      </c>
      <c r="C77" s="1" t="s">
        <v>128</v>
      </c>
      <c r="D77" s="1">
        <v>2464.44</v>
      </c>
      <c r="E77" s="1" t="s">
        <v>129</v>
      </c>
      <c r="F77" s="1">
        <v>2000</v>
      </c>
      <c r="G77" s="20" t="s">
        <v>127</v>
      </c>
      <c r="H77" s="1" t="s">
        <v>126</v>
      </c>
      <c r="I77" s="16">
        <v>40347</v>
      </c>
    </row>
    <row r="78" spans="1:9" ht="12.75">
      <c r="A78" s="1" t="s">
        <v>118</v>
      </c>
      <c r="B78" s="1" t="s">
        <v>17</v>
      </c>
      <c r="C78" s="1" t="s">
        <v>128</v>
      </c>
      <c r="D78" s="1">
        <v>902.36</v>
      </c>
      <c r="E78" s="1" t="s">
        <v>129</v>
      </c>
      <c r="F78" s="1">
        <v>2000</v>
      </c>
      <c r="G78" s="20" t="s">
        <v>127</v>
      </c>
      <c r="H78" s="1" t="s">
        <v>126</v>
      </c>
      <c r="I78" s="16">
        <v>40347</v>
      </c>
    </row>
    <row r="79" spans="1:9" ht="12.75">
      <c r="A79" s="1" t="s">
        <v>119</v>
      </c>
      <c r="B79" s="1" t="s">
        <v>14</v>
      </c>
      <c r="C79" s="1" t="s">
        <v>130</v>
      </c>
      <c r="D79" s="1">
        <v>2.4</v>
      </c>
      <c r="E79" s="1" t="s">
        <v>19</v>
      </c>
      <c r="F79" s="1" t="s">
        <v>131</v>
      </c>
      <c r="G79" s="20" t="s">
        <v>127</v>
      </c>
      <c r="H79" s="1" t="s">
        <v>126</v>
      </c>
      <c r="I79" s="16">
        <v>40347</v>
      </c>
    </row>
    <row r="80" spans="1:9" ht="12.75">
      <c r="A80" s="1" t="s">
        <v>120</v>
      </c>
      <c r="B80" s="1" t="s">
        <v>9</v>
      </c>
      <c r="C80" s="1" t="s">
        <v>130</v>
      </c>
      <c r="D80" s="1">
        <v>21</v>
      </c>
      <c r="E80" s="1" t="s">
        <v>19</v>
      </c>
      <c r="F80" s="1" t="s">
        <v>131</v>
      </c>
      <c r="G80" s="20" t="s">
        <v>127</v>
      </c>
      <c r="H80" s="1" t="s">
        <v>126</v>
      </c>
      <c r="I80" s="16">
        <v>40347</v>
      </c>
    </row>
    <row r="81" spans="1:9" ht="12.75">
      <c r="A81" s="1" t="s">
        <v>121</v>
      </c>
      <c r="B81" s="1" t="s">
        <v>11</v>
      </c>
      <c r="C81" s="1" t="s">
        <v>130</v>
      </c>
      <c r="D81" s="1">
        <v>13.1</v>
      </c>
      <c r="E81" s="1" t="s">
        <v>19</v>
      </c>
      <c r="F81" s="1" t="s">
        <v>131</v>
      </c>
      <c r="G81" s="20" t="s">
        <v>127</v>
      </c>
      <c r="H81" s="1" t="s">
        <v>126</v>
      </c>
      <c r="I81" s="16">
        <v>40347</v>
      </c>
    </row>
    <row r="82" spans="1:9" ht="12.75">
      <c r="A82" s="1" t="s">
        <v>122</v>
      </c>
      <c r="B82" s="1" t="s">
        <v>21</v>
      </c>
      <c r="C82" s="1" t="s">
        <v>130</v>
      </c>
      <c r="D82" s="1">
        <v>11</v>
      </c>
      <c r="E82" s="1" t="s">
        <v>19</v>
      </c>
      <c r="F82" s="1" t="s">
        <v>131</v>
      </c>
      <c r="G82" s="20" t="s">
        <v>127</v>
      </c>
      <c r="H82" s="1" t="s">
        <v>126</v>
      </c>
      <c r="I82" s="16">
        <v>40347</v>
      </c>
    </row>
    <row r="83" spans="1:9" ht="12.75">
      <c r="A83" s="1" t="s">
        <v>123</v>
      </c>
      <c r="B83" s="1" t="s">
        <v>13</v>
      </c>
      <c r="C83" s="1" t="s">
        <v>130</v>
      </c>
      <c r="D83" s="1">
        <v>11.8</v>
      </c>
      <c r="E83" s="1" t="s">
        <v>19</v>
      </c>
      <c r="F83" s="1" t="s">
        <v>131</v>
      </c>
      <c r="G83" s="20" t="s">
        <v>127</v>
      </c>
      <c r="H83" s="1" t="s">
        <v>126</v>
      </c>
      <c r="I83" s="16">
        <v>40347</v>
      </c>
    </row>
    <row r="84" spans="1:9" ht="12.75">
      <c r="A84" s="1" t="s">
        <v>124</v>
      </c>
      <c r="B84" s="1" t="s">
        <v>12</v>
      </c>
      <c r="C84" s="1" t="s">
        <v>130</v>
      </c>
      <c r="D84" s="1">
        <v>6.1</v>
      </c>
      <c r="E84" s="1" t="s">
        <v>19</v>
      </c>
      <c r="F84" s="1" t="s">
        <v>131</v>
      </c>
      <c r="G84" s="20" t="s">
        <v>127</v>
      </c>
      <c r="H84" s="1" t="s">
        <v>126</v>
      </c>
      <c r="I84" s="16">
        <v>40347</v>
      </c>
    </row>
    <row r="85" spans="1:9" ht="12.75">
      <c r="A85" s="1" t="s">
        <v>125</v>
      </c>
      <c r="B85" s="1" t="s">
        <v>18</v>
      </c>
      <c r="C85" s="1" t="s">
        <v>130</v>
      </c>
      <c r="D85" s="1">
        <v>7.6</v>
      </c>
      <c r="E85" s="1" t="s">
        <v>19</v>
      </c>
      <c r="F85" s="1" t="s">
        <v>131</v>
      </c>
      <c r="G85" s="20" t="s">
        <v>127</v>
      </c>
      <c r="H85" s="1" t="s">
        <v>126</v>
      </c>
      <c r="I85" s="16">
        <v>40347</v>
      </c>
    </row>
    <row r="86" spans="1:9" ht="12.75">
      <c r="A86" s="1" t="s">
        <v>132</v>
      </c>
      <c r="B86" s="1" t="s">
        <v>15</v>
      </c>
      <c r="C86" s="1" t="s">
        <v>130</v>
      </c>
      <c r="D86" s="1">
        <v>1.9</v>
      </c>
      <c r="E86" s="1" t="s">
        <v>19</v>
      </c>
      <c r="F86" s="1" t="s">
        <v>131</v>
      </c>
      <c r="G86" s="20" t="s">
        <v>127</v>
      </c>
      <c r="H86" s="1" t="s">
        <v>126</v>
      </c>
      <c r="I86" s="16">
        <v>40347</v>
      </c>
    </row>
    <row r="87" spans="1:9" ht="12.75">
      <c r="A87" s="1" t="s">
        <v>133</v>
      </c>
      <c r="B87" s="1" t="s">
        <v>16</v>
      </c>
      <c r="C87" s="1" t="s">
        <v>130</v>
      </c>
      <c r="D87" s="1">
        <v>10.7</v>
      </c>
      <c r="E87" s="1" t="s">
        <v>19</v>
      </c>
      <c r="F87" s="1" t="s">
        <v>131</v>
      </c>
      <c r="G87" s="20" t="s">
        <v>127</v>
      </c>
      <c r="H87" s="1" t="s">
        <v>126</v>
      </c>
      <c r="I87" s="16">
        <v>40347</v>
      </c>
    </row>
    <row r="88" spans="1:9" ht="12.75">
      <c r="A88" s="1" t="s">
        <v>134</v>
      </c>
      <c r="B88" s="1" t="s">
        <v>10</v>
      </c>
      <c r="C88" s="1" t="s">
        <v>130</v>
      </c>
      <c r="D88" s="1">
        <v>2.3</v>
      </c>
      <c r="E88" s="1" t="s">
        <v>19</v>
      </c>
      <c r="F88" s="1" t="s">
        <v>131</v>
      </c>
      <c r="G88" s="20" t="s">
        <v>127</v>
      </c>
      <c r="H88" s="1" t="s">
        <v>126</v>
      </c>
      <c r="I88" s="16">
        <v>40347</v>
      </c>
    </row>
    <row r="89" spans="1:9" ht="12.75">
      <c r="A89" s="1" t="s">
        <v>135</v>
      </c>
      <c r="B89" s="1" t="s">
        <v>17</v>
      </c>
      <c r="C89" s="1" t="s">
        <v>130</v>
      </c>
      <c r="D89" s="1">
        <v>0.7</v>
      </c>
      <c r="E89" s="1" t="s">
        <v>19</v>
      </c>
      <c r="F89" s="1" t="s">
        <v>131</v>
      </c>
      <c r="G89" s="20" t="s">
        <v>127</v>
      </c>
      <c r="H89" s="1" t="s">
        <v>126</v>
      </c>
      <c r="I89" s="16">
        <v>40347</v>
      </c>
    </row>
    <row r="90" spans="1:8" ht="12.75">
      <c r="A90" s="1"/>
      <c r="B90" s="1"/>
      <c r="C90" s="1"/>
      <c r="D90" s="1"/>
      <c r="E90" s="1"/>
      <c r="F90" s="1"/>
      <c r="G90" s="18"/>
      <c r="H90" s="1"/>
    </row>
    <row r="91" spans="1:8" ht="12.75">
      <c r="A91" s="1"/>
      <c r="B91" s="1"/>
      <c r="C91" s="1"/>
      <c r="D91" s="1"/>
      <c r="E91" s="1"/>
      <c r="F91" s="1"/>
      <c r="G91" s="18"/>
      <c r="H91" s="1"/>
    </row>
    <row r="92" spans="1:8" ht="12.75">
      <c r="A92" s="1"/>
      <c r="B92" s="1"/>
      <c r="C92" s="1"/>
      <c r="D92" s="1"/>
      <c r="E92" s="1"/>
      <c r="F92" s="1"/>
      <c r="G92" s="18"/>
      <c r="H92" s="1"/>
    </row>
    <row r="93" spans="1:8" ht="12.75">
      <c r="A93" s="1"/>
      <c r="B93" s="1"/>
      <c r="C93" s="1"/>
      <c r="D93" s="1"/>
      <c r="E93" s="1"/>
      <c r="F93" s="1"/>
      <c r="G93" s="18"/>
      <c r="H93" s="1"/>
    </row>
    <row r="94" spans="1:8" ht="12.75">
      <c r="A94" s="1"/>
      <c r="B94" s="1"/>
      <c r="C94" s="1"/>
      <c r="D94" s="1"/>
      <c r="E94" s="1"/>
      <c r="F94" s="1"/>
      <c r="G94" s="18"/>
      <c r="H94" s="1"/>
    </row>
    <row r="95" spans="1:8" ht="12.75">
      <c r="A95" s="1"/>
      <c r="B95" s="1"/>
      <c r="C95" s="1"/>
      <c r="D95" s="1"/>
      <c r="E95" s="1"/>
      <c r="F95" s="1"/>
      <c r="G95" s="18"/>
      <c r="H95" s="1"/>
    </row>
    <row r="96" spans="1:8" ht="12.75">
      <c r="A96" s="1"/>
      <c r="B96" s="1"/>
      <c r="C96" s="1"/>
      <c r="D96" s="1"/>
      <c r="E96" s="1"/>
      <c r="F96" s="1"/>
      <c r="G96" s="18"/>
      <c r="H96" s="1"/>
    </row>
    <row r="97" spans="1:8" ht="12.75">
      <c r="A97" s="1"/>
      <c r="B97" s="1"/>
      <c r="C97" s="1"/>
      <c r="D97" s="1"/>
      <c r="E97" s="1"/>
      <c r="F97" s="1"/>
      <c r="G97" s="18"/>
      <c r="H97" s="1"/>
    </row>
    <row r="98" spans="1:8" ht="12.75">
      <c r="A98" s="1"/>
      <c r="B98" s="1"/>
      <c r="C98" s="1"/>
      <c r="D98" s="1"/>
      <c r="E98" s="1"/>
      <c r="F98" s="1"/>
      <c r="G98" s="18"/>
      <c r="H98" s="1"/>
    </row>
    <row r="99" spans="1:8" ht="12.75">
      <c r="A99" s="1"/>
      <c r="B99" s="1"/>
      <c r="C99" s="1"/>
      <c r="D99" s="1"/>
      <c r="E99" s="1"/>
      <c r="F99" s="1"/>
      <c r="G99" s="18"/>
      <c r="H99" s="1"/>
    </row>
    <row r="100" spans="1:8" ht="12.75">
      <c r="A100" s="1"/>
      <c r="B100" s="1"/>
      <c r="C100" s="1"/>
      <c r="D100" s="1"/>
      <c r="E100" s="1"/>
      <c r="F100" s="1"/>
      <c r="G100" s="18"/>
      <c r="H100" s="1"/>
    </row>
    <row r="101" spans="1:8" ht="12.75">
      <c r="A101" s="1"/>
      <c r="B101" s="1"/>
      <c r="C101" s="1"/>
      <c r="D101" s="1"/>
      <c r="E101" s="1"/>
      <c r="F101" s="1"/>
      <c r="G101" s="18"/>
      <c r="H101" s="1"/>
    </row>
    <row r="102" spans="1:8" ht="12.75">
      <c r="A102" s="1"/>
      <c r="B102" s="1"/>
      <c r="C102" s="1"/>
      <c r="D102" s="1"/>
      <c r="E102" s="1"/>
      <c r="F102" s="1"/>
      <c r="G102" s="18"/>
      <c r="H102" s="1"/>
    </row>
    <row r="103" spans="1:8" ht="12.75">
      <c r="A103" s="1"/>
      <c r="B103" s="1"/>
      <c r="C103" s="1"/>
      <c r="D103" s="1"/>
      <c r="E103" s="1"/>
      <c r="F103" s="1"/>
      <c r="G103" s="18"/>
      <c r="H103" s="1"/>
    </row>
    <row r="104" spans="1:8" ht="12.75">
      <c r="A104" s="1"/>
      <c r="B104" s="1"/>
      <c r="C104" s="1"/>
      <c r="D104" s="1"/>
      <c r="E104" s="1"/>
      <c r="F104" s="1"/>
      <c r="G104" s="18"/>
      <c r="H104" s="1"/>
    </row>
    <row r="105" spans="1:8" ht="12.75">
      <c r="A105" s="1"/>
      <c r="B105" s="1"/>
      <c r="C105" s="1"/>
      <c r="D105" s="1"/>
      <c r="E105" s="1"/>
      <c r="F105" s="1"/>
      <c r="G105" s="18"/>
      <c r="H105" s="1"/>
    </row>
    <row r="120" spans="1:8" ht="12.75">
      <c r="A120" s="1"/>
      <c r="B120" s="1"/>
      <c r="C120" s="1"/>
      <c r="D120" s="1"/>
      <c r="E120" s="1"/>
      <c r="F120" s="1"/>
      <c r="G120" s="18"/>
      <c r="H120" s="1"/>
    </row>
    <row r="121" spans="1:8" ht="12.75">
      <c r="A121" s="1"/>
      <c r="B121" s="1"/>
      <c r="C121" s="1"/>
      <c r="D121" s="1"/>
      <c r="E121" s="1"/>
      <c r="F121" s="1"/>
      <c r="G121" s="18"/>
      <c r="H121" s="1"/>
    </row>
    <row r="122" spans="1:8" ht="12.75">
      <c r="A122" s="1"/>
      <c r="B122" s="1"/>
      <c r="C122" s="1"/>
      <c r="D122" s="1"/>
      <c r="E122" s="1"/>
      <c r="F122" s="1"/>
      <c r="G122" s="18"/>
      <c r="H122" s="1"/>
    </row>
    <row r="123" spans="1:8" ht="12.75">
      <c r="A123" s="1"/>
      <c r="B123" s="1"/>
      <c r="C123" s="1"/>
      <c r="D123" s="1"/>
      <c r="E123" s="1"/>
      <c r="F123" s="1"/>
      <c r="G123" s="18"/>
      <c r="H123" s="1"/>
    </row>
    <row r="124" spans="1:8" ht="12.75">
      <c r="A124" s="1"/>
      <c r="B124" s="1"/>
      <c r="C124" s="1"/>
      <c r="D124" s="1"/>
      <c r="E124" s="1"/>
      <c r="F124" s="1"/>
      <c r="G124" s="18"/>
      <c r="H124" s="1"/>
    </row>
    <row r="125" spans="1:8" ht="12.75">
      <c r="A125" s="1"/>
      <c r="B125" s="1"/>
      <c r="C125" s="1"/>
      <c r="D125" s="1"/>
      <c r="E125" s="1"/>
      <c r="F125" s="1"/>
      <c r="G125" s="18"/>
      <c r="H125" s="1"/>
    </row>
    <row r="126" spans="1:8" ht="12.75">
      <c r="A126" s="1"/>
      <c r="B126" s="1"/>
      <c r="C126" s="1"/>
      <c r="D126" s="1"/>
      <c r="E126" s="1"/>
      <c r="F126" s="1"/>
      <c r="G126" s="18"/>
      <c r="H126" s="1"/>
    </row>
    <row r="127" spans="1:8" ht="12.75">
      <c r="A127" s="1"/>
      <c r="B127" s="1"/>
      <c r="C127" s="1"/>
      <c r="D127" s="1"/>
      <c r="E127" s="1"/>
      <c r="F127" s="1"/>
      <c r="G127" s="18"/>
      <c r="H127" s="1"/>
    </row>
    <row r="128" spans="1:8" ht="12.75">
      <c r="A128" s="1"/>
      <c r="B128" s="1"/>
      <c r="C128" s="1"/>
      <c r="D128" s="1"/>
      <c r="E128" s="1"/>
      <c r="F128" s="1"/>
      <c r="G128" s="18"/>
      <c r="H128" s="1"/>
    </row>
    <row r="129" spans="1:8" ht="12.75">
      <c r="A129" s="1"/>
      <c r="B129" s="1"/>
      <c r="C129" s="1"/>
      <c r="D129" s="1"/>
      <c r="E129" s="1"/>
      <c r="F129" s="1"/>
      <c r="G129" s="18"/>
      <c r="H129" s="1"/>
    </row>
    <row r="130" spans="1:8" ht="12.75">
      <c r="A130" s="1"/>
      <c r="B130" s="1"/>
      <c r="C130" s="1"/>
      <c r="D130" s="1"/>
      <c r="E130" s="1"/>
      <c r="F130" s="1"/>
      <c r="G130" s="18"/>
      <c r="H130" s="1"/>
    </row>
    <row r="131" spans="1:8" ht="12.75">
      <c r="A131" s="1"/>
      <c r="B131" s="1"/>
      <c r="C131" s="1"/>
      <c r="D131" s="1"/>
      <c r="E131" s="1"/>
      <c r="F131" s="1"/>
      <c r="G131" s="18"/>
      <c r="H131" s="1"/>
    </row>
    <row r="132" spans="1:8" ht="12.75">
      <c r="A132" s="1"/>
      <c r="B132" s="1"/>
      <c r="C132" s="1"/>
      <c r="D132" s="1"/>
      <c r="E132" s="1"/>
      <c r="F132" s="1"/>
      <c r="G132" s="18"/>
      <c r="H132" s="1"/>
    </row>
    <row r="133" spans="1:8" ht="12.75">
      <c r="A133" s="1"/>
      <c r="B133" s="1"/>
      <c r="C133" s="1"/>
      <c r="D133" s="1"/>
      <c r="E133" s="1"/>
      <c r="F133" s="1"/>
      <c r="G133" s="18"/>
      <c r="H133" s="1"/>
    </row>
    <row r="134" spans="1:8" ht="12.75">
      <c r="A134" s="1"/>
      <c r="B134" s="1"/>
      <c r="C134" s="1"/>
      <c r="D134" s="1"/>
      <c r="E134" s="1"/>
      <c r="F134" s="1"/>
      <c r="G134" s="18"/>
      <c r="H134" s="1"/>
    </row>
    <row r="135" spans="1:8" ht="12.75">
      <c r="A135" s="1"/>
      <c r="B135" s="1"/>
      <c r="C135" s="1"/>
      <c r="D135" s="1"/>
      <c r="E135" s="1"/>
      <c r="F135" s="1"/>
      <c r="G135" s="18"/>
      <c r="H135" s="1"/>
    </row>
    <row r="136" spans="1:8" ht="12.75">
      <c r="A136" s="1"/>
      <c r="B136" s="1"/>
      <c r="C136" s="1"/>
      <c r="D136" s="1"/>
      <c r="E136" s="1"/>
      <c r="F136" s="1"/>
      <c r="G136" s="18"/>
      <c r="H136" s="1"/>
    </row>
    <row r="137" spans="1:8" ht="12.75">
      <c r="A137" s="1"/>
      <c r="B137" s="1"/>
      <c r="C137" s="1"/>
      <c r="D137" s="1"/>
      <c r="E137" s="1"/>
      <c r="F137" s="1"/>
      <c r="G137" s="18"/>
      <c r="H137" s="1"/>
    </row>
    <row r="138" spans="1:8" ht="12.75">
      <c r="A138" s="1"/>
      <c r="B138" s="1"/>
      <c r="C138" s="1"/>
      <c r="D138" s="1"/>
      <c r="E138" s="1"/>
      <c r="F138" s="1"/>
      <c r="G138" s="18"/>
      <c r="H138" s="1"/>
    </row>
    <row r="139" spans="1:8" ht="12.75">
      <c r="A139" s="1"/>
      <c r="B139" s="1"/>
      <c r="C139" s="1"/>
      <c r="D139" s="1"/>
      <c r="E139" s="1"/>
      <c r="F139" s="1"/>
      <c r="G139" s="18"/>
      <c r="H139" s="1"/>
    </row>
    <row r="140" spans="1:8" ht="12.75">
      <c r="A140" s="1"/>
      <c r="B140" s="1"/>
      <c r="C140" s="1"/>
      <c r="D140" s="1"/>
      <c r="E140" s="1"/>
      <c r="F140" s="1"/>
      <c r="G140" s="18"/>
      <c r="H140" s="1"/>
    </row>
    <row r="141" spans="1:8" ht="12.75">
      <c r="A141" s="1"/>
      <c r="B141" s="1"/>
      <c r="C141" s="1"/>
      <c r="D141" s="1"/>
      <c r="E141" s="1"/>
      <c r="F141" s="1"/>
      <c r="G141" s="18"/>
      <c r="H141" s="1"/>
    </row>
    <row r="142" spans="1:8" ht="12.75">
      <c r="A142" s="1"/>
      <c r="B142" s="1"/>
      <c r="C142" s="1"/>
      <c r="D142" s="1"/>
      <c r="E142" s="1"/>
      <c r="F142" s="1"/>
      <c r="G142" s="18"/>
      <c r="H142" s="1"/>
    </row>
    <row r="143" spans="1:8" ht="12.75">
      <c r="A143" s="1"/>
      <c r="B143" s="1"/>
      <c r="C143" s="1"/>
      <c r="D143" s="1"/>
      <c r="E143" s="1"/>
      <c r="F143" s="1"/>
      <c r="G143" s="18"/>
      <c r="H143" s="1"/>
    </row>
    <row r="144" spans="1:8" ht="12.75">
      <c r="A144" s="1"/>
      <c r="B144" s="1"/>
      <c r="C144" s="1"/>
      <c r="D144" s="1"/>
      <c r="E144" s="1"/>
      <c r="F144" s="1"/>
      <c r="G144" s="18"/>
      <c r="H144" s="1"/>
    </row>
    <row r="145" spans="1:8" ht="12.75">
      <c r="A145" s="1"/>
      <c r="B145" s="1"/>
      <c r="C145" s="1"/>
      <c r="D145" s="1"/>
      <c r="E145" s="1"/>
      <c r="F145" s="1"/>
      <c r="G145" s="18"/>
      <c r="H145" s="1"/>
    </row>
    <row r="146" spans="1:8" ht="12.75">
      <c r="A146" s="1"/>
      <c r="B146" s="1"/>
      <c r="C146" s="1"/>
      <c r="D146" s="1"/>
      <c r="E146" s="1"/>
      <c r="F146" s="1"/>
      <c r="G146" s="18"/>
      <c r="H146" s="1"/>
    </row>
    <row r="147" spans="1:8" ht="12.75">
      <c r="A147" s="1"/>
      <c r="B147" s="1"/>
      <c r="C147" s="1"/>
      <c r="D147" s="1"/>
      <c r="E147" s="1"/>
      <c r="F147" s="1"/>
      <c r="G147" s="18"/>
      <c r="H147" s="1"/>
    </row>
    <row r="148" spans="1:8" ht="12.75">
      <c r="A148" s="1"/>
      <c r="B148" s="1"/>
      <c r="C148" s="1"/>
      <c r="D148" s="1"/>
      <c r="E148" s="1"/>
      <c r="F148" s="1"/>
      <c r="G148" s="18"/>
      <c r="H148" s="1"/>
    </row>
    <row r="149" spans="1:8" ht="12.75">
      <c r="A149" s="1"/>
      <c r="B149" s="1"/>
      <c r="C149" s="1"/>
      <c r="D149" s="1"/>
      <c r="E149" s="1"/>
      <c r="F149" s="1"/>
      <c r="G149" s="18"/>
      <c r="H149" s="1"/>
    </row>
    <row r="150" spans="1:8" ht="12.75">
      <c r="A150" s="1"/>
      <c r="B150" s="1"/>
      <c r="C150" s="1"/>
      <c r="D150" s="1"/>
      <c r="E150" s="1"/>
      <c r="F150" s="1"/>
      <c r="G150" s="18"/>
      <c r="H150" s="1"/>
    </row>
    <row r="151" spans="1:8" ht="12.75">
      <c r="A151" s="1"/>
      <c r="B151" s="1"/>
      <c r="C151" s="1"/>
      <c r="D151" s="1"/>
      <c r="E151" s="1"/>
      <c r="F151" s="1"/>
      <c r="G151" s="18"/>
      <c r="H151" s="1"/>
    </row>
    <row r="152" spans="1:8" ht="12.75">
      <c r="A152" s="1"/>
      <c r="B152" s="1"/>
      <c r="C152" s="1"/>
      <c r="D152" s="1"/>
      <c r="E152" s="1"/>
      <c r="F152" s="1"/>
      <c r="G152" s="18"/>
      <c r="H152" s="1"/>
    </row>
    <row r="153" spans="1:8" ht="12.75">
      <c r="A153" s="1"/>
      <c r="B153" s="1"/>
      <c r="C153" s="1"/>
      <c r="D153" s="1"/>
      <c r="E153" s="1"/>
      <c r="F153" s="1"/>
      <c r="G153" s="18"/>
      <c r="H153" s="1"/>
    </row>
    <row r="154" spans="1:8" ht="12.75">
      <c r="A154" s="1"/>
      <c r="B154" s="1"/>
      <c r="C154" s="1"/>
      <c r="D154" s="1"/>
      <c r="E154" s="1"/>
      <c r="F154" s="1"/>
      <c r="G154" s="18"/>
      <c r="H154" s="1"/>
    </row>
    <row r="155" spans="1:8" ht="12.75">
      <c r="A155" s="1"/>
      <c r="B155" s="1"/>
      <c r="C155" s="1"/>
      <c r="D155" s="1"/>
      <c r="E155" s="1"/>
      <c r="F155" s="1"/>
      <c r="G155" s="18"/>
      <c r="H155" s="1"/>
    </row>
    <row r="156" spans="1:8" ht="12.75">
      <c r="A156" s="1"/>
      <c r="B156" s="1"/>
      <c r="C156" s="1"/>
      <c r="D156" s="1"/>
      <c r="E156" s="1"/>
      <c r="F156" s="1"/>
      <c r="G156" s="18"/>
      <c r="H156" s="1"/>
    </row>
    <row r="157" spans="1:8" ht="12.75">
      <c r="A157" s="1"/>
      <c r="B157" s="1"/>
      <c r="C157" s="1"/>
      <c r="D157" s="1"/>
      <c r="E157" s="1"/>
      <c r="F157" s="1"/>
      <c r="G157" s="18"/>
      <c r="H157" s="1"/>
    </row>
    <row r="158" spans="1:8" ht="12.75">
      <c r="A158" s="1"/>
      <c r="B158" s="1"/>
      <c r="C158" s="1"/>
      <c r="D158" s="1"/>
      <c r="E158" s="1"/>
      <c r="F158" s="1"/>
      <c r="G158" s="18"/>
      <c r="H158" s="1"/>
    </row>
    <row r="159" spans="1:8" ht="12.75">
      <c r="A159" s="1"/>
      <c r="B159" s="1"/>
      <c r="C159" s="1"/>
      <c r="D159" s="1"/>
      <c r="E159" s="1"/>
      <c r="F159" s="1"/>
      <c r="G159" s="18"/>
      <c r="H159" s="1"/>
    </row>
    <row r="160" spans="1:8" ht="12.75">
      <c r="A160" s="1"/>
      <c r="B160" s="1"/>
      <c r="C160" s="1"/>
      <c r="D160" s="1"/>
      <c r="E160" s="1"/>
      <c r="F160" s="1"/>
      <c r="G160" s="18"/>
      <c r="H160" s="1"/>
    </row>
    <row r="161" spans="1:8" ht="12.75">
      <c r="A161" s="1"/>
      <c r="B161" s="1"/>
      <c r="C161" s="1"/>
      <c r="D161" s="1"/>
      <c r="E161" s="1"/>
      <c r="F161" s="1"/>
      <c r="G161" s="18"/>
      <c r="H161" s="1"/>
    </row>
    <row r="162" spans="1:8" ht="12.75">
      <c r="A162" s="1"/>
      <c r="B162" s="1"/>
      <c r="C162" s="1"/>
      <c r="D162" s="1"/>
      <c r="E162" s="1"/>
      <c r="F162" s="1"/>
      <c r="G162" s="18"/>
      <c r="H162" s="1"/>
    </row>
    <row r="163" spans="1:8" ht="12.75">
      <c r="A163" s="1"/>
      <c r="B163" s="1"/>
      <c r="C163" s="1"/>
      <c r="D163" s="1"/>
      <c r="E163" s="1"/>
      <c r="F163" s="1"/>
      <c r="G163" s="18"/>
      <c r="H163" s="1"/>
    </row>
    <row r="164" spans="1:8" ht="12.75">
      <c r="A164" s="1"/>
      <c r="B164" s="1"/>
      <c r="C164" s="1"/>
      <c r="D164" s="1"/>
      <c r="E164" s="1"/>
      <c r="F164" s="1"/>
      <c r="G164" s="18"/>
      <c r="H164" s="1"/>
    </row>
    <row r="165" spans="1:8" ht="12.75">
      <c r="A165" s="1"/>
      <c r="B165" s="1"/>
      <c r="C165" s="1"/>
      <c r="D165" s="1"/>
      <c r="E165" s="1"/>
      <c r="F165" s="1"/>
      <c r="G165" s="18"/>
      <c r="H165" s="1"/>
    </row>
    <row r="166" spans="1:8" ht="12.75">
      <c r="A166" s="1"/>
      <c r="B166" s="1"/>
      <c r="C166" s="1"/>
      <c r="D166" s="1"/>
      <c r="E166" s="1"/>
      <c r="F166" s="1"/>
      <c r="G166" s="18"/>
      <c r="H166" s="1"/>
    </row>
    <row r="167" spans="1:8" ht="12.75">
      <c r="A167" s="1"/>
      <c r="B167" s="1"/>
      <c r="C167" s="1"/>
      <c r="D167" s="1"/>
      <c r="E167" s="1"/>
      <c r="F167" s="1"/>
      <c r="G167" s="18"/>
      <c r="H167" s="1"/>
    </row>
    <row r="168" spans="1:8" ht="12.75">
      <c r="A168" s="1"/>
      <c r="B168" s="1"/>
      <c r="C168" s="1"/>
      <c r="D168" s="1"/>
      <c r="E168" s="1"/>
      <c r="F168" s="1"/>
      <c r="G168" s="18"/>
      <c r="H168" s="1"/>
    </row>
    <row r="169" spans="1:8" ht="12.75">
      <c r="A169" s="1"/>
      <c r="B169" s="1"/>
      <c r="C169" s="1"/>
      <c r="D169" s="1"/>
      <c r="E169" s="1"/>
      <c r="F169" s="1"/>
      <c r="G169" s="18"/>
      <c r="H169" s="1"/>
    </row>
    <row r="170" spans="1:8" ht="12.75">
      <c r="A170" s="1"/>
      <c r="B170" s="1"/>
      <c r="C170" s="1"/>
      <c r="D170" s="1"/>
      <c r="E170" s="1"/>
      <c r="F170" s="1"/>
      <c r="G170" s="18"/>
      <c r="H170" s="1"/>
    </row>
    <row r="171" spans="1:8" ht="12.75">
      <c r="A171" s="1"/>
      <c r="B171" s="1"/>
      <c r="C171" s="1"/>
      <c r="D171" s="1"/>
      <c r="E171" s="1"/>
      <c r="F171" s="1"/>
      <c r="G171" s="18"/>
      <c r="H171" s="1"/>
    </row>
    <row r="172" spans="1:8" ht="12.75">
      <c r="A172" s="1"/>
      <c r="B172" s="1"/>
      <c r="C172" s="1"/>
      <c r="D172" s="1"/>
      <c r="E172" s="1"/>
      <c r="F172" s="1"/>
      <c r="G172" s="18"/>
      <c r="H172" s="1"/>
    </row>
    <row r="173" spans="1:8" ht="12.75">
      <c r="A173" s="1"/>
      <c r="B173" s="1"/>
      <c r="C173" s="1"/>
      <c r="D173" s="1"/>
      <c r="E173" s="1"/>
      <c r="F173" s="1"/>
      <c r="G173" s="18"/>
      <c r="H173" s="1"/>
    </row>
    <row r="174" spans="1:8" ht="12.75">
      <c r="A174" s="1"/>
      <c r="B174" s="1"/>
      <c r="C174" s="1"/>
      <c r="D174" s="1"/>
      <c r="E174" s="1"/>
      <c r="F174" s="1"/>
      <c r="G174" s="18"/>
      <c r="H174" s="1"/>
    </row>
    <row r="175" spans="1:8" ht="12.75">
      <c r="A175" s="1"/>
      <c r="B175" s="1"/>
      <c r="C175" s="1"/>
      <c r="D175" s="1"/>
      <c r="E175" s="1"/>
      <c r="F175" s="1"/>
      <c r="G175" s="18"/>
      <c r="H175" s="1"/>
    </row>
    <row r="176" spans="1:8" ht="12.75">
      <c r="A176" s="1"/>
      <c r="B176" s="1"/>
      <c r="C176" s="1"/>
      <c r="D176" s="1"/>
      <c r="E176" s="1"/>
      <c r="F176" s="1"/>
      <c r="G176" s="18"/>
      <c r="H176" s="1"/>
    </row>
    <row r="177" spans="1:8" ht="12.75">
      <c r="A177" s="1"/>
      <c r="B177" s="1"/>
      <c r="C177" s="1"/>
      <c r="D177" s="1"/>
      <c r="E177" s="1"/>
      <c r="F177" s="1"/>
      <c r="G177" s="18"/>
      <c r="H177" s="1"/>
    </row>
    <row r="178" spans="1:8" ht="12.75">
      <c r="A178" s="1"/>
      <c r="B178" s="1"/>
      <c r="C178" s="1"/>
      <c r="D178" s="1"/>
      <c r="E178" s="1"/>
      <c r="F178" s="1"/>
      <c r="G178" s="18"/>
      <c r="H178" s="1"/>
    </row>
    <row r="179" spans="1:8" ht="12.75">
      <c r="A179" s="1"/>
      <c r="B179" s="1"/>
      <c r="C179" s="1"/>
      <c r="D179" s="1"/>
      <c r="E179" s="1"/>
      <c r="F179" s="1"/>
      <c r="G179" s="18"/>
      <c r="H179" s="1"/>
    </row>
    <row r="180" spans="1:8" ht="12.75">
      <c r="A180" s="1"/>
      <c r="B180" s="1"/>
      <c r="C180" s="1"/>
      <c r="D180" s="1"/>
      <c r="E180" s="1"/>
      <c r="F180" s="1"/>
      <c r="G180" s="18"/>
      <c r="H180" s="1"/>
    </row>
    <row r="181" spans="1:8" ht="12.75">
      <c r="A181" s="1"/>
      <c r="B181" s="1"/>
      <c r="C181" s="1"/>
      <c r="D181" s="1"/>
      <c r="E181" s="1"/>
      <c r="F181" s="1"/>
      <c r="G181" s="18"/>
      <c r="H181" s="1"/>
    </row>
    <row r="182" spans="1:8" ht="12.75">
      <c r="A182" s="1"/>
      <c r="B182" s="1"/>
      <c r="C182" s="1"/>
      <c r="D182" s="1"/>
      <c r="E182" s="1"/>
      <c r="F182" s="1"/>
      <c r="G182" s="18"/>
      <c r="H182" s="1"/>
    </row>
    <row r="183" spans="1:8" ht="12.75">
      <c r="A183" s="1"/>
      <c r="B183" s="1"/>
      <c r="C183" s="1"/>
      <c r="D183" s="1"/>
      <c r="E183" s="1"/>
      <c r="F183" s="1"/>
      <c r="G183" s="18"/>
      <c r="H183" s="1"/>
    </row>
    <row r="184" spans="1:8" ht="12.75">
      <c r="A184" s="1"/>
      <c r="B184" s="1"/>
      <c r="C184" s="1"/>
      <c r="D184" s="1"/>
      <c r="E184" s="1"/>
      <c r="F184" s="1"/>
      <c r="G184" s="18"/>
      <c r="H184" s="1"/>
    </row>
    <row r="185" spans="1:8" ht="12.75">
      <c r="A185" s="1"/>
      <c r="B185" s="1"/>
      <c r="C185" s="1"/>
      <c r="D185" s="1"/>
      <c r="E185" s="1"/>
      <c r="F185" s="1"/>
      <c r="G185" s="18"/>
      <c r="H185" s="1"/>
    </row>
    <row r="186" spans="1:8" ht="12.75">
      <c r="A186" s="1"/>
      <c r="B186" s="1"/>
      <c r="C186" s="1"/>
      <c r="D186" s="1"/>
      <c r="E186" s="1"/>
      <c r="F186" s="1"/>
      <c r="G186" s="18"/>
      <c r="H186" s="1"/>
    </row>
    <row r="187" spans="1:8" ht="12.75">
      <c r="A187" s="1"/>
      <c r="B187" s="1"/>
      <c r="C187" s="1"/>
      <c r="D187" s="1"/>
      <c r="E187" s="1"/>
      <c r="F187" s="1"/>
      <c r="G187" s="18"/>
      <c r="H187" s="1"/>
    </row>
    <row r="188" spans="1:8" ht="12.75">
      <c r="A188" s="1"/>
      <c r="B188" s="1"/>
      <c r="C188" s="1"/>
      <c r="D188" s="1"/>
      <c r="E188" s="1"/>
      <c r="F188" s="1"/>
      <c r="G188" s="18"/>
      <c r="H188" s="1"/>
    </row>
    <row r="189" spans="1:8" ht="12.75">
      <c r="A189" s="1"/>
      <c r="B189" s="1"/>
      <c r="C189" s="1"/>
      <c r="D189" s="1"/>
      <c r="E189" s="1"/>
      <c r="F189" s="1"/>
      <c r="G189" s="18"/>
      <c r="H189" s="1"/>
    </row>
    <row r="190" spans="1:8" ht="12.75">
      <c r="A190" s="1"/>
      <c r="B190" s="1"/>
      <c r="C190" s="1"/>
      <c r="D190" s="1"/>
      <c r="E190" s="1"/>
      <c r="F190" s="1"/>
      <c r="G190" s="18"/>
      <c r="H190" s="1"/>
    </row>
    <row r="191" spans="1:8" ht="12.75">
      <c r="A191" s="1"/>
      <c r="B191" s="1"/>
      <c r="C191" s="1"/>
      <c r="D191" s="1"/>
      <c r="E191" s="1"/>
      <c r="F191" s="1"/>
      <c r="G191" s="18"/>
      <c r="H191" s="1"/>
    </row>
    <row r="192" spans="1:8" ht="12.75">
      <c r="A192" s="1"/>
      <c r="B192" s="1"/>
      <c r="C192" s="1"/>
      <c r="D192" s="1"/>
      <c r="E192" s="1"/>
      <c r="F192" s="1"/>
      <c r="G192" s="18"/>
      <c r="H192" s="1"/>
    </row>
    <row r="193" spans="1:8" ht="12.75">
      <c r="A193" s="1"/>
      <c r="B193" s="1"/>
      <c r="C193" s="1"/>
      <c r="D193" s="1"/>
      <c r="E193" s="1"/>
      <c r="F193" s="1"/>
      <c r="G193" s="18"/>
      <c r="H193" s="1"/>
    </row>
    <row r="194" spans="1:8" ht="12.75">
      <c r="A194" s="1"/>
      <c r="B194" s="1"/>
      <c r="C194" s="1"/>
      <c r="D194" s="1"/>
      <c r="E194" s="1"/>
      <c r="F194" s="1"/>
      <c r="G194" s="18"/>
      <c r="H194" s="1"/>
    </row>
    <row r="195" spans="1:8" ht="12.75">
      <c r="A195" s="1"/>
      <c r="B195" s="1"/>
      <c r="C195" s="1"/>
      <c r="D195" s="1"/>
      <c r="E195" s="1"/>
      <c r="F195" s="1"/>
      <c r="G195" s="18"/>
      <c r="H195" s="1"/>
    </row>
    <row r="196" spans="1:8" ht="12.75">
      <c r="A196" s="1"/>
      <c r="B196" s="1"/>
      <c r="C196" s="1"/>
      <c r="D196" s="1"/>
      <c r="E196" s="1"/>
      <c r="F196" s="1"/>
      <c r="G196" s="18"/>
      <c r="H196" s="1"/>
    </row>
    <row r="197" spans="1:8" ht="12.75">
      <c r="A197" s="1"/>
      <c r="B197" s="1"/>
      <c r="C197" s="1"/>
      <c r="D197" s="1"/>
      <c r="E197" s="1"/>
      <c r="F197" s="1"/>
      <c r="G197" s="18"/>
      <c r="H197" s="1"/>
    </row>
    <row r="198" spans="1:8" ht="12.75">
      <c r="A198" s="1"/>
      <c r="B198" s="1"/>
      <c r="C198" s="1"/>
      <c r="D198" s="1"/>
      <c r="E198" s="1"/>
      <c r="F198" s="1"/>
      <c r="G198" s="18"/>
      <c r="H198" s="1"/>
    </row>
    <row r="199" spans="1:8" ht="12.75">
      <c r="A199" s="1"/>
      <c r="B199" s="1"/>
      <c r="C199" s="1"/>
      <c r="D199" s="1"/>
      <c r="E199" s="1"/>
      <c r="F199" s="1"/>
      <c r="G199" s="18"/>
      <c r="H199" s="1"/>
    </row>
    <row r="200" spans="1:8" ht="12.75">
      <c r="A200" s="1"/>
      <c r="B200" s="1"/>
      <c r="C200" s="1"/>
      <c r="D200" s="1"/>
      <c r="E200" s="1"/>
      <c r="F200" s="1"/>
      <c r="G200" s="18"/>
      <c r="H200" s="1"/>
    </row>
    <row r="201" spans="1:8" ht="12.75">
      <c r="A201" s="1"/>
      <c r="B201" s="1"/>
      <c r="C201" s="1"/>
      <c r="D201" s="1"/>
      <c r="E201" s="1"/>
      <c r="F201" s="1"/>
      <c r="G201" s="18"/>
      <c r="H201" s="1"/>
    </row>
    <row r="202" spans="1:8" ht="12.75">
      <c r="A202" s="1"/>
      <c r="B202" s="1"/>
      <c r="C202" s="1"/>
      <c r="D202" s="1"/>
      <c r="E202" s="1"/>
      <c r="F202" s="1"/>
      <c r="G202" s="18"/>
      <c r="H202" s="1"/>
    </row>
    <row r="203" spans="1:8" ht="12.75">
      <c r="A203" s="1"/>
      <c r="B203" s="1"/>
      <c r="C203" s="1"/>
      <c r="D203" s="1"/>
      <c r="E203" s="1"/>
      <c r="F203" s="1"/>
      <c r="G203" s="18"/>
      <c r="H203" s="1"/>
    </row>
    <row r="204" spans="1:8" ht="12.75">
      <c r="A204" s="1"/>
      <c r="B204" s="1"/>
      <c r="C204" s="1"/>
      <c r="D204" s="1"/>
      <c r="E204" s="1"/>
      <c r="F204" s="1"/>
      <c r="G204" s="18"/>
      <c r="H204" s="1"/>
    </row>
    <row r="205" spans="1:8" ht="12.75">
      <c r="A205" s="1"/>
      <c r="B205" s="1"/>
      <c r="C205" s="1"/>
      <c r="D205" s="1"/>
      <c r="E205" s="1"/>
      <c r="F205" s="1"/>
      <c r="G205" s="18"/>
      <c r="H205" s="1"/>
    </row>
    <row r="206" spans="1:8" ht="12.75">
      <c r="A206" s="1"/>
      <c r="B206" s="1"/>
      <c r="C206" s="1"/>
      <c r="D206" s="1"/>
      <c r="E206" s="1"/>
      <c r="F206" s="1"/>
      <c r="G206" s="18"/>
      <c r="H206" s="1"/>
    </row>
    <row r="207" spans="1:8" ht="12.75">
      <c r="A207" s="1"/>
      <c r="B207" s="1"/>
      <c r="C207" s="1"/>
      <c r="D207" s="1"/>
      <c r="E207" s="1"/>
      <c r="F207" s="1"/>
      <c r="G207" s="18"/>
      <c r="H207" s="1"/>
    </row>
    <row r="208" spans="1:8" ht="12.75">
      <c r="A208" s="1"/>
      <c r="B208" s="1"/>
      <c r="C208" s="1"/>
      <c r="D208" s="1"/>
      <c r="E208" s="1"/>
      <c r="F208" s="1"/>
      <c r="G208" s="18"/>
      <c r="H208" s="1"/>
    </row>
    <row r="209" spans="1:8" ht="12.75">
      <c r="A209" s="1"/>
      <c r="B209" s="1"/>
      <c r="C209" s="1"/>
      <c r="D209" s="1"/>
      <c r="E209" s="1"/>
      <c r="F209" s="1"/>
      <c r="G209" s="18"/>
      <c r="H209" s="1"/>
    </row>
    <row r="210" spans="1:8" ht="12.75">
      <c r="A210" s="1"/>
      <c r="B210" s="1"/>
      <c r="C210" s="1"/>
      <c r="D210" s="1"/>
      <c r="E210" s="1"/>
      <c r="F210" s="1"/>
      <c r="G210" s="18"/>
      <c r="H210" s="1"/>
    </row>
    <row r="211" spans="1:8" ht="12.75">
      <c r="A211" s="1"/>
      <c r="B211" s="1"/>
      <c r="C211" s="1"/>
      <c r="D211" s="1"/>
      <c r="E211" s="1"/>
      <c r="F211" s="1"/>
      <c r="G211" s="18"/>
      <c r="H211" s="1"/>
    </row>
    <row r="212" spans="1:8" ht="12.75">
      <c r="A212" s="1"/>
      <c r="B212" s="1"/>
      <c r="C212" s="1"/>
      <c r="D212" s="1"/>
      <c r="E212" s="1"/>
      <c r="F212" s="1"/>
      <c r="G212" s="18"/>
      <c r="H212" s="1"/>
    </row>
    <row r="213" spans="1:8" ht="12.75">
      <c r="A213" s="1"/>
      <c r="B213" s="1"/>
      <c r="C213" s="1"/>
      <c r="D213" s="1"/>
      <c r="E213" s="1"/>
      <c r="F213" s="1"/>
      <c r="G213" s="18"/>
      <c r="H213" s="1"/>
    </row>
    <row r="214" spans="1:8" ht="12.75">
      <c r="A214" s="1"/>
      <c r="B214" s="1"/>
      <c r="C214" s="1"/>
      <c r="D214" s="1"/>
      <c r="E214" s="1"/>
      <c r="F214" s="1"/>
      <c r="G214" s="18"/>
      <c r="H214" s="1"/>
    </row>
    <row r="215" spans="1:8" ht="12.75">
      <c r="A215" s="1"/>
      <c r="B215" s="1"/>
      <c r="C215" s="1"/>
      <c r="D215" s="1"/>
      <c r="E215" s="1"/>
      <c r="F215" s="1"/>
      <c r="G215" s="18"/>
      <c r="H215" s="1"/>
    </row>
    <row r="216" spans="1:8" ht="12.75">
      <c r="A216" s="1"/>
      <c r="B216" s="1"/>
      <c r="C216" s="1"/>
      <c r="D216" s="1"/>
      <c r="E216" s="1"/>
      <c r="F216" s="1"/>
      <c r="G216" s="18"/>
      <c r="H216" s="1"/>
    </row>
    <row r="217" spans="1:8" ht="12.75">
      <c r="A217" s="1"/>
      <c r="B217" s="1"/>
      <c r="C217" s="1"/>
      <c r="D217" s="1"/>
      <c r="E217" s="1"/>
      <c r="F217" s="1"/>
      <c r="G217" s="18"/>
      <c r="H217" s="1"/>
    </row>
    <row r="218" spans="1:8" ht="12.75">
      <c r="A218" s="1"/>
      <c r="B218" s="1"/>
      <c r="C218" s="1"/>
      <c r="D218" s="1"/>
      <c r="E218" s="1"/>
      <c r="F218" s="1"/>
      <c r="G218" s="18"/>
      <c r="H218" s="1"/>
    </row>
    <row r="219" spans="1:8" ht="12.75">
      <c r="A219" s="1"/>
      <c r="B219" s="1"/>
      <c r="C219" s="1"/>
      <c r="D219" s="1"/>
      <c r="E219" s="1"/>
      <c r="F219" s="1"/>
      <c r="G219" s="18"/>
      <c r="H219" s="1"/>
    </row>
    <row r="220" spans="1:8" ht="12.75">
      <c r="A220" s="1"/>
      <c r="B220" s="1"/>
      <c r="C220" s="1"/>
      <c r="D220" s="1"/>
      <c r="E220" s="1"/>
      <c r="F220" s="1"/>
      <c r="G220" s="18"/>
      <c r="H220" s="1"/>
    </row>
    <row r="221" spans="1:8" ht="12.75">
      <c r="A221" s="1"/>
      <c r="B221" s="1"/>
      <c r="C221" s="1"/>
      <c r="D221" s="1"/>
      <c r="E221" s="1"/>
      <c r="F221" s="1"/>
      <c r="G221" s="18"/>
      <c r="H221" s="1"/>
    </row>
    <row r="222" spans="1:8" ht="12.75">
      <c r="A222" s="1"/>
      <c r="B222" s="1"/>
      <c r="C222" s="1"/>
      <c r="D222" s="1"/>
      <c r="E222" s="1"/>
      <c r="F222" s="1"/>
      <c r="G222" s="18"/>
      <c r="H222" s="1"/>
    </row>
    <row r="223" spans="1:8" ht="12.75">
      <c r="A223" s="1"/>
      <c r="B223" s="1"/>
      <c r="C223" s="1"/>
      <c r="D223" s="1"/>
      <c r="E223" s="1"/>
      <c r="F223" s="1"/>
      <c r="G223" s="18"/>
      <c r="H223" s="1"/>
    </row>
    <row r="224" spans="1:8" ht="12.75">
      <c r="A224" s="1"/>
      <c r="B224" s="1"/>
      <c r="C224" s="1"/>
      <c r="D224" s="1"/>
      <c r="E224" s="1"/>
      <c r="F224" s="1"/>
      <c r="G224" s="18"/>
      <c r="H224" s="1"/>
    </row>
    <row r="225" spans="1:8" ht="12.75">
      <c r="A225" s="1"/>
      <c r="B225" s="1"/>
      <c r="C225" s="1"/>
      <c r="D225" s="1"/>
      <c r="E225" s="1"/>
      <c r="F225" s="1"/>
      <c r="G225" s="18"/>
      <c r="H225" s="1"/>
    </row>
    <row r="226" spans="1:8" ht="12.75">
      <c r="A226" s="1"/>
      <c r="B226" s="1"/>
      <c r="C226" s="1"/>
      <c r="D226" s="1"/>
      <c r="E226" s="1"/>
      <c r="F226" s="1"/>
      <c r="G226" s="18"/>
      <c r="H226" s="1"/>
    </row>
    <row r="227" spans="1:8" ht="12.75">
      <c r="A227" s="1"/>
      <c r="B227" s="1"/>
      <c r="C227" s="1"/>
      <c r="D227" s="1"/>
      <c r="E227" s="1"/>
      <c r="F227" s="1"/>
      <c r="G227" s="18"/>
      <c r="H227" s="1"/>
    </row>
    <row r="228" spans="1:8" ht="12.75">
      <c r="A228" s="1"/>
      <c r="B228" s="1"/>
      <c r="C228" s="1"/>
      <c r="D228" s="1"/>
      <c r="E228" s="1"/>
      <c r="F228" s="1"/>
      <c r="G228" s="18"/>
      <c r="H228" s="1"/>
    </row>
    <row r="229" spans="1:8" ht="12.75">
      <c r="A229" s="1"/>
      <c r="B229" s="1"/>
      <c r="C229" s="1"/>
      <c r="D229" s="1"/>
      <c r="E229" s="1"/>
      <c r="F229" s="1"/>
      <c r="G229" s="18"/>
      <c r="H229" s="1"/>
    </row>
    <row r="230" spans="1:8" ht="12.75">
      <c r="A230" s="1"/>
      <c r="B230" s="1"/>
      <c r="C230" s="1"/>
      <c r="D230" s="1"/>
      <c r="E230" s="1"/>
      <c r="F230" s="1"/>
      <c r="G230" s="18"/>
      <c r="H230" s="1"/>
    </row>
    <row r="231" spans="1:8" ht="12.75">
      <c r="A231" s="1"/>
      <c r="B231" s="1"/>
      <c r="C231" s="1"/>
      <c r="D231" s="1"/>
      <c r="E231" s="1"/>
      <c r="F231" s="1"/>
      <c r="G231" s="18"/>
      <c r="H231" s="1"/>
    </row>
    <row r="232" spans="1:8" ht="12.75">
      <c r="A232" s="1"/>
      <c r="B232" s="1"/>
      <c r="C232" s="1"/>
      <c r="D232" s="1"/>
      <c r="E232" s="1"/>
      <c r="F232" s="1"/>
      <c r="G232" s="18"/>
      <c r="H232" s="1"/>
    </row>
    <row r="233" spans="1:8" ht="12.75">
      <c r="A233" s="1"/>
      <c r="B233" s="1"/>
      <c r="C233" s="1"/>
      <c r="D233" s="1"/>
      <c r="E233" s="1"/>
      <c r="F233" s="1"/>
      <c r="G233" s="18"/>
      <c r="H233" s="1"/>
    </row>
    <row r="234" spans="1:8" ht="12.75">
      <c r="A234" s="1"/>
      <c r="B234" s="1"/>
      <c r="C234" s="1"/>
      <c r="D234" s="1"/>
      <c r="E234" s="1"/>
      <c r="F234" s="1"/>
      <c r="G234" s="18"/>
      <c r="H234" s="1"/>
    </row>
    <row r="235" spans="1:8" ht="12.75">
      <c r="A235" s="1"/>
      <c r="B235" s="1"/>
      <c r="C235" s="1"/>
      <c r="D235" s="1"/>
      <c r="E235" s="1"/>
      <c r="F235" s="1"/>
      <c r="G235" s="18"/>
      <c r="H235" s="1"/>
    </row>
    <row r="236" spans="1:8" ht="12.75">
      <c r="A236" s="1"/>
      <c r="B236" s="1"/>
      <c r="C236" s="1"/>
      <c r="D236" s="1"/>
      <c r="E236" s="1"/>
      <c r="F236" s="1"/>
      <c r="G236" s="18"/>
      <c r="H236" s="1"/>
    </row>
    <row r="237" spans="1:8" ht="12.75">
      <c r="A237" s="1"/>
      <c r="B237" s="1"/>
      <c r="C237" s="1"/>
      <c r="D237" s="1"/>
      <c r="E237" s="1"/>
      <c r="F237" s="1"/>
      <c r="G237" s="18"/>
      <c r="H237" s="1"/>
    </row>
    <row r="238" spans="1:8" ht="12.75">
      <c r="A238" s="1"/>
      <c r="B238" s="1"/>
      <c r="C238" s="1"/>
      <c r="D238" s="1"/>
      <c r="E238" s="1"/>
      <c r="F238" s="1"/>
      <c r="G238" s="18"/>
      <c r="H238" s="1"/>
    </row>
    <row r="239" spans="1:8" ht="12.75">
      <c r="A239" s="1"/>
      <c r="B239" s="1"/>
      <c r="C239" s="1"/>
      <c r="D239" s="1"/>
      <c r="E239" s="1"/>
      <c r="F239" s="1"/>
      <c r="G239" s="18"/>
      <c r="H239" s="1"/>
    </row>
    <row r="240" spans="1:8" ht="12.75">
      <c r="A240" s="1"/>
      <c r="B240" s="1"/>
      <c r="C240" s="1"/>
      <c r="D240" s="1"/>
      <c r="E240" s="1"/>
      <c r="F240" s="1"/>
      <c r="G240" s="18"/>
      <c r="H240" s="1"/>
    </row>
    <row r="241" spans="1:8" ht="12.75">
      <c r="A241" s="1"/>
      <c r="B241" s="1"/>
      <c r="C241" s="1"/>
      <c r="D241" s="1"/>
      <c r="E241" s="1"/>
      <c r="F241" s="1"/>
      <c r="G241" s="18"/>
      <c r="H241" s="1"/>
    </row>
    <row r="242" spans="1:8" ht="12.75">
      <c r="A242" s="1"/>
      <c r="B242" s="1"/>
      <c r="C242" s="1"/>
      <c r="D242" s="1"/>
      <c r="E242" s="1"/>
      <c r="F242" s="1"/>
      <c r="G242" s="18"/>
      <c r="H242" s="1"/>
    </row>
    <row r="243" spans="1:8" ht="12.75">
      <c r="A243" s="1"/>
      <c r="B243" s="1"/>
      <c r="C243" s="1"/>
      <c r="D243" s="1"/>
      <c r="E243" s="1"/>
      <c r="F243" s="1"/>
      <c r="G243" s="18"/>
      <c r="H243" s="1"/>
    </row>
    <row r="244" spans="1:8" ht="12.75">
      <c r="A244" s="1"/>
      <c r="B244" s="1"/>
      <c r="C244" s="1"/>
      <c r="D244" s="1"/>
      <c r="E244" s="1"/>
      <c r="F244" s="1"/>
      <c r="G244" s="18"/>
      <c r="H244" s="1"/>
    </row>
    <row r="245" spans="1:8" ht="12.75">
      <c r="A245" s="1"/>
      <c r="B245" s="1"/>
      <c r="C245" s="1"/>
      <c r="D245" s="1"/>
      <c r="E245" s="1"/>
      <c r="F245" s="1"/>
      <c r="G245" s="18"/>
      <c r="H245" s="1"/>
    </row>
    <row r="246" spans="1:8" ht="12.75">
      <c r="A246" s="1"/>
      <c r="B246" s="1"/>
      <c r="C246" s="1"/>
      <c r="D246" s="1"/>
      <c r="E246" s="1"/>
      <c r="F246" s="1"/>
      <c r="G246" s="18"/>
      <c r="H246" s="1"/>
    </row>
    <row r="247" spans="1:8" ht="12.75">
      <c r="A247" s="1"/>
      <c r="B247" s="1"/>
      <c r="C247" s="1"/>
      <c r="D247" s="1"/>
      <c r="E247" s="1"/>
      <c r="F247" s="1"/>
      <c r="G247" s="18"/>
      <c r="H247" s="1"/>
    </row>
    <row r="248" spans="1:8" ht="12.75">
      <c r="A248" s="1"/>
      <c r="B248" s="1"/>
      <c r="C248" s="1"/>
      <c r="D248" s="1"/>
      <c r="E248" s="1"/>
      <c r="F248" s="1"/>
      <c r="G248" s="18"/>
      <c r="H248" s="1"/>
    </row>
  </sheetData>
  <sheetProtection/>
  <autoFilter ref="A1:I89"/>
  <hyperlinks>
    <hyperlink ref="G68" r:id="rId1" display="http://data.euro.who.int/tobacco/Default.aspx?TabID=2444"/>
    <hyperlink ref="G46" r:id="rId2" display="http://epp.eurostat.ec.europa.eu/tgm/table.do?tab=table&amp;init=1&amp;plugin=1&amp;language=en&amp;pcode=tec00018"/>
    <hyperlink ref="G48" r:id="rId3" display="http://epp.eurostat.ec.europa.eu/tgm/table.do?tab=table&amp;init=1&amp;plugin=1&amp;language=en&amp;pcode=tec00018"/>
    <hyperlink ref="G50" r:id="rId4" display="http://epp.eurostat.ec.europa.eu/tgm/table.do?tab=table&amp;init=1&amp;plugin=1&amp;language=en&amp;pcode=tec00018"/>
    <hyperlink ref="G52" r:id="rId5" display="http://epp.eurostat.ec.europa.eu/tgm/table.do?tab=table&amp;init=1&amp;plugin=1&amp;language=en&amp;pcode=tec00018"/>
    <hyperlink ref="G54" r:id="rId6" display="http://epp.eurostat.ec.europa.eu/tgm/table.do?tab=table&amp;init=1&amp;plugin=1&amp;language=en&amp;pcode=tec00018"/>
    <hyperlink ref="G56" r:id="rId7" display="http://epp.eurostat.ec.europa.eu/tgm/table.do?tab=table&amp;init=1&amp;plugin=1&amp;language=en&amp;pcode=tec00018"/>
    <hyperlink ref="G69" r:id="rId8" display="http://data.euro.who.int/tobacco/Default.aspx?TabID=2444"/>
    <hyperlink ref="G70" r:id="rId9" display="http://data.euro.who.int/tobacco/Default.aspx?TabID=2444"/>
    <hyperlink ref="G72" r:id="rId10" display="http://data.euro.who.int/tobacco/Default.aspx?TabID=2444"/>
    <hyperlink ref="G74" r:id="rId11" display="http://data.euro.who.int/tobacco/Default.aspx?TabID=2444"/>
    <hyperlink ref="G76" r:id="rId12" display="http://data.euro.who.int/tobacco/Default.aspx?TabID=2444"/>
    <hyperlink ref="G78" r:id="rId13" display="http://data.euro.who.int/tobacco/Default.aspx?TabID=2444"/>
    <hyperlink ref="G71" r:id="rId14" display="http://data.euro.who.int/tobacco/Default.aspx?TabID=2444"/>
    <hyperlink ref="G73" r:id="rId15" display="http://data.euro.who.int/tobacco/Default.aspx?TabID=2444"/>
    <hyperlink ref="G75" r:id="rId16" display="http://data.euro.who.int/tobacco/Default.aspx?TabID=2444"/>
    <hyperlink ref="G77" r:id="rId17" display="http://data.euro.who.int/tobacco/Default.aspx?TabID=2444"/>
    <hyperlink ref="G79" r:id="rId18" display="http://data.euro.who.int/tobacco/Default.aspx?TabID=2444"/>
    <hyperlink ref="G80" r:id="rId19" display="http://data.euro.who.int/tobacco/Default.aspx?TabID=2444"/>
    <hyperlink ref="G81" r:id="rId20" display="http://data.euro.who.int/tobacco/Default.aspx?TabID=2444"/>
    <hyperlink ref="G83" r:id="rId21" display="http://data.euro.who.int/tobacco/Default.aspx?TabID=2444"/>
    <hyperlink ref="G85" r:id="rId22" display="http://data.euro.who.int/tobacco/Default.aspx?TabID=2444"/>
    <hyperlink ref="G87" r:id="rId23" display="http://data.euro.who.int/tobacco/Default.aspx?TabID=2444"/>
    <hyperlink ref="G89" r:id="rId24" display="http://data.euro.who.int/tobacco/Default.aspx?TabID=2444"/>
    <hyperlink ref="G82" r:id="rId25" display="http://data.euro.who.int/tobacco/Default.aspx?TabID=2444"/>
    <hyperlink ref="G84" r:id="rId26" display="http://data.euro.who.int/tobacco/Default.aspx?TabID=2444"/>
    <hyperlink ref="G86" r:id="rId27" display="http://data.euro.who.int/tobacco/Default.aspx?TabID=2444"/>
    <hyperlink ref="G88" r:id="rId28" display="http://data.euro.who.int/tobacco/Default.aspx?TabID=2444"/>
  </hyperlinks>
  <printOptions/>
  <pageMargins left="0.75" right="0.75" top="1" bottom="1" header="0.5" footer="0.5"/>
  <pageSetup horizontalDpi="600" verticalDpi="600" orientation="portrait" paperSize="9"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00390625" style="0" customWidth="1"/>
    <col min="2" max="9" width="34.140625" style="0" customWidth="1"/>
    <col min="10" max="10" width="10.28125" style="0" customWidth="1"/>
    <col min="11" max="11" width="11.7109375" style="0" customWidth="1"/>
    <col min="12" max="12" width="9.00390625" style="0" customWidth="1"/>
    <col min="13" max="13" width="11.421875" style="0" customWidth="1"/>
    <col min="14" max="14" width="30.8515625" style="0" customWidth="1"/>
    <col min="15" max="15" width="13.140625" style="0" customWidth="1"/>
    <col min="16" max="16" width="21.140625" style="0" bestFit="1" customWidth="1"/>
    <col min="17" max="17" width="11.7109375" style="0" customWidth="1"/>
    <col min="18" max="19" width="10.28125" style="0" customWidth="1"/>
  </cols>
  <sheetData>
    <row r="1" spans="1:9" ht="12.75">
      <c r="A1" s="26" t="s">
        <v>139</v>
      </c>
      <c r="B1" s="26" t="s">
        <v>2</v>
      </c>
      <c r="C1" s="27" t="s">
        <v>4</v>
      </c>
      <c r="D1" s="27" t="s">
        <v>5</v>
      </c>
      <c r="E1" s="2"/>
      <c r="F1" s="2"/>
      <c r="G1" s="2"/>
      <c r="H1" s="2"/>
      <c r="I1" s="3"/>
    </row>
    <row r="2" spans="1:9" ht="12.75">
      <c r="A2" s="4"/>
      <c r="B2" s="24" t="s">
        <v>128</v>
      </c>
      <c r="C2" s="24" t="s">
        <v>130</v>
      </c>
      <c r="D2" s="24" t="s">
        <v>110</v>
      </c>
      <c r="E2" s="24" t="s">
        <v>138</v>
      </c>
      <c r="F2" s="24" t="s">
        <v>137</v>
      </c>
      <c r="G2" s="24" t="s">
        <v>40</v>
      </c>
      <c r="H2" s="24" t="s">
        <v>43</v>
      </c>
      <c r="I2" s="25" t="s">
        <v>136</v>
      </c>
    </row>
    <row r="3" spans="1:9" ht="12.75">
      <c r="A3" s="4"/>
      <c r="B3" s="24" t="s">
        <v>129</v>
      </c>
      <c r="C3" s="24" t="s">
        <v>19</v>
      </c>
      <c r="D3" s="24" t="s">
        <v>111</v>
      </c>
      <c r="E3" s="24" t="s">
        <v>19</v>
      </c>
      <c r="F3" s="24" t="s">
        <v>19</v>
      </c>
      <c r="G3" s="24" t="s">
        <v>41</v>
      </c>
      <c r="H3" s="24" t="s">
        <v>44</v>
      </c>
      <c r="I3" s="25" t="s">
        <v>19</v>
      </c>
    </row>
    <row r="4" spans="1:9" s="12" customFormat="1" ht="12.75">
      <c r="A4" s="26" t="s">
        <v>1</v>
      </c>
      <c r="B4" s="24">
        <v>2000</v>
      </c>
      <c r="C4" s="24" t="s">
        <v>131</v>
      </c>
      <c r="D4" s="24">
        <v>2003</v>
      </c>
      <c r="E4" s="24">
        <v>2000</v>
      </c>
      <c r="F4" s="24">
        <v>2000</v>
      </c>
      <c r="G4" s="24">
        <v>2004</v>
      </c>
      <c r="H4" s="24">
        <v>2003</v>
      </c>
      <c r="I4" s="25">
        <v>2005</v>
      </c>
    </row>
    <row r="5" spans="1:9" ht="12.75">
      <c r="A5" s="32" t="s">
        <v>14</v>
      </c>
      <c r="B5" s="5">
        <v>1259.53</v>
      </c>
      <c r="C5" s="5">
        <v>2.4</v>
      </c>
      <c r="D5" s="5">
        <v>10.7</v>
      </c>
      <c r="E5" s="5">
        <v>12</v>
      </c>
      <c r="F5" s="5">
        <v>2.8</v>
      </c>
      <c r="G5" s="5">
        <v>8142573</v>
      </c>
      <c r="H5" s="5">
        <v>10.51</v>
      </c>
      <c r="I5" s="6">
        <v>41.3</v>
      </c>
    </row>
    <row r="6" spans="1:9" ht="12.75">
      <c r="A6" s="33" t="s">
        <v>9</v>
      </c>
      <c r="B6" s="7">
        <v>2792.6</v>
      </c>
      <c r="C6" s="7">
        <v>21</v>
      </c>
      <c r="D6" s="7">
        <v>6.5</v>
      </c>
      <c r="E6" s="7">
        <v>10</v>
      </c>
      <c r="F6" s="7">
        <v>16.4</v>
      </c>
      <c r="G6" s="7">
        <v>7801273</v>
      </c>
      <c r="H6" s="7">
        <v>5.04</v>
      </c>
      <c r="I6" s="8">
        <v>41.3</v>
      </c>
    </row>
    <row r="7" spans="1:9" ht="12.75">
      <c r="A7" s="33" t="s">
        <v>11</v>
      </c>
      <c r="B7" s="7">
        <v>1303.29</v>
      </c>
      <c r="C7" s="7">
        <v>13.1</v>
      </c>
      <c r="D7" s="7">
        <v>10.9</v>
      </c>
      <c r="E7" s="7">
        <v>12</v>
      </c>
      <c r="F7" s="7">
        <v>9</v>
      </c>
      <c r="G7" s="7">
        <v>62292241</v>
      </c>
      <c r="H7" s="7">
        <v>9.95</v>
      </c>
      <c r="I7" s="8">
        <v>30.6</v>
      </c>
    </row>
    <row r="8" spans="1:9" ht="12.75">
      <c r="A8" s="33" t="s">
        <v>21</v>
      </c>
      <c r="B8" s="7">
        <v>1553.15</v>
      </c>
      <c r="C8" s="7">
        <v>11</v>
      </c>
      <c r="D8" s="7">
        <v>10.4</v>
      </c>
      <c r="E8" s="7">
        <v>13</v>
      </c>
      <c r="F8" s="7">
        <v>7.5</v>
      </c>
      <c r="G8" s="7">
        <v>82531671</v>
      </c>
      <c r="H8" s="7">
        <v>10.71</v>
      </c>
      <c r="I8" s="8">
        <v>31.7</v>
      </c>
    </row>
    <row r="9" spans="1:9" ht="12.75">
      <c r="A9" s="33" t="s">
        <v>13</v>
      </c>
      <c r="B9" s="7">
        <v>2151.41</v>
      </c>
      <c r="C9" s="7">
        <v>11.8</v>
      </c>
      <c r="D9" s="7">
        <v>9.5</v>
      </c>
      <c r="E9" s="7">
        <v>21</v>
      </c>
      <c r="F9" s="7">
        <v>6.4</v>
      </c>
      <c r="G9" s="7">
        <v>10116742</v>
      </c>
      <c r="H9" s="7">
        <v>11.6</v>
      </c>
      <c r="I9" s="8">
        <v>39</v>
      </c>
    </row>
    <row r="10" spans="1:9" ht="12.75">
      <c r="A10" s="33" t="s">
        <v>12</v>
      </c>
      <c r="B10" s="7">
        <v>1740.96</v>
      </c>
      <c r="C10" s="7">
        <v>6.1</v>
      </c>
      <c r="D10" s="7">
        <v>13.4</v>
      </c>
      <c r="E10" s="7">
        <v>14</v>
      </c>
      <c r="F10" s="7">
        <v>10.1</v>
      </c>
      <c r="G10" s="7">
        <v>57888245</v>
      </c>
      <c r="H10" s="7">
        <v>7.61</v>
      </c>
      <c r="I10" s="8">
        <v>29.1</v>
      </c>
    </row>
    <row r="11" spans="1:9" ht="12.75">
      <c r="A11" s="33" t="s">
        <v>18</v>
      </c>
      <c r="B11" s="7">
        <v>578.53</v>
      </c>
      <c r="C11" s="7">
        <v>7.6</v>
      </c>
      <c r="D11" s="7">
        <v>19.4</v>
      </c>
      <c r="E11" s="7">
        <v>13</v>
      </c>
      <c r="F11" s="7">
        <v>3.2</v>
      </c>
      <c r="G11" s="7">
        <v>4577457</v>
      </c>
      <c r="H11" s="7">
        <v>4.82</v>
      </c>
      <c r="I11" s="8">
        <v>26.1</v>
      </c>
    </row>
    <row r="12" spans="1:9" ht="12.75">
      <c r="A12" s="33" t="s">
        <v>15</v>
      </c>
      <c r="B12" s="7">
        <v>1934.24</v>
      </c>
      <c r="C12" s="7">
        <v>1.9</v>
      </c>
      <c r="D12" s="7">
        <v>6.5</v>
      </c>
      <c r="E12" s="7">
        <v>19</v>
      </c>
      <c r="F12" s="7">
        <v>16.1</v>
      </c>
      <c r="G12" s="7">
        <v>38190608</v>
      </c>
      <c r="H12" s="7">
        <v>6.68</v>
      </c>
      <c r="I12" s="8">
        <v>37.6</v>
      </c>
    </row>
    <row r="13" spans="1:9" ht="12.75">
      <c r="A13" s="33" t="s">
        <v>16</v>
      </c>
      <c r="B13" s="7">
        <v>1230.4</v>
      </c>
      <c r="C13" s="7">
        <v>10.7</v>
      </c>
      <c r="D13" s="7">
        <v>7.1</v>
      </c>
      <c r="E13" s="7">
        <v>15</v>
      </c>
      <c r="F13" s="7">
        <v>18.8</v>
      </c>
      <c r="G13" s="7">
        <v>5380053</v>
      </c>
      <c r="H13" s="7">
        <v>9.48</v>
      </c>
      <c r="I13" s="8">
        <v>34.8</v>
      </c>
    </row>
    <row r="14" spans="1:9" ht="12.75">
      <c r="A14" s="33" t="s">
        <v>10</v>
      </c>
      <c r="B14" s="7">
        <v>2464.44</v>
      </c>
      <c r="C14" s="7">
        <v>2.3</v>
      </c>
      <c r="D14" s="7">
        <v>10.1</v>
      </c>
      <c r="E14" s="7">
        <v>13</v>
      </c>
      <c r="F14" s="7">
        <v>11.1</v>
      </c>
      <c r="G14" s="7">
        <v>42345342</v>
      </c>
      <c r="H14" s="7">
        <v>9.99</v>
      </c>
      <c r="I14" s="8">
        <v>32.7</v>
      </c>
    </row>
    <row r="15" spans="1:9" ht="12.75">
      <c r="A15" s="34" t="s">
        <v>17</v>
      </c>
      <c r="B15" s="10">
        <v>902.36</v>
      </c>
      <c r="C15" s="10">
        <v>0.7</v>
      </c>
      <c r="D15" s="10">
        <v>20.1</v>
      </c>
      <c r="E15" s="10">
        <v>9</v>
      </c>
      <c r="F15" s="10">
        <v>5.6</v>
      </c>
      <c r="G15" s="10">
        <v>8975670</v>
      </c>
      <c r="H15" s="10">
        <v>5.62</v>
      </c>
      <c r="I15" s="11">
        <v>14.4</v>
      </c>
    </row>
    <row r="18" spans="1:10" ht="12.75">
      <c r="A18" s="26" t="s">
        <v>141</v>
      </c>
      <c r="B18" s="26" t="s">
        <v>2</v>
      </c>
      <c r="C18" s="27" t="s">
        <v>4</v>
      </c>
      <c r="D18" s="27" t="s">
        <v>5</v>
      </c>
      <c r="E18" s="2"/>
      <c r="F18" s="2"/>
      <c r="G18" s="2"/>
      <c r="H18" s="2"/>
      <c r="I18" s="2"/>
      <c r="J18" s="3"/>
    </row>
    <row r="19" spans="1:10" ht="12.75">
      <c r="A19" s="4"/>
      <c r="B19" s="24" t="s">
        <v>128</v>
      </c>
      <c r="C19" s="24" t="s">
        <v>130</v>
      </c>
      <c r="D19" s="24" t="s">
        <v>110</v>
      </c>
      <c r="E19" s="24" t="s">
        <v>138</v>
      </c>
      <c r="F19" s="24" t="s">
        <v>137</v>
      </c>
      <c r="G19" s="24" t="s">
        <v>40</v>
      </c>
      <c r="H19" s="24" t="s">
        <v>43</v>
      </c>
      <c r="I19" s="24" t="s">
        <v>136</v>
      </c>
      <c r="J19" s="25" t="s">
        <v>140</v>
      </c>
    </row>
    <row r="20" spans="1:10" ht="12.75">
      <c r="A20" s="4"/>
      <c r="B20" s="24" t="s">
        <v>129</v>
      </c>
      <c r="C20" s="24" t="s">
        <v>19</v>
      </c>
      <c r="D20" s="24" t="s">
        <v>111</v>
      </c>
      <c r="E20" s="24" t="s">
        <v>19</v>
      </c>
      <c r="F20" s="24" t="s">
        <v>19</v>
      </c>
      <c r="G20" s="24" t="s">
        <v>41</v>
      </c>
      <c r="H20" s="24" t="s">
        <v>44</v>
      </c>
      <c r="I20" s="24" t="s">
        <v>19</v>
      </c>
      <c r="J20" s="28"/>
    </row>
    <row r="21" spans="1:10" s="12" customFormat="1" ht="12.75">
      <c r="A21" s="26" t="s">
        <v>1</v>
      </c>
      <c r="B21" s="24">
        <v>2000</v>
      </c>
      <c r="C21" s="24" t="s">
        <v>131</v>
      </c>
      <c r="D21" s="24">
        <v>2003</v>
      </c>
      <c r="E21" s="24">
        <v>2000</v>
      </c>
      <c r="F21" s="24">
        <v>2000</v>
      </c>
      <c r="G21" s="24">
        <v>2004</v>
      </c>
      <c r="H21" s="24">
        <v>2003</v>
      </c>
      <c r="I21" s="24">
        <v>2005</v>
      </c>
      <c r="J21" s="28"/>
    </row>
    <row r="22" spans="1:10" ht="12.75">
      <c r="A22" s="32" t="s">
        <v>14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6">
        <v>8</v>
      </c>
    </row>
    <row r="23" spans="1:10" ht="12.75">
      <c r="A23" s="33" t="s">
        <v>9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8">
        <v>8</v>
      </c>
    </row>
    <row r="24" spans="1:10" ht="12.75">
      <c r="A24" s="33" t="s">
        <v>11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8">
        <v>8</v>
      </c>
    </row>
    <row r="25" spans="1:10" ht="12.75">
      <c r="A25" s="33" t="s">
        <v>21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8">
        <v>8</v>
      </c>
    </row>
    <row r="26" spans="1:10" ht="12.75">
      <c r="A26" s="33" t="s">
        <v>13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8">
        <v>8</v>
      </c>
    </row>
    <row r="27" spans="1:10" ht="12.75">
      <c r="A27" s="33" t="s">
        <v>12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8">
        <v>8</v>
      </c>
    </row>
    <row r="28" spans="1:10" ht="12.75">
      <c r="A28" s="33" t="s">
        <v>18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8">
        <v>8</v>
      </c>
    </row>
    <row r="29" spans="1:10" ht="12.75">
      <c r="A29" s="33" t="s">
        <v>15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8">
        <v>8</v>
      </c>
    </row>
    <row r="30" spans="1:10" ht="12.75">
      <c r="A30" s="33" t="s">
        <v>16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8">
        <v>8</v>
      </c>
    </row>
    <row r="31" spans="1:10" ht="12.75">
      <c r="A31" s="33" t="s">
        <v>10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8">
        <v>8</v>
      </c>
    </row>
    <row r="32" spans="1:10" ht="12.75">
      <c r="A32" s="33" t="s">
        <v>17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8</v>
      </c>
    </row>
    <row r="33" spans="1:10" ht="12.75">
      <c r="A33" s="29" t="s">
        <v>140</v>
      </c>
      <c r="B33" s="30">
        <v>11</v>
      </c>
      <c r="C33" s="30">
        <v>11</v>
      </c>
      <c r="D33" s="30">
        <v>11</v>
      </c>
      <c r="E33" s="30">
        <v>11</v>
      </c>
      <c r="F33" s="30">
        <v>11</v>
      </c>
      <c r="G33" s="30">
        <v>11</v>
      </c>
      <c r="H33" s="30">
        <v>11</v>
      </c>
      <c r="I33" s="30">
        <v>11</v>
      </c>
      <c r="J33" s="31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33">
      <selection activeCell="A51" sqref="A51:L51"/>
    </sheetView>
  </sheetViews>
  <sheetFormatPr defaultColWidth="9.140625" defaultRowHeight="12.75"/>
  <cols>
    <col min="1" max="1" width="16.57421875" style="0" bestFit="1" customWidth="1"/>
    <col min="2" max="2" width="23.57421875" style="0" bestFit="1" customWidth="1"/>
    <col min="3" max="3" width="32.57421875" style="0" bestFit="1" customWidth="1"/>
    <col min="4" max="4" width="24.28125" style="0" bestFit="1" customWidth="1"/>
    <col min="5" max="5" width="37.00390625" style="0" bestFit="1" customWidth="1"/>
    <col min="6" max="6" width="22.7109375" style="0" bestFit="1" customWidth="1"/>
    <col min="7" max="7" width="33.421875" style="0" bestFit="1" customWidth="1"/>
    <col min="8" max="8" width="21.140625" style="0" bestFit="1" customWidth="1"/>
    <col min="9" max="9" width="29.8515625" style="0" customWidth="1"/>
    <col min="10" max="10" width="15.7109375" style="0" bestFit="1" customWidth="1"/>
    <col min="11" max="11" width="21.28125" style="0" bestFit="1" customWidth="1"/>
    <col min="12" max="12" width="34.28125" style="0" bestFit="1" customWidth="1"/>
    <col min="13" max="13" width="22.00390625" style="0" customWidth="1"/>
    <col min="14" max="14" width="31.00390625" style="0" bestFit="1" customWidth="1"/>
  </cols>
  <sheetData>
    <row r="1" spans="1:13" ht="12.75">
      <c r="A1" s="82" t="s">
        <v>142</v>
      </c>
      <c r="B1" s="38" t="str">
        <f>'Pivot(Dohányzás férfiak)'!B2</f>
        <v>Cigaretták száma/év/fő</v>
      </c>
      <c r="C1" s="38" t="str">
        <f>'Pivot(Dohányzás férfiak)'!C2</f>
        <v>Évi áreltérések </v>
      </c>
      <c r="D1" s="38" t="str">
        <f>'Pivot(Dohányzás férfiak)'!D2</f>
        <v>folyó vagy jelenlegi adók</v>
      </c>
      <c r="E1" s="38" t="str">
        <f>'Pivot(Dohányzás férfiak)'!E2</f>
        <v>Halálesetek aránya  a dohányzás miatt</v>
      </c>
      <c r="F1" s="38" t="str">
        <f>'Pivot(Dohányzás férfiak)'!F2</f>
        <v>munkanélküliek aránya</v>
      </c>
      <c r="G1" s="38" t="str">
        <f>'Pivot(Dohányzás férfiak)'!H2</f>
        <v>Tiszta alkohol fogyasztása egy főre</v>
      </c>
      <c r="H1" s="38" t="str">
        <f>'Pivot(Dohányzás férfiak)'!I2</f>
        <v>Dohányzó férfiak aránya</v>
      </c>
      <c r="I1" s="9"/>
      <c r="J1" s="9"/>
      <c r="K1" s="9"/>
      <c r="L1" s="9"/>
      <c r="M1" s="9"/>
    </row>
    <row r="2" spans="1:13" ht="12.75">
      <c r="A2" s="83"/>
      <c r="B2" s="39" t="str">
        <f>'Pivot(Dohányzás férfiak)'!B3</f>
        <v>db</v>
      </c>
      <c r="C2" s="39" t="str">
        <f>'Pivot(Dohányzás férfiak)'!C3</f>
        <v>%</v>
      </c>
      <c r="D2" s="39" t="str">
        <f>'Pivot(Dohányzás férfiak)'!D3</f>
        <v>GDP %-a</v>
      </c>
      <c r="E2" s="39" t="str">
        <f>'Pivot(Dohányzás férfiak)'!E3</f>
        <v>%</v>
      </c>
      <c r="F2" s="39" t="str">
        <f>'Pivot(Dohányzás férfiak)'!F3</f>
        <v>%</v>
      </c>
      <c r="G2" s="39" t="str">
        <f>'Pivot(Dohányzás férfiak)'!H3</f>
        <v>liter</v>
      </c>
      <c r="H2" s="39" t="str">
        <f>'Pivot(Dohányzás férfiak)'!I3</f>
        <v>%</v>
      </c>
      <c r="I2" s="9"/>
      <c r="J2" s="9"/>
      <c r="K2" s="9"/>
      <c r="L2" s="9"/>
      <c r="M2" s="9"/>
    </row>
    <row r="3" spans="1:13" s="1" customFormat="1" ht="13.5" thickBot="1">
      <c r="A3" s="84"/>
      <c r="B3" s="40">
        <f>'Pivot(Dohányzás férfiak)'!B4</f>
        <v>2000</v>
      </c>
      <c r="C3" s="40" t="str">
        <f>'Pivot(Dohányzás férfiak)'!C4</f>
        <v>2001 és 2005 között</v>
      </c>
      <c r="D3" s="40">
        <f>'Pivot(Dohányzás férfiak)'!D4</f>
        <v>2003</v>
      </c>
      <c r="E3" s="40">
        <f>'Pivot(Dohányzás férfiak)'!E4</f>
        <v>2000</v>
      </c>
      <c r="F3" s="40">
        <f>'Pivot(Dohányzás férfiak)'!F4</f>
        <v>2000</v>
      </c>
      <c r="G3" s="40">
        <f>'Pivot(Dohányzás férfiak)'!H4</f>
        <v>2003</v>
      </c>
      <c r="H3" s="40">
        <f>'Pivot(Dohányzás férfiak)'!I4</f>
        <v>2005</v>
      </c>
      <c r="I3" s="9"/>
      <c r="J3" s="9"/>
      <c r="K3" s="9"/>
      <c r="L3" s="9"/>
      <c r="M3" s="9"/>
    </row>
    <row r="4" spans="1:13" ht="12.75">
      <c r="A4" s="41" t="str">
        <f>'Pivot(Dohányzás férfiak)'!A5</f>
        <v>Austria</v>
      </c>
      <c r="B4" s="42">
        <f>'Pivot(Dohányzás férfiak)'!B5</f>
        <v>1259.53</v>
      </c>
      <c r="C4" s="42">
        <f>'Pivot(Dohányzás férfiak)'!C5</f>
        <v>2.4</v>
      </c>
      <c r="D4" s="42">
        <f>'Pivot(Dohányzás férfiak)'!D5</f>
        <v>10.7</v>
      </c>
      <c r="E4" s="42">
        <f>'Pivot(Dohányzás férfiak)'!E5</f>
        <v>12</v>
      </c>
      <c r="F4" s="42">
        <f>'Pivot(Dohányzás férfiak)'!F5</f>
        <v>2.8</v>
      </c>
      <c r="G4" s="42">
        <f>'Pivot(Dohányzás férfiak)'!H5</f>
        <v>10.51</v>
      </c>
      <c r="H4" s="42">
        <f>'Pivot(Dohányzás férfiak)'!I5</f>
        <v>41.3</v>
      </c>
      <c r="I4" s="9"/>
      <c r="J4" s="9"/>
      <c r="K4" s="9"/>
      <c r="L4" s="9"/>
      <c r="M4" s="9"/>
    </row>
    <row r="5" spans="1:13" ht="12.75">
      <c r="A5" s="41" t="str">
        <f>'Pivot(Dohányzás férfiak)'!A6</f>
        <v>Bulgaria</v>
      </c>
      <c r="B5" s="42">
        <f>'Pivot(Dohányzás férfiak)'!B6</f>
        <v>2792.6</v>
      </c>
      <c r="C5" s="42">
        <f>'Pivot(Dohányzás férfiak)'!C6</f>
        <v>21</v>
      </c>
      <c r="D5" s="42">
        <f>'Pivot(Dohányzás férfiak)'!D6</f>
        <v>6.5</v>
      </c>
      <c r="E5" s="42">
        <f>'Pivot(Dohányzás férfiak)'!E6</f>
        <v>10</v>
      </c>
      <c r="F5" s="42">
        <f>'Pivot(Dohányzás férfiak)'!F6</f>
        <v>16.4</v>
      </c>
      <c r="G5" s="42">
        <f>'Pivot(Dohányzás férfiak)'!H6</f>
        <v>5.04</v>
      </c>
      <c r="H5" s="42">
        <f>'Pivot(Dohányzás férfiak)'!I6</f>
        <v>41.3</v>
      </c>
      <c r="I5" s="9"/>
      <c r="J5" s="9"/>
      <c r="K5" s="9"/>
      <c r="L5" s="9"/>
      <c r="M5" s="9"/>
    </row>
    <row r="6" spans="1:13" ht="12.75">
      <c r="A6" s="41" t="str">
        <f>'Pivot(Dohányzás férfiak)'!A7</f>
        <v>France</v>
      </c>
      <c r="B6" s="42">
        <f>'Pivot(Dohányzás férfiak)'!B7</f>
        <v>1303.29</v>
      </c>
      <c r="C6" s="42">
        <f>'Pivot(Dohányzás férfiak)'!C7</f>
        <v>13.1</v>
      </c>
      <c r="D6" s="42">
        <f>'Pivot(Dohányzás férfiak)'!D7</f>
        <v>10.9</v>
      </c>
      <c r="E6" s="42">
        <f>'Pivot(Dohányzás férfiak)'!E7</f>
        <v>12</v>
      </c>
      <c r="F6" s="42">
        <f>'Pivot(Dohányzás férfiak)'!F7</f>
        <v>9</v>
      </c>
      <c r="G6" s="42">
        <f>'Pivot(Dohányzás férfiak)'!H7</f>
        <v>9.95</v>
      </c>
      <c r="H6" s="42">
        <f>'Pivot(Dohányzás férfiak)'!I7</f>
        <v>30.6</v>
      </c>
      <c r="I6" s="9"/>
      <c r="J6" s="9"/>
      <c r="K6" s="9"/>
      <c r="L6" s="9"/>
      <c r="M6" s="9"/>
    </row>
    <row r="7" spans="1:13" ht="12.75">
      <c r="A7" s="41" t="str">
        <f>'Pivot(Dohányzás férfiak)'!A8</f>
        <v>Germany</v>
      </c>
      <c r="B7" s="42">
        <f>'Pivot(Dohányzás férfiak)'!B8</f>
        <v>1553.15</v>
      </c>
      <c r="C7" s="42">
        <f>'Pivot(Dohányzás férfiak)'!C8</f>
        <v>11</v>
      </c>
      <c r="D7" s="42">
        <f>'Pivot(Dohányzás férfiak)'!D8</f>
        <v>10.4</v>
      </c>
      <c r="E7" s="42">
        <f>'Pivot(Dohányzás férfiak)'!E8</f>
        <v>13</v>
      </c>
      <c r="F7" s="42">
        <f>'Pivot(Dohányzás férfiak)'!F8</f>
        <v>7.5</v>
      </c>
      <c r="G7" s="42">
        <f>'Pivot(Dohányzás férfiak)'!H8</f>
        <v>10.71</v>
      </c>
      <c r="H7" s="42">
        <f>'Pivot(Dohányzás férfiak)'!I8</f>
        <v>31.7</v>
      </c>
      <c r="I7" s="9"/>
      <c r="J7" s="9"/>
      <c r="K7" s="9"/>
      <c r="L7" s="9"/>
      <c r="M7" s="9"/>
    </row>
    <row r="8" spans="1:13" ht="12.75">
      <c r="A8" s="41" t="str">
        <f>'Pivot(Dohányzás férfiak)'!A9</f>
        <v>Hungary</v>
      </c>
      <c r="B8" s="42">
        <f>'Pivot(Dohányzás férfiak)'!B9</f>
        <v>2151.41</v>
      </c>
      <c r="C8" s="42">
        <f>'Pivot(Dohányzás férfiak)'!C9</f>
        <v>11.8</v>
      </c>
      <c r="D8" s="42">
        <f>'Pivot(Dohányzás férfiak)'!D9</f>
        <v>9.5</v>
      </c>
      <c r="E8" s="42">
        <f>'Pivot(Dohányzás férfiak)'!E9</f>
        <v>21</v>
      </c>
      <c r="F8" s="42">
        <f>'Pivot(Dohányzás férfiak)'!F9</f>
        <v>6.4</v>
      </c>
      <c r="G8" s="42">
        <f>'Pivot(Dohányzás férfiak)'!H9</f>
        <v>11.6</v>
      </c>
      <c r="H8" s="42">
        <f>'Pivot(Dohányzás férfiak)'!I9</f>
        <v>39</v>
      </c>
      <c r="I8" s="9"/>
      <c r="J8" s="9"/>
      <c r="K8" s="9"/>
      <c r="L8" s="9"/>
      <c r="M8" s="9"/>
    </row>
    <row r="9" spans="1:13" ht="12.75">
      <c r="A9" s="41" t="str">
        <f>'Pivot(Dohányzás férfiak)'!A10</f>
        <v>Italy</v>
      </c>
      <c r="B9" s="42">
        <f>'Pivot(Dohányzás férfiak)'!B10</f>
        <v>1740.96</v>
      </c>
      <c r="C9" s="42">
        <f>'Pivot(Dohányzás férfiak)'!C10</f>
        <v>6.1</v>
      </c>
      <c r="D9" s="42">
        <f>'Pivot(Dohányzás férfiak)'!D10</f>
        <v>13.4</v>
      </c>
      <c r="E9" s="42">
        <f>'Pivot(Dohányzás férfiak)'!E10</f>
        <v>14</v>
      </c>
      <c r="F9" s="42">
        <f>'Pivot(Dohányzás férfiak)'!F10</f>
        <v>10.1</v>
      </c>
      <c r="G9" s="42">
        <f>'Pivot(Dohányzás férfiak)'!H10</f>
        <v>7.61</v>
      </c>
      <c r="H9" s="42">
        <f>'Pivot(Dohányzás férfiak)'!I10</f>
        <v>29.1</v>
      </c>
      <c r="I9" s="9"/>
      <c r="J9" s="9"/>
      <c r="K9" s="9"/>
      <c r="L9" s="9"/>
      <c r="M9" s="9"/>
    </row>
    <row r="10" spans="1:13" ht="12.75">
      <c r="A10" s="41" t="str">
        <f>'Pivot(Dohányzás férfiak)'!A11</f>
        <v>Norway</v>
      </c>
      <c r="B10" s="42">
        <f>'Pivot(Dohányzás férfiak)'!B11</f>
        <v>578.53</v>
      </c>
      <c r="C10" s="42">
        <f>'Pivot(Dohányzás férfiak)'!C11</f>
        <v>7.6</v>
      </c>
      <c r="D10" s="42">
        <f>'Pivot(Dohányzás férfiak)'!D11</f>
        <v>19.4</v>
      </c>
      <c r="E10" s="42">
        <f>'Pivot(Dohányzás férfiak)'!E11</f>
        <v>13</v>
      </c>
      <c r="F10" s="42">
        <f>'Pivot(Dohányzás férfiak)'!F11</f>
        <v>3.2</v>
      </c>
      <c r="G10" s="42">
        <f>'Pivot(Dohányzás férfiak)'!H11</f>
        <v>4.82</v>
      </c>
      <c r="H10" s="42">
        <f>'Pivot(Dohányzás férfiak)'!I11</f>
        <v>26.1</v>
      </c>
      <c r="I10" s="9"/>
      <c r="J10" s="9"/>
      <c r="K10" s="9"/>
      <c r="L10" s="9"/>
      <c r="M10" s="9"/>
    </row>
    <row r="11" spans="1:13" ht="12.75">
      <c r="A11" s="41" t="str">
        <f>'Pivot(Dohányzás férfiak)'!A12</f>
        <v>Poland</v>
      </c>
      <c r="B11" s="42">
        <f>'Pivot(Dohányzás férfiak)'!B12</f>
        <v>1934.24</v>
      </c>
      <c r="C11" s="42">
        <f>'Pivot(Dohányzás férfiak)'!C12</f>
        <v>1.9</v>
      </c>
      <c r="D11" s="42">
        <f>'Pivot(Dohányzás férfiak)'!D12</f>
        <v>6.5</v>
      </c>
      <c r="E11" s="42">
        <f>'Pivot(Dohányzás férfiak)'!E12</f>
        <v>19</v>
      </c>
      <c r="F11" s="42">
        <f>'Pivot(Dohányzás férfiak)'!F12</f>
        <v>16.1</v>
      </c>
      <c r="G11" s="42">
        <f>'Pivot(Dohányzás férfiak)'!H12</f>
        <v>6.68</v>
      </c>
      <c r="H11" s="42">
        <f>'Pivot(Dohányzás férfiak)'!I12</f>
        <v>37.6</v>
      </c>
      <c r="I11" s="9"/>
      <c r="J11" s="9"/>
      <c r="K11" s="9"/>
      <c r="L11" s="9"/>
      <c r="M11" s="9"/>
    </row>
    <row r="12" spans="1:13" ht="12.75">
      <c r="A12" s="41" t="str">
        <f>'Pivot(Dohányzás férfiak)'!A13</f>
        <v>Slovakia</v>
      </c>
      <c r="B12" s="42">
        <f>'Pivot(Dohányzás férfiak)'!B13</f>
        <v>1230.4</v>
      </c>
      <c r="C12" s="42">
        <f>'Pivot(Dohányzás férfiak)'!C13</f>
        <v>10.7</v>
      </c>
      <c r="D12" s="42">
        <f>'Pivot(Dohányzás férfiak)'!D13</f>
        <v>7.1</v>
      </c>
      <c r="E12" s="42">
        <f>'Pivot(Dohányzás férfiak)'!E13</f>
        <v>15</v>
      </c>
      <c r="F12" s="42">
        <f>'Pivot(Dohányzás férfiak)'!F13</f>
        <v>18.8</v>
      </c>
      <c r="G12" s="42">
        <f>'Pivot(Dohányzás férfiak)'!H13</f>
        <v>9.48</v>
      </c>
      <c r="H12" s="42">
        <f>'Pivot(Dohányzás férfiak)'!I13</f>
        <v>34.8</v>
      </c>
      <c r="I12" s="9"/>
      <c r="J12" s="9"/>
      <c r="K12" s="9"/>
      <c r="L12" s="9"/>
      <c r="M12" s="9"/>
    </row>
    <row r="13" spans="1:13" ht="12.75">
      <c r="A13" s="41" t="str">
        <f>'Pivot(Dohányzás férfiak)'!A14</f>
        <v>Spain</v>
      </c>
      <c r="B13" s="42">
        <f>'Pivot(Dohányzás férfiak)'!B14</f>
        <v>2464.44</v>
      </c>
      <c r="C13" s="42">
        <f>'Pivot(Dohányzás férfiak)'!C14</f>
        <v>2.3</v>
      </c>
      <c r="D13" s="42">
        <f>'Pivot(Dohányzás férfiak)'!D14</f>
        <v>10.1</v>
      </c>
      <c r="E13" s="42">
        <f>'Pivot(Dohányzás férfiak)'!E14</f>
        <v>13</v>
      </c>
      <c r="F13" s="42">
        <f>'Pivot(Dohányzás férfiak)'!F14</f>
        <v>11.1</v>
      </c>
      <c r="G13" s="42">
        <f>'Pivot(Dohányzás férfiak)'!H14</f>
        <v>9.99</v>
      </c>
      <c r="H13" s="42">
        <f>'Pivot(Dohányzás férfiak)'!I14</f>
        <v>32.7</v>
      </c>
      <c r="I13" s="9"/>
      <c r="J13" s="9"/>
      <c r="K13" s="9"/>
      <c r="L13" s="9"/>
      <c r="M13" s="9"/>
    </row>
    <row r="14" spans="1:13" ht="13.5" thickBot="1">
      <c r="A14" s="43" t="str">
        <f>'Pivot(Dohányzás férfiak)'!A15</f>
        <v>Sweden</v>
      </c>
      <c r="B14" s="44">
        <f>'Pivot(Dohányzás férfiak)'!B15</f>
        <v>902.36</v>
      </c>
      <c r="C14" s="44">
        <f>'Pivot(Dohányzás férfiak)'!C15</f>
        <v>0.7</v>
      </c>
      <c r="D14" s="44">
        <f>'Pivot(Dohányzás férfiak)'!D15</f>
        <v>20.1</v>
      </c>
      <c r="E14" s="44">
        <f>'Pivot(Dohányzás férfiak)'!E15</f>
        <v>9</v>
      </c>
      <c r="F14" s="44">
        <f>'Pivot(Dohányzás férfiak)'!F15</f>
        <v>5.6</v>
      </c>
      <c r="G14" s="44">
        <f>'Pivot(Dohányzás férfiak)'!H15</f>
        <v>5.62</v>
      </c>
      <c r="H14" s="44">
        <f>'Pivot(Dohányzás férfiak)'!I15</f>
        <v>14.4</v>
      </c>
      <c r="I14" s="9"/>
      <c r="J14" s="9"/>
      <c r="K14" s="9"/>
      <c r="L14" s="9"/>
      <c r="M14" s="9"/>
    </row>
    <row r="15" spans="1:13" ht="13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38" t="s">
        <v>144</v>
      </c>
      <c r="B16" s="45">
        <v>0</v>
      </c>
      <c r="C16" s="45">
        <v>1</v>
      </c>
      <c r="D16" s="45">
        <v>1</v>
      </c>
      <c r="E16" s="45">
        <v>0</v>
      </c>
      <c r="F16" s="45">
        <v>1</v>
      </c>
      <c r="G16" s="45">
        <v>0</v>
      </c>
      <c r="H16" s="9"/>
      <c r="I16" s="9"/>
      <c r="J16" s="9"/>
      <c r="K16" s="9"/>
      <c r="L16" s="9"/>
      <c r="M16" s="9"/>
    </row>
    <row r="17" spans="1:13" s="35" customFormat="1" ht="16.5" thickBot="1">
      <c r="A17" s="52" t="s">
        <v>143</v>
      </c>
      <c r="B17" s="47" t="str">
        <f aca="true" t="shared" si="0" ref="B17:G17">B1</f>
        <v>Cigaretták száma/év/fő</v>
      </c>
      <c r="C17" s="47" t="str">
        <f t="shared" si="0"/>
        <v>Évi áreltérések </v>
      </c>
      <c r="D17" s="47" t="str">
        <f t="shared" si="0"/>
        <v>folyó vagy jelenlegi adók</v>
      </c>
      <c r="E17" s="47" t="str">
        <f t="shared" si="0"/>
        <v>Halálesetek aránya  a dohányzás miatt</v>
      </c>
      <c r="F17" s="47" t="str">
        <f t="shared" si="0"/>
        <v>munkanélküliek aránya</v>
      </c>
      <c r="G17" s="47" t="str">
        <f t="shared" si="0"/>
        <v>Tiszta alkohol fogyasztása egy főre</v>
      </c>
      <c r="H17" s="48"/>
      <c r="I17" s="48"/>
      <c r="J17" s="48"/>
      <c r="K17" s="48"/>
      <c r="L17" s="48"/>
      <c r="M17" s="48"/>
    </row>
    <row r="18" spans="1:13" ht="12.75">
      <c r="A18" s="41" t="str">
        <f>A4</f>
        <v>Austria</v>
      </c>
      <c r="B18" s="42">
        <f aca="true" t="shared" si="1" ref="B18:G18">RANK(B4,B$4:B$14,B$16)</f>
        <v>8</v>
      </c>
      <c r="C18" s="42">
        <f t="shared" si="1"/>
        <v>4</v>
      </c>
      <c r="D18" s="42">
        <f t="shared" si="1"/>
        <v>7</v>
      </c>
      <c r="E18" s="42">
        <f t="shared" si="1"/>
        <v>8</v>
      </c>
      <c r="F18" s="42">
        <f t="shared" si="1"/>
        <v>1</v>
      </c>
      <c r="G18" s="42">
        <f t="shared" si="1"/>
        <v>3</v>
      </c>
      <c r="H18" s="9"/>
      <c r="I18" s="9"/>
      <c r="J18" s="9"/>
      <c r="K18" s="9"/>
      <c r="L18" s="9"/>
      <c r="M18" s="9"/>
    </row>
    <row r="19" spans="1:13" ht="12.75">
      <c r="A19" s="41" t="str">
        <f aca="true" t="shared" si="2" ref="A19:A28">A5</f>
        <v>Bulgaria</v>
      </c>
      <c r="B19" s="42">
        <f aca="true" t="shared" si="3" ref="B19:G28">RANK(B5,B$4:B$14,B$16)</f>
        <v>1</v>
      </c>
      <c r="C19" s="42">
        <f t="shared" si="3"/>
        <v>11</v>
      </c>
      <c r="D19" s="42">
        <f t="shared" si="3"/>
        <v>1</v>
      </c>
      <c r="E19" s="42">
        <f t="shared" si="3"/>
        <v>10</v>
      </c>
      <c r="F19" s="42">
        <f t="shared" si="3"/>
        <v>10</v>
      </c>
      <c r="G19" s="42">
        <f t="shared" si="3"/>
        <v>10</v>
      </c>
      <c r="H19" s="9"/>
      <c r="I19" s="9"/>
      <c r="J19" s="9"/>
      <c r="K19" s="9"/>
      <c r="L19" s="9"/>
      <c r="M19" s="9"/>
    </row>
    <row r="20" spans="1:13" ht="12.75">
      <c r="A20" s="41" t="str">
        <f t="shared" si="2"/>
        <v>France</v>
      </c>
      <c r="B20" s="42">
        <f t="shared" si="3"/>
        <v>7</v>
      </c>
      <c r="C20" s="42">
        <f t="shared" si="3"/>
        <v>10</v>
      </c>
      <c r="D20" s="42">
        <f t="shared" si="3"/>
        <v>8</v>
      </c>
      <c r="E20" s="42">
        <f t="shared" si="3"/>
        <v>8</v>
      </c>
      <c r="F20" s="42">
        <f t="shared" si="3"/>
        <v>6</v>
      </c>
      <c r="G20" s="42">
        <f t="shared" si="3"/>
        <v>5</v>
      </c>
      <c r="H20" s="9"/>
      <c r="I20" s="9"/>
      <c r="J20" s="9"/>
      <c r="K20" s="9"/>
      <c r="L20" s="9"/>
      <c r="M20" s="9"/>
    </row>
    <row r="21" spans="1:13" ht="12.75">
      <c r="A21" s="41" t="str">
        <f t="shared" si="2"/>
        <v>Germany</v>
      </c>
      <c r="B21" s="42">
        <f t="shared" si="3"/>
        <v>6</v>
      </c>
      <c r="C21" s="42">
        <f t="shared" si="3"/>
        <v>8</v>
      </c>
      <c r="D21" s="42">
        <f t="shared" si="3"/>
        <v>6</v>
      </c>
      <c r="E21" s="42">
        <f t="shared" si="3"/>
        <v>5</v>
      </c>
      <c r="F21" s="42">
        <f t="shared" si="3"/>
        <v>5</v>
      </c>
      <c r="G21" s="42">
        <f t="shared" si="3"/>
        <v>2</v>
      </c>
      <c r="H21" s="9"/>
      <c r="I21" s="9"/>
      <c r="J21" s="9"/>
      <c r="K21" s="9"/>
      <c r="L21" s="9"/>
      <c r="M21" s="9"/>
    </row>
    <row r="22" spans="1:13" ht="12.75">
      <c r="A22" s="41" t="str">
        <f t="shared" si="2"/>
        <v>Hungary</v>
      </c>
      <c r="B22" s="42">
        <f t="shared" si="3"/>
        <v>3</v>
      </c>
      <c r="C22" s="42">
        <f t="shared" si="3"/>
        <v>9</v>
      </c>
      <c r="D22" s="42">
        <f t="shared" si="3"/>
        <v>4</v>
      </c>
      <c r="E22" s="42">
        <f t="shared" si="3"/>
        <v>1</v>
      </c>
      <c r="F22" s="42">
        <f t="shared" si="3"/>
        <v>4</v>
      </c>
      <c r="G22" s="42">
        <f t="shared" si="3"/>
        <v>1</v>
      </c>
      <c r="H22" s="9"/>
      <c r="I22" s="9"/>
      <c r="J22" s="9"/>
      <c r="K22" s="9"/>
      <c r="L22" s="9"/>
      <c r="M22" s="9"/>
    </row>
    <row r="23" spans="1:13" ht="12.75">
      <c r="A23" s="41" t="str">
        <f t="shared" si="2"/>
        <v>Italy</v>
      </c>
      <c r="B23" s="42">
        <f t="shared" si="3"/>
        <v>5</v>
      </c>
      <c r="C23" s="42">
        <f t="shared" si="3"/>
        <v>5</v>
      </c>
      <c r="D23" s="42">
        <f t="shared" si="3"/>
        <v>9</v>
      </c>
      <c r="E23" s="42">
        <f t="shared" si="3"/>
        <v>4</v>
      </c>
      <c r="F23" s="42">
        <f t="shared" si="3"/>
        <v>7</v>
      </c>
      <c r="G23" s="42">
        <f t="shared" si="3"/>
        <v>7</v>
      </c>
      <c r="H23" s="9"/>
      <c r="I23" s="9"/>
      <c r="J23" s="9"/>
      <c r="K23" s="9"/>
      <c r="L23" s="9"/>
      <c r="M23" s="9"/>
    </row>
    <row r="24" spans="1:13" ht="12.75">
      <c r="A24" s="41" t="str">
        <f t="shared" si="2"/>
        <v>Norway</v>
      </c>
      <c r="B24" s="42">
        <f t="shared" si="3"/>
        <v>11</v>
      </c>
      <c r="C24" s="42">
        <f t="shared" si="3"/>
        <v>6</v>
      </c>
      <c r="D24" s="42">
        <f t="shared" si="3"/>
        <v>10</v>
      </c>
      <c r="E24" s="42">
        <f t="shared" si="3"/>
        <v>5</v>
      </c>
      <c r="F24" s="42">
        <f t="shared" si="3"/>
        <v>2</v>
      </c>
      <c r="G24" s="42">
        <f t="shared" si="3"/>
        <v>11</v>
      </c>
      <c r="H24" s="9"/>
      <c r="I24" s="9"/>
      <c r="J24" s="9"/>
      <c r="K24" s="9"/>
      <c r="L24" s="9"/>
      <c r="M24" s="9"/>
    </row>
    <row r="25" spans="1:13" ht="12.75">
      <c r="A25" s="41" t="str">
        <f t="shared" si="2"/>
        <v>Poland</v>
      </c>
      <c r="B25" s="42">
        <f t="shared" si="3"/>
        <v>4</v>
      </c>
      <c r="C25" s="42">
        <f t="shared" si="3"/>
        <v>2</v>
      </c>
      <c r="D25" s="42">
        <f t="shared" si="3"/>
        <v>1</v>
      </c>
      <c r="E25" s="42">
        <f t="shared" si="3"/>
        <v>2</v>
      </c>
      <c r="F25" s="42">
        <f t="shared" si="3"/>
        <v>9</v>
      </c>
      <c r="G25" s="42">
        <f t="shared" si="3"/>
        <v>8</v>
      </c>
      <c r="H25" s="9"/>
      <c r="I25" s="9"/>
      <c r="J25" s="9"/>
      <c r="K25" s="9"/>
      <c r="L25" s="9"/>
      <c r="M25" s="9"/>
    </row>
    <row r="26" spans="1:13" ht="12.75">
      <c r="A26" s="41" t="str">
        <f t="shared" si="2"/>
        <v>Slovakia</v>
      </c>
      <c r="B26" s="42">
        <f t="shared" si="3"/>
        <v>9</v>
      </c>
      <c r="C26" s="42">
        <f t="shared" si="3"/>
        <v>7</v>
      </c>
      <c r="D26" s="42">
        <f t="shared" si="3"/>
        <v>3</v>
      </c>
      <c r="E26" s="42">
        <f t="shared" si="3"/>
        <v>3</v>
      </c>
      <c r="F26" s="42">
        <f t="shared" si="3"/>
        <v>11</v>
      </c>
      <c r="G26" s="42">
        <f t="shared" si="3"/>
        <v>6</v>
      </c>
      <c r="H26" s="9"/>
      <c r="I26" s="9"/>
      <c r="J26" s="9"/>
      <c r="K26" s="9"/>
      <c r="L26" s="9"/>
      <c r="M26" s="9"/>
    </row>
    <row r="27" spans="1:13" ht="12.75">
      <c r="A27" s="41" t="str">
        <f t="shared" si="2"/>
        <v>Spain</v>
      </c>
      <c r="B27" s="42">
        <f t="shared" si="3"/>
        <v>2</v>
      </c>
      <c r="C27" s="42">
        <f t="shared" si="3"/>
        <v>3</v>
      </c>
      <c r="D27" s="42">
        <f t="shared" si="3"/>
        <v>5</v>
      </c>
      <c r="E27" s="42">
        <f t="shared" si="3"/>
        <v>5</v>
      </c>
      <c r="F27" s="42">
        <f t="shared" si="3"/>
        <v>8</v>
      </c>
      <c r="G27" s="42">
        <f t="shared" si="3"/>
        <v>4</v>
      </c>
      <c r="H27" s="9"/>
      <c r="I27" s="9"/>
      <c r="J27" s="9"/>
      <c r="K27" s="9"/>
      <c r="L27" s="9"/>
      <c r="M27" s="9"/>
    </row>
    <row r="28" spans="1:13" ht="13.5" thickBot="1">
      <c r="A28" s="43" t="str">
        <f t="shared" si="2"/>
        <v>Sweden</v>
      </c>
      <c r="B28" s="44">
        <f t="shared" si="3"/>
        <v>10</v>
      </c>
      <c r="C28" s="44">
        <f t="shared" si="3"/>
        <v>1</v>
      </c>
      <c r="D28" s="44">
        <f t="shared" si="3"/>
        <v>11</v>
      </c>
      <c r="E28" s="44">
        <f t="shared" si="3"/>
        <v>11</v>
      </c>
      <c r="F28" s="44">
        <f t="shared" si="3"/>
        <v>3</v>
      </c>
      <c r="G28" s="44">
        <f t="shared" si="3"/>
        <v>9</v>
      </c>
      <c r="H28" s="9"/>
      <c r="I28" s="9"/>
      <c r="J28" s="9"/>
      <c r="K28" s="9"/>
      <c r="L28" s="9"/>
      <c r="M28" s="9"/>
    </row>
    <row r="29" spans="1:13" ht="12.75">
      <c r="A29" s="49"/>
      <c r="B29" s="48"/>
      <c r="C29" s="48"/>
      <c r="D29" s="48"/>
      <c r="E29" s="48"/>
      <c r="F29" s="48"/>
      <c r="G29" s="48"/>
      <c r="H29" s="9"/>
      <c r="I29" s="9"/>
      <c r="J29" s="9"/>
      <c r="K29" s="9"/>
      <c r="L29" s="9"/>
      <c r="M29" s="9"/>
    </row>
    <row r="30" spans="1:13" ht="13.5" thickBot="1">
      <c r="A30" s="49"/>
      <c r="B30" s="48"/>
      <c r="C30" s="48"/>
      <c r="D30" s="48"/>
      <c r="E30" s="48"/>
      <c r="F30" s="48"/>
      <c r="G30" s="48"/>
      <c r="H30" s="9"/>
      <c r="I30" s="9"/>
      <c r="J30" s="9"/>
      <c r="K30" s="9"/>
      <c r="L30" s="9"/>
      <c r="M30" s="9"/>
    </row>
    <row r="31" spans="1:14" ht="18.75" thickBot="1">
      <c r="A31" s="9"/>
      <c r="B31" s="9"/>
      <c r="C31" s="9"/>
      <c r="D31" s="9"/>
      <c r="E31" s="9"/>
      <c r="F31" s="9"/>
      <c r="G31" s="9"/>
      <c r="H31" s="9"/>
      <c r="I31" s="85" t="s">
        <v>146</v>
      </c>
      <c r="J31" s="86"/>
      <c r="K31" s="86"/>
      <c r="L31" s="86"/>
      <c r="M31" s="86"/>
      <c r="N31" s="87"/>
    </row>
    <row r="32" spans="1:14" s="35" customFormat="1" ht="16.5" thickBot="1">
      <c r="A32" s="52" t="s">
        <v>145</v>
      </c>
      <c r="B32" s="47" t="str">
        <f aca="true" t="shared" si="4" ref="B32:G32">B1</f>
        <v>Cigaretták száma/év/fő</v>
      </c>
      <c r="C32" s="47" t="str">
        <f t="shared" si="4"/>
        <v>Évi áreltérések </v>
      </c>
      <c r="D32" s="47" t="str">
        <f t="shared" si="4"/>
        <v>folyó vagy jelenlegi adók</v>
      </c>
      <c r="E32" s="47" t="str">
        <f t="shared" si="4"/>
        <v>Halálesetek aránya  a dohányzás miatt</v>
      </c>
      <c r="F32" s="47" t="str">
        <f t="shared" si="4"/>
        <v>munkanélküliek aránya</v>
      </c>
      <c r="G32" s="47" t="str">
        <f t="shared" si="4"/>
        <v>Tiszta alkohol fogyasztása egy főre</v>
      </c>
      <c r="I32" s="47" t="str">
        <f aca="true" t="shared" si="5" ref="I32:N32">B32</f>
        <v>Cigaretták száma/év/fő</v>
      </c>
      <c r="J32" s="47" t="str">
        <f t="shared" si="5"/>
        <v>Évi áreltérések </v>
      </c>
      <c r="K32" s="47" t="str">
        <f t="shared" si="5"/>
        <v>folyó vagy jelenlegi adók</v>
      </c>
      <c r="L32" s="47" t="str">
        <f t="shared" si="5"/>
        <v>Halálesetek aránya  a dohányzás miatt</v>
      </c>
      <c r="M32" s="47" t="str">
        <f t="shared" si="5"/>
        <v>munkanélküliek aránya</v>
      </c>
      <c r="N32" s="37" t="str">
        <f t="shared" si="5"/>
        <v>Tiszta alkohol fogyasztása egy főre</v>
      </c>
    </row>
    <row r="33" spans="1:15" ht="12.75">
      <c r="A33" s="42">
        <v>1</v>
      </c>
      <c r="B33" s="55">
        <v>7.709361948555223</v>
      </c>
      <c r="C33" s="55">
        <v>5.185010706969261</v>
      </c>
      <c r="D33" s="55">
        <v>9.946684657012971</v>
      </c>
      <c r="E33" s="55">
        <v>11.277093859870966</v>
      </c>
      <c r="F33" s="55">
        <v>12.637353895153174</v>
      </c>
      <c r="G33" s="55">
        <v>5.381356989336116</v>
      </c>
      <c r="H33" s="56"/>
      <c r="I33" s="55">
        <f>B33-B34</f>
        <v>4.707144506559855</v>
      </c>
      <c r="J33" s="55">
        <f>C33-C34</f>
        <v>0</v>
      </c>
      <c r="K33" s="55">
        <f>D33-D34</f>
        <v>1.2339228799339228</v>
      </c>
      <c r="L33" s="55">
        <f>E33-E34</f>
        <v>-2.1316282072803006E-14</v>
      </c>
      <c r="M33" s="55">
        <f>F33-F34</f>
        <v>5.740322060430995</v>
      </c>
      <c r="N33" s="57">
        <f aca="true" t="shared" si="6" ref="N33:N42">G33-G34</f>
        <v>0</v>
      </c>
      <c r="O33" s="58"/>
    </row>
    <row r="34" spans="1:15" ht="12.75">
      <c r="A34" s="42">
        <v>2</v>
      </c>
      <c r="B34" s="55">
        <v>3.002217441995368</v>
      </c>
      <c r="C34" s="55">
        <v>5.185010706969261</v>
      </c>
      <c r="D34" s="55">
        <v>8.712761777079049</v>
      </c>
      <c r="E34" s="55">
        <v>11.277093859870988</v>
      </c>
      <c r="F34" s="55">
        <v>6.897031834722179</v>
      </c>
      <c r="G34" s="55">
        <v>5.381356989336116</v>
      </c>
      <c r="H34" s="56"/>
      <c r="I34" s="55">
        <f aca="true" t="shared" si="7" ref="I34:I42">B34-B35</f>
        <v>0.05817436996621339</v>
      </c>
      <c r="J34" s="55">
        <f aca="true" t="shared" si="8" ref="J34:J42">C34-C35</f>
        <v>3.314107006602285E-07</v>
      </c>
      <c r="K34" s="55">
        <f aca="true" t="shared" si="9" ref="K34:K42">D34-D35</f>
        <v>0.9594633852963206</v>
      </c>
      <c r="L34" s="55">
        <f aca="true" t="shared" si="10" ref="L34:L42">E34-E35</f>
        <v>0.6274918561079943</v>
      </c>
      <c r="M34" s="55">
        <f aca="true" t="shared" si="11" ref="M34:M42">F34-F35</f>
        <v>0</v>
      </c>
      <c r="N34" s="57">
        <f t="shared" si="6"/>
        <v>9.1576149330308E-08</v>
      </c>
      <c r="O34" s="58"/>
    </row>
    <row r="35" spans="1:15" ht="12.75">
      <c r="A35" s="42">
        <v>3</v>
      </c>
      <c r="B35" s="55">
        <v>2.944043072029155</v>
      </c>
      <c r="C35" s="55">
        <v>5.18501037555856</v>
      </c>
      <c r="D35" s="55">
        <v>7.753298391782728</v>
      </c>
      <c r="E35" s="55">
        <v>10.649602003762993</v>
      </c>
      <c r="F35" s="55">
        <v>6.897031834722179</v>
      </c>
      <c r="G35" s="55">
        <v>5.381356897759967</v>
      </c>
      <c r="H35" s="56"/>
      <c r="I35" s="55">
        <f t="shared" si="7"/>
        <v>0</v>
      </c>
      <c r="J35" s="55">
        <f t="shared" si="8"/>
        <v>0.15068519677133008</v>
      </c>
      <c r="K35" s="55">
        <f t="shared" si="9"/>
        <v>5.906628350871301E-07</v>
      </c>
      <c r="L35" s="55">
        <f t="shared" si="10"/>
        <v>0</v>
      </c>
      <c r="M35" s="55">
        <f t="shared" si="11"/>
        <v>0</v>
      </c>
      <c r="N35" s="57">
        <f t="shared" si="6"/>
        <v>2.0421095925371446E-08</v>
      </c>
      <c r="O35" s="58"/>
    </row>
    <row r="36" spans="1:15" ht="12.75">
      <c r="A36" s="42">
        <v>4</v>
      </c>
      <c r="B36" s="55">
        <v>2.944043072029154</v>
      </c>
      <c r="C36" s="55">
        <v>5.03432517878723</v>
      </c>
      <c r="D36" s="55">
        <v>7.753297801119893</v>
      </c>
      <c r="E36" s="55">
        <v>10.649602003762993</v>
      </c>
      <c r="F36" s="55">
        <v>6.897031834722177</v>
      </c>
      <c r="G36" s="55">
        <v>5.381356877338871</v>
      </c>
      <c r="H36" s="56"/>
      <c r="I36" s="55">
        <f t="shared" si="7"/>
        <v>0</v>
      </c>
      <c r="J36" s="55">
        <f t="shared" si="8"/>
        <v>0.2871492053364033</v>
      </c>
      <c r="K36" s="55">
        <f t="shared" si="9"/>
        <v>2.596003279267978</v>
      </c>
      <c r="L36" s="55">
        <f t="shared" si="10"/>
        <v>0</v>
      </c>
      <c r="M36" s="55">
        <f t="shared" si="11"/>
        <v>3.572517507807389</v>
      </c>
      <c r="N36" s="57">
        <f t="shared" si="6"/>
        <v>0</v>
      </c>
      <c r="O36" s="58"/>
    </row>
    <row r="37" spans="1:15" ht="12.75">
      <c r="A37" s="42">
        <v>5</v>
      </c>
      <c r="B37" s="55">
        <v>2.944043072029154</v>
      </c>
      <c r="C37" s="55">
        <v>4.747175973450827</v>
      </c>
      <c r="D37" s="55">
        <v>5.157294521851915</v>
      </c>
      <c r="E37" s="55">
        <v>10.649602003762993</v>
      </c>
      <c r="F37" s="55">
        <v>3.324514326914788</v>
      </c>
      <c r="G37" s="55">
        <v>5.381356877338871</v>
      </c>
      <c r="H37" s="56"/>
      <c r="I37" s="55">
        <f t="shared" si="7"/>
        <v>0</v>
      </c>
      <c r="J37" s="55">
        <f t="shared" si="8"/>
        <v>0</v>
      </c>
      <c r="K37" s="55">
        <f t="shared" si="9"/>
        <v>0.5039807759989996</v>
      </c>
      <c r="L37" s="55">
        <f t="shared" si="10"/>
        <v>0</v>
      </c>
      <c r="M37" s="55">
        <f t="shared" si="11"/>
        <v>0</v>
      </c>
      <c r="N37" s="57">
        <f t="shared" si="6"/>
        <v>0</v>
      </c>
      <c r="O37" s="58"/>
    </row>
    <row r="38" spans="1:15" ht="12.75">
      <c r="A38" s="42">
        <v>6</v>
      </c>
      <c r="B38" s="55">
        <v>2.944043072029154</v>
      </c>
      <c r="C38" s="55">
        <v>4.747175973450827</v>
      </c>
      <c r="D38" s="55">
        <v>4.653313745852915</v>
      </c>
      <c r="E38" s="55">
        <v>10.649602003762993</v>
      </c>
      <c r="F38" s="55">
        <v>3.324514326914786</v>
      </c>
      <c r="G38" s="55">
        <v>5.381356877338868</v>
      </c>
      <c r="H38" s="56"/>
      <c r="I38" s="55">
        <f t="shared" si="7"/>
        <v>0</v>
      </c>
      <c r="J38" s="55">
        <f t="shared" si="8"/>
        <v>0</v>
      </c>
      <c r="K38" s="55">
        <f t="shared" si="9"/>
        <v>9.213244771544282E-07</v>
      </c>
      <c r="L38" s="55">
        <f t="shared" si="10"/>
        <v>0</v>
      </c>
      <c r="M38" s="55">
        <f t="shared" si="11"/>
        <v>0</v>
      </c>
      <c r="N38" s="57">
        <f t="shared" si="6"/>
        <v>0.45870399847037824</v>
      </c>
      <c r="O38" s="58"/>
    </row>
    <row r="39" spans="1:15" ht="12.75">
      <c r="A39" s="42">
        <v>7</v>
      </c>
      <c r="B39" s="55">
        <v>2.944043072029154</v>
      </c>
      <c r="C39" s="55">
        <v>4.747175973450827</v>
      </c>
      <c r="D39" s="55">
        <v>4.653312824528438</v>
      </c>
      <c r="E39" s="55">
        <v>10.649602003762993</v>
      </c>
      <c r="F39" s="55">
        <v>3.324514326914786</v>
      </c>
      <c r="G39" s="55">
        <v>4.922652878868489</v>
      </c>
      <c r="H39" s="56"/>
      <c r="I39" s="55">
        <f t="shared" si="7"/>
        <v>0</v>
      </c>
      <c r="J39" s="55">
        <f t="shared" si="8"/>
        <v>0</v>
      </c>
      <c r="K39" s="55">
        <f t="shared" si="9"/>
        <v>1.100005019979268</v>
      </c>
      <c r="L39" s="55">
        <f t="shared" si="10"/>
        <v>0</v>
      </c>
      <c r="M39" s="55">
        <f t="shared" si="11"/>
        <v>0</v>
      </c>
      <c r="N39" s="57">
        <f t="shared" si="6"/>
        <v>0</v>
      </c>
      <c r="O39" s="58"/>
    </row>
    <row r="40" spans="1:15" ht="12.75">
      <c r="A40" s="42">
        <v>8</v>
      </c>
      <c r="B40" s="55">
        <v>2.944043072029154</v>
      </c>
      <c r="C40" s="55">
        <v>4.747175973450827</v>
      </c>
      <c r="D40" s="55">
        <v>3.55330780454917</v>
      </c>
      <c r="E40" s="55">
        <v>10.649602003762993</v>
      </c>
      <c r="F40" s="55">
        <v>3.324514326914786</v>
      </c>
      <c r="G40" s="55">
        <v>4.922652878868493</v>
      </c>
      <c r="H40" s="56"/>
      <c r="I40" s="55">
        <f t="shared" si="7"/>
        <v>0</v>
      </c>
      <c r="J40" s="55">
        <f t="shared" si="8"/>
        <v>0</v>
      </c>
      <c r="K40" s="55">
        <f t="shared" si="9"/>
        <v>1.0412923435223713</v>
      </c>
      <c r="L40" s="55">
        <f t="shared" si="10"/>
        <v>0</v>
      </c>
      <c r="M40" s="55">
        <f t="shared" si="11"/>
        <v>0</v>
      </c>
      <c r="N40" s="57">
        <f t="shared" si="6"/>
        <v>0</v>
      </c>
      <c r="O40" s="58"/>
    </row>
    <row r="41" spans="1:15" ht="12.75">
      <c r="A41" s="42">
        <v>9</v>
      </c>
      <c r="B41" s="55">
        <v>2.944043072029154</v>
      </c>
      <c r="C41" s="55">
        <v>4.747175973450827</v>
      </c>
      <c r="D41" s="55">
        <v>2.512015461026799</v>
      </c>
      <c r="E41" s="55">
        <v>10.649602003762993</v>
      </c>
      <c r="F41" s="55">
        <v>3.324514326914786</v>
      </c>
      <c r="G41" s="55">
        <v>4.922652878868493</v>
      </c>
      <c r="H41" s="56"/>
      <c r="I41" s="55">
        <f t="shared" si="7"/>
        <v>0</v>
      </c>
      <c r="J41" s="55">
        <f t="shared" si="8"/>
        <v>0</v>
      </c>
      <c r="K41" s="55">
        <f t="shared" si="9"/>
        <v>4.174454963923324E-07</v>
      </c>
      <c r="L41" s="55">
        <f t="shared" si="10"/>
        <v>0</v>
      </c>
      <c r="M41" s="55">
        <f t="shared" si="11"/>
        <v>0</v>
      </c>
      <c r="N41" s="57">
        <f t="shared" si="6"/>
        <v>0</v>
      </c>
      <c r="O41" s="58"/>
    </row>
    <row r="42" spans="1:15" ht="13.5" thickBot="1">
      <c r="A42" s="42">
        <v>10</v>
      </c>
      <c r="B42" s="55">
        <v>2.944043072029154</v>
      </c>
      <c r="C42" s="55">
        <v>4.747175973450827</v>
      </c>
      <c r="D42" s="55">
        <v>2.5120150435813025</v>
      </c>
      <c r="E42" s="55">
        <v>10.64960200376299</v>
      </c>
      <c r="F42" s="55">
        <v>3.324514326914788</v>
      </c>
      <c r="G42" s="55">
        <v>4.922652878868499</v>
      </c>
      <c r="H42" s="56"/>
      <c r="I42" s="59">
        <f t="shared" si="7"/>
        <v>3.552713678800501E-15</v>
      </c>
      <c r="J42" s="59">
        <f t="shared" si="8"/>
        <v>0</v>
      </c>
      <c r="K42" s="59">
        <f t="shared" si="9"/>
        <v>2.1169775443752314E-07</v>
      </c>
      <c r="L42" s="59">
        <f t="shared" si="10"/>
        <v>18.71035757286967</v>
      </c>
      <c r="M42" s="59">
        <f t="shared" si="11"/>
        <v>0</v>
      </c>
      <c r="N42" s="60">
        <f t="shared" si="6"/>
        <v>6.572526083971915</v>
      </c>
      <c r="O42" s="58"/>
    </row>
    <row r="43" spans="1:15" ht="13.5" thickBot="1">
      <c r="A43" s="44">
        <v>11</v>
      </c>
      <c r="B43" s="59">
        <v>2.9440430720291504</v>
      </c>
      <c r="C43" s="59">
        <v>4.747175973450822</v>
      </c>
      <c r="D43" s="59">
        <v>2.512014831883548</v>
      </c>
      <c r="E43" s="59">
        <v>-8.060755569106677</v>
      </c>
      <c r="F43" s="59">
        <v>3.324514326914789</v>
      </c>
      <c r="G43" s="59">
        <v>-1.6498732051034153</v>
      </c>
      <c r="H43" s="56"/>
      <c r="I43" s="56"/>
      <c r="J43" s="56"/>
      <c r="K43" s="56"/>
      <c r="L43" s="56"/>
      <c r="M43" s="56"/>
      <c r="N43" s="58"/>
      <c r="O43" s="58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3.5" thickBot="1">
      <c r="A45" s="9"/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 t="s">
        <v>148</v>
      </c>
      <c r="I45" s="9" t="s">
        <v>149</v>
      </c>
      <c r="J45" s="9"/>
      <c r="K45" s="9"/>
      <c r="L45" s="9"/>
      <c r="M45" s="9"/>
    </row>
    <row r="46" spans="1:13" ht="16.5" thickBot="1">
      <c r="A46" s="52" t="s">
        <v>147</v>
      </c>
      <c r="B46" s="47" t="str">
        <f>B1</f>
        <v>Cigaretták száma/év/fő</v>
      </c>
      <c r="C46" s="47" t="str">
        <f>C1</f>
        <v>Évi áreltérések </v>
      </c>
      <c r="D46" s="47" t="str">
        <f>D1</f>
        <v>folyó vagy jelenlegi adók</v>
      </c>
      <c r="E46" s="47" t="str">
        <f>E1</f>
        <v>Halálesetek aránya  a dohányzás miatt</v>
      </c>
      <c r="F46" s="47" t="str">
        <f>F1</f>
        <v>munkanélküliek aránya</v>
      </c>
      <c r="G46" s="47" t="str">
        <f>G32</f>
        <v>Tiszta alkohol fogyasztása egy főre</v>
      </c>
      <c r="H46" s="47" t="str">
        <f>H1</f>
        <v>Dohányzó férfiak aránya</v>
      </c>
      <c r="I46" s="46" t="s">
        <v>160</v>
      </c>
      <c r="J46" s="46" t="s">
        <v>150</v>
      </c>
      <c r="K46" s="46" t="s">
        <v>151</v>
      </c>
      <c r="L46" s="46" t="s">
        <v>158</v>
      </c>
      <c r="M46" s="9"/>
    </row>
    <row r="47" spans="1:13" ht="13.5" thickBot="1">
      <c r="A47" s="50" t="str">
        <f>A4</f>
        <v>Austria</v>
      </c>
      <c r="B47" s="61">
        <f aca="true" t="shared" si="12" ref="B47:G57">VLOOKUP(B18,$A$33:$G$43,B$45,0)</f>
        <v>2.944043072029154</v>
      </c>
      <c r="C47" s="61">
        <f t="shared" si="12"/>
        <v>5.03432517878723</v>
      </c>
      <c r="D47" s="61">
        <f t="shared" si="12"/>
        <v>4.653312824528438</v>
      </c>
      <c r="E47" s="61">
        <f t="shared" si="12"/>
        <v>10.649602003762993</v>
      </c>
      <c r="F47" s="61">
        <f t="shared" si="12"/>
        <v>12.637353895153174</v>
      </c>
      <c r="G47" s="61">
        <f t="shared" si="12"/>
        <v>5.381356897759967</v>
      </c>
      <c r="H47" s="45">
        <f>H4</f>
        <v>41.3</v>
      </c>
      <c r="I47" s="61">
        <f>SUM(B47:G47)</f>
        <v>41.299993872020956</v>
      </c>
      <c r="J47" s="61">
        <f>H47-I47</f>
        <v>6.127979041536946E-06</v>
      </c>
      <c r="K47" s="63">
        <f>J47/H47</f>
        <v>1.4837721650210524E-07</v>
      </c>
      <c r="L47" s="45" t="str">
        <f>IF(ABS(K47)&lt;0.02,"semleges",IF(K47&gt;=0.02,"Alacsony","Magas"))</f>
        <v>semleges</v>
      </c>
      <c r="M47" s="9"/>
    </row>
    <row r="48" spans="1:13" ht="13.5" thickBot="1">
      <c r="A48" s="41" t="str">
        <f aca="true" t="shared" si="13" ref="A48:A57">A5</f>
        <v>Bulgaria</v>
      </c>
      <c r="B48" s="55">
        <f t="shared" si="12"/>
        <v>7.709361948555223</v>
      </c>
      <c r="C48" s="55">
        <f t="shared" si="12"/>
        <v>4.747175973450822</v>
      </c>
      <c r="D48" s="55">
        <f t="shared" si="12"/>
        <v>9.946684657012971</v>
      </c>
      <c r="E48" s="55">
        <f t="shared" si="12"/>
        <v>10.64960200376299</v>
      </c>
      <c r="F48" s="55">
        <f t="shared" si="12"/>
        <v>3.324514326914788</v>
      </c>
      <c r="G48" s="55">
        <f t="shared" si="12"/>
        <v>4.922652878868499</v>
      </c>
      <c r="H48" s="42">
        <f aca="true" t="shared" si="14" ref="H48:H57">H5</f>
        <v>41.3</v>
      </c>
      <c r="I48" s="55">
        <f aca="true" t="shared" si="15" ref="I48:I57">SUM(B48:G48)</f>
        <v>41.29999178856529</v>
      </c>
      <c r="J48" s="55">
        <f aca="true" t="shared" si="16" ref="J48:J57">H48-I48</f>
        <v>8.211434703753184E-06</v>
      </c>
      <c r="K48" s="64">
        <f aca="true" t="shared" si="17" ref="K48:K57">J48/H48</f>
        <v>1.9882408483663887E-07</v>
      </c>
      <c r="L48" s="45" t="str">
        <f aca="true" t="shared" si="18" ref="L48:L57">IF(ABS(K48)&lt;0.02,"semleges",IF(K48&gt;=0.02,"Alacsony","Magas"))</f>
        <v>semleges</v>
      </c>
      <c r="M48" s="9"/>
    </row>
    <row r="49" spans="1:13" ht="13.5" thickBot="1">
      <c r="A49" s="41" t="str">
        <f t="shared" si="13"/>
        <v>France</v>
      </c>
      <c r="B49" s="55">
        <f t="shared" si="12"/>
        <v>2.944043072029154</v>
      </c>
      <c r="C49" s="55">
        <f t="shared" si="12"/>
        <v>4.747175973450827</v>
      </c>
      <c r="D49" s="55">
        <f t="shared" si="12"/>
        <v>3.55330780454917</v>
      </c>
      <c r="E49" s="55">
        <f t="shared" si="12"/>
        <v>10.649602003762993</v>
      </c>
      <c r="F49" s="55">
        <f t="shared" si="12"/>
        <v>3.324514326914786</v>
      </c>
      <c r="G49" s="55">
        <f t="shared" si="12"/>
        <v>5.381356877338871</v>
      </c>
      <c r="H49" s="42">
        <f t="shared" si="14"/>
        <v>30.6</v>
      </c>
      <c r="I49" s="55">
        <f t="shared" si="15"/>
        <v>30.600000058045804</v>
      </c>
      <c r="J49" s="55">
        <f t="shared" si="16"/>
        <v>-5.8045802830974935E-08</v>
      </c>
      <c r="K49" s="64">
        <f t="shared" si="17"/>
        <v>-1.8969216611429718E-09</v>
      </c>
      <c r="L49" s="45" t="str">
        <f t="shared" si="18"/>
        <v>semleges</v>
      </c>
      <c r="M49" s="9"/>
    </row>
    <row r="50" spans="1:13" ht="13.5" thickBot="1">
      <c r="A50" s="41" t="str">
        <f t="shared" si="13"/>
        <v>Germany</v>
      </c>
      <c r="B50" s="55">
        <f t="shared" si="12"/>
        <v>2.944043072029154</v>
      </c>
      <c r="C50" s="55">
        <f t="shared" si="12"/>
        <v>4.747175973450827</v>
      </c>
      <c r="D50" s="55">
        <f t="shared" si="12"/>
        <v>4.653313745852915</v>
      </c>
      <c r="E50" s="55">
        <f t="shared" si="12"/>
        <v>10.649602003762993</v>
      </c>
      <c r="F50" s="55">
        <f t="shared" si="12"/>
        <v>3.324514326914788</v>
      </c>
      <c r="G50" s="55">
        <f t="shared" si="12"/>
        <v>5.381356989336116</v>
      </c>
      <c r="H50" s="42">
        <f t="shared" si="14"/>
        <v>31.7</v>
      </c>
      <c r="I50" s="55">
        <f t="shared" si="15"/>
        <v>31.70000611134679</v>
      </c>
      <c r="J50" s="55">
        <f t="shared" si="16"/>
        <v>-6.1113467921813935E-06</v>
      </c>
      <c r="K50" s="64">
        <f t="shared" si="17"/>
        <v>-1.927869650530408E-07</v>
      </c>
      <c r="L50" s="45" t="str">
        <f t="shared" si="18"/>
        <v>semleges</v>
      </c>
      <c r="M50" s="9"/>
    </row>
    <row r="51" spans="1:13" ht="13.5" thickBot="1">
      <c r="A51" s="91" t="str">
        <f t="shared" si="13"/>
        <v>Hungary</v>
      </c>
      <c r="B51" s="92">
        <f t="shared" si="12"/>
        <v>2.944043072029155</v>
      </c>
      <c r="C51" s="92">
        <f t="shared" si="12"/>
        <v>4.747175973450827</v>
      </c>
      <c r="D51" s="92">
        <f t="shared" si="12"/>
        <v>7.753297801119893</v>
      </c>
      <c r="E51" s="92">
        <f t="shared" si="12"/>
        <v>11.277093859870966</v>
      </c>
      <c r="F51" s="92">
        <f t="shared" si="12"/>
        <v>6.897031834722177</v>
      </c>
      <c r="G51" s="92">
        <f t="shared" si="12"/>
        <v>5.381356989336116</v>
      </c>
      <c r="H51" s="93">
        <f t="shared" si="14"/>
        <v>39</v>
      </c>
      <c r="I51" s="92">
        <f t="shared" si="15"/>
        <v>38.99999953052914</v>
      </c>
      <c r="J51" s="92">
        <f t="shared" si="16"/>
        <v>4.6947086218551703E-07</v>
      </c>
      <c r="K51" s="94">
        <f t="shared" si="17"/>
        <v>1.2037714415013257E-08</v>
      </c>
      <c r="L51" s="95" t="str">
        <f t="shared" si="18"/>
        <v>semleges</v>
      </c>
      <c r="M51" s="9"/>
    </row>
    <row r="52" spans="1:13" ht="13.5" thickBot="1">
      <c r="A52" s="41" t="str">
        <f t="shared" si="13"/>
        <v>Italy</v>
      </c>
      <c r="B52" s="55">
        <f t="shared" si="12"/>
        <v>2.944043072029154</v>
      </c>
      <c r="C52" s="55">
        <f t="shared" si="12"/>
        <v>4.747175973450827</v>
      </c>
      <c r="D52" s="55">
        <f t="shared" si="12"/>
        <v>2.512015461026799</v>
      </c>
      <c r="E52" s="55">
        <f t="shared" si="12"/>
        <v>10.649602003762993</v>
      </c>
      <c r="F52" s="55">
        <f t="shared" si="12"/>
        <v>3.324514326914786</v>
      </c>
      <c r="G52" s="55">
        <f t="shared" si="12"/>
        <v>4.922652878868489</v>
      </c>
      <c r="H52" s="42">
        <f t="shared" si="14"/>
        <v>29.1</v>
      </c>
      <c r="I52" s="55">
        <f t="shared" si="15"/>
        <v>29.100003716053052</v>
      </c>
      <c r="J52" s="55">
        <f t="shared" si="16"/>
        <v>-3.716053051050494E-06</v>
      </c>
      <c r="K52" s="64">
        <f t="shared" si="17"/>
        <v>-1.2769941756187265E-07</v>
      </c>
      <c r="L52" s="45" t="str">
        <f t="shared" si="18"/>
        <v>semleges</v>
      </c>
      <c r="M52" s="9"/>
    </row>
    <row r="53" spans="1:13" ht="13.5" thickBot="1">
      <c r="A53" s="41" t="str">
        <f t="shared" si="13"/>
        <v>Norway</v>
      </c>
      <c r="B53" s="55">
        <f t="shared" si="12"/>
        <v>2.9440430720291504</v>
      </c>
      <c r="C53" s="55">
        <f t="shared" si="12"/>
        <v>4.747175973450827</v>
      </c>
      <c r="D53" s="55">
        <f t="shared" si="12"/>
        <v>2.5120150435813025</v>
      </c>
      <c r="E53" s="55">
        <f t="shared" si="12"/>
        <v>10.649602003762993</v>
      </c>
      <c r="F53" s="55">
        <f t="shared" si="12"/>
        <v>6.897031834722179</v>
      </c>
      <c r="G53" s="55">
        <f t="shared" si="12"/>
        <v>-1.6498732051034153</v>
      </c>
      <c r="H53" s="42">
        <f t="shared" si="14"/>
        <v>26.1</v>
      </c>
      <c r="I53" s="55">
        <f t="shared" si="15"/>
        <v>26.099994722443036</v>
      </c>
      <c r="J53" s="55">
        <f t="shared" si="16"/>
        <v>5.277556965666008E-06</v>
      </c>
      <c r="K53" s="64">
        <f t="shared" si="17"/>
        <v>2.0220524772666697E-07</v>
      </c>
      <c r="L53" s="45" t="str">
        <f t="shared" si="18"/>
        <v>semleges</v>
      </c>
      <c r="M53" s="9"/>
    </row>
    <row r="54" spans="1:13" ht="13.5" thickBot="1">
      <c r="A54" s="41" t="str">
        <f t="shared" si="13"/>
        <v>Poland</v>
      </c>
      <c r="B54" s="55">
        <f t="shared" si="12"/>
        <v>2.944043072029154</v>
      </c>
      <c r="C54" s="55">
        <f t="shared" si="12"/>
        <v>5.185010706969261</v>
      </c>
      <c r="D54" s="55">
        <f t="shared" si="12"/>
        <v>9.946684657012971</v>
      </c>
      <c r="E54" s="55">
        <f t="shared" si="12"/>
        <v>11.277093859870988</v>
      </c>
      <c r="F54" s="55">
        <f t="shared" si="12"/>
        <v>3.324514326914786</v>
      </c>
      <c r="G54" s="55">
        <f t="shared" si="12"/>
        <v>4.922652878868493</v>
      </c>
      <c r="H54" s="42">
        <f t="shared" si="14"/>
        <v>37.6</v>
      </c>
      <c r="I54" s="55">
        <f t="shared" si="15"/>
        <v>37.59999950166565</v>
      </c>
      <c r="J54" s="55">
        <f t="shared" si="16"/>
        <v>4.983343515618799E-07</v>
      </c>
      <c r="K54" s="64">
        <f t="shared" si="17"/>
        <v>1.325357317983723E-08</v>
      </c>
      <c r="L54" s="45" t="str">
        <f t="shared" si="18"/>
        <v>semleges</v>
      </c>
      <c r="M54" s="9"/>
    </row>
    <row r="55" spans="1:13" ht="13.5" thickBot="1">
      <c r="A55" s="41" t="str">
        <f t="shared" si="13"/>
        <v>Slovakia</v>
      </c>
      <c r="B55" s="55">
        <f t="shared" si="12"/>
        <v>2.944043072029154</v>
      </c>
      <c r="C55" s="55">
        <f t="shared" si="12"/>
        <v>4.747175973450827</v>
      </c>
      <c r="D55" s="55">
        <f t="shared" si="12"/>
        <v>7.753298391782728</v>
      </c>
      <c r="E55" s="55">
        <f t="shared" si="12"/>
        <v>10.649602003762993</v>
      </c>
      <c r="F55" s="55">
        <f t="shared" si="12"/>
        <v>3.324514326914789</v>
      </c>
      <c r="G55" s="55">
        <f t="shared" si="12"/>
        <v>5.381356877338868</v>
      </c>
      <c r="H55" s="42">
        <f t="shared" si="14"/>
        <v>34.8</v>
      </c>
      <c r="I55" s="55">
        <f t="shared" si="15"/>
        <v>34.79999064527936</v>
      </c>
      <c r="J55" s="55">
        <f t="shared" si="16"/>
        <v>9.354720639009884E-06</v>
      </c>
      <c r="K55" s="64">
        <f t="shared" si="17"/>
        <v>2.6881381146580125E-07</v>
      </c>
      <c r="L55" s="45" t="str">
        <f t="shared" si="18"/>
        <v>semleges</v>
      </c>
      <c r="M55" s="9"/>
    </row>
    <row r="56" spans="1:13" ht="13.5" thickBot="1">
      <c r="A56" s="41" t="str">
        <f t="shared" si="13"/>
        <v>Spain</v>
      </c>
      <c r="B56" s="55">
        <f t="shared" si="12"/>
        <v>3.002217441995368</v>
      </c>
      <c r="C56" s="55">
        <f t="shared" si="12"/>
        <v>5.18501037555856</v>
      </c>
      <c r="D56" s="55">
        <f t="shared" si="12"/>
        <v>5.157294521851915</v>
      </c>
      <c r="E56" s="55">
        <f t="shared" si="12"/>
        <v>10.649602003762993</v>
      </c>
      <c r="F56" s="55">
        <f t="shared" si="12"/>
        <v>3.324514326914786</v>
      </c>
      <c r="G56" s="55">
        <f t="shared" si="12"/>
        <v>5.381356877338871</v>
      </c>
      <c r="H56" s="42">
        <f t="shared" si="14"/>
        <v>32.7</v>
      </c>
      <c r="I56" s="55">
        <f t="shared" si="15"/>
        <v>32.699995547422496</v>
      </c>
      <c r="J56" s="55">
        <f t="shared" si="16"/>
        <v>4.452577506697253E-06</v>
      </c>
      <c r="K56" s="64">
        <f t="shared" si="17"/>
        <v>1.3616444974609334E-07</v>
      </c>
      <c r="L56" s="45" t="str">
        <f t="shared" si="18"/>
        <v>semleges</v>
      </c>
      <c r="M56" s="9"/>
    </row>
    <row r="57" spans="1:13" ht="13.5" thickBot="1">
      <c r="A57" s="43" t="str">
        <f t="shared" si="13"/>
        <v>Sweden</v>
      </c>
      <c r="B57" s="59">
        <f t="shared" si="12"/>
        <v>2.944043072029154</v>
      </c>
      <c r="C57" s="59">
        <f t="shared" si="12"/>
        <v>5.185010706969261</v>
      </c>
      <c r="D57" s="59">
        <f t="shared" si="12"/>
        <v>2.512014831883548</v>
      </c>
      <c r="E57" s="59">
        <f t="shared" si="12"/>
        <v>-8.060755569106677</v>
      </c>
      <c r="F57" s="59">
        <f t="shared" si="12"/>
        <v>6.897031834722179</v>
      </c>
      <c r="G57" s="59">
        <f t="shared" si="12"/>
        <v>4.922652878868493</v>
      </c>
      <c r="H57" s="44">
        <f t="shared" si="14"/>
        <v>14.4</v>
      </c>
      <c r="I57" s="59">
        <f t="shared" si="15"/>
        <v>14.399997755365959</v>
      </c>
      <c r="J57" s="59">
        <f t="shared" si="16"/>
        <v>2.244634041304039E-06</v>
      </c>
      <c r="K57" s="65">
        <f t="shared" si="17"/>
        <v>1.5587736397944715E-07</v>
      </c>
      <c r="L57" s="47" t="str">
        <f t="shared" si="18"/>
        <v>semleges</v>
      </c>
      <c r="M57" s="9"/>
    </row>
    <row r="58" spans="1:13" ht="13.5" thickBot="1">
      <c r="A58" s="9"/>
      <c r="B58" s="56"/>
      <c r="C58" s="56"/>
      <c r="D58" s="56"/>
      <c r="E58" s="56"/>
      <c r="F58" s="56"/>
      <c r="G58" s="56"/>
      <c r="H58" s="9"/>
      <c r="I58" s="51" t="s">
        <v>152</v>
      </c>
      <c r="J58" s="62">
        <f>SUMPRODUCT(J47:J57,J47:J57)</f>
        <v>2.9683674044395433E-10</v>
      </c>
      <c r="K58" s="9"/>
      <c r="L58" s="9"/>
      <c r="M58" s="9"/>
    </row>
    <row r="59" spans="1:13" ht="17.25" thickBot="1" thickTop="1">
      <c r="A59" s="53" t="s">
        <v>153</v>
      </c>
      <c r="B59" s="56">
        <f aca="true" t="shared" si="19" ref="B59:G59">AVERAGE(B47:B57)</f>
        <v>3.3825424580739063</v>
      </c>
      <c r="C59" s="56">
        <f t="shared" si="19"/>
        <v>4.892689889312735</v>
      </c>
      <c r="D59" s="56">
        <f t="shared" si="19"/>
        <v>5.541203612745696</v>
      </c>
      <c r="E59" s="56">
        <f t="shared" si="19"/>
        <v>9.062749834612658</v>
      </c>
      <c r="F59" s="56">
        <f t="shared" si="19"/>
        <v>5.145459062520292</v>
      </c>
      <c r="G59" s="56">
        <f t="shared" si="19"/>
        <v>4.57535271080176</v>
      </c>
      <c r="H59" s="9"/>
      <c r="I59" s="9"/>
      <c r="J59" s="9"/>
      <c r="K59" s="9"/>
      <c r="L59" s="9"/>
      <c r="M59" s="9"/>
    </row>
    <row r="60" spans="1:13" ht="13.5" thickTop="1">
      <c r="A60" s="9"/>
      <c r="B60" s="9">
        <f aca="true" t="shared" si="20" ref="B60:G60">RANK(B59,$B$59:$G$59,0)</f>
        <v>6</v>
      </c>
      <c r="C60" s="9">
        <f t="shared" si="20"/>
        <v>4</v>
      </c>
      <c r="D60" s="9">
        <f t="shared" si="20"/>
        <v>2</v>
      </c>
      <c r="E60" s="9">
        <f t="shared" si="20"/>
        <v>1</v>
      </c>
      <c r="F60" s="9">
        <f t="shared" si="20"/>
        <v>3</v>
      </c>
      <c r="G60" s="9">
        <f t="shared" si="20"/>
        <v>5</v>
      </c>
      <c r="H60" s="9"/>
      <c r="I60" s="9"/>
      <c r="J60" s="9"/>
      <c r="K60" s="9"/>
      <c r="L60" s="9"/>
      <c r="M60" s="9"/>
    </row>
    <row r="61" spans="1:13" ht="13.5" thickBo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7.25" thickBot="1" thickTop="1">
      <c r="A62" s="53" t="s">
        <v>154</v>
      </c>
      <c r="B62" s="56">
        <f aca="true" t="shared" si="21" ref="B62:G62">STDEV(B47:B57)</f>
        <v>1.4351497979346544</v>
      </c>
      <c r="C62" s="56">
        <f t="shared" si="21"/>
        <v>0.20606669811994519</v>
      </c>
      <c r="D62" s="56">
        <f t="shared" si="21"/>
        <v>2.860192542303716</v>
      </c>
      <c r="E62" s="56">
        <f t="shared" si="21"/>
        <v>5.684768022439404</v>
      </c>
      <c r="F62" s="56">
        <f t="shared" si="21"/>
        <v>2.975624099631776</v>
      </c>
      <c r="G62" s="56">
        <f t="shared" si="21"/>
        <v>2.0768669679077965</v>
      </c>
      <c r="H62" s="9"/>
      <c r="I62" s="9"/>
      <c r="J62" s="9"/>
      <c r="K62" s="9"/>
      <c r="L62" s="9"/>
      <c r="M62" s="9"/>
    </row>
    <row r="63" spans="1:13" ht="13.5" thickTop="1">
      <c r="A63" s="9"/>
      <c r="B63" s="9">
        <f aca="true" t="shared" si="22" ref="B63:G63">RANK(B62,$B$62:$G$62,0)</f>
        <v>5</v>
      </c>
      <c r="C63" s="9">
        <f t="shared" si="22"/>
        <v>6</v>
      </c>
      <c r="D63" s="9">
        <f t="shared" si="22"/>
        <v>3</v>
      </c>
      <c r="E63" s="9">
        <f t="shared" si="22"/>
        <v>1</v>
      </c>
      <c r="F63" s="9">
        <f t="shared" si="22"/>
        <v>2</v>
      </c>
      <c r="G63" s="9">
        <f t="shared" si="22"/>
        <v>4</v>
      </c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3.5" thickBot="1">
      <c r="A66" s="54" t="s">
        <v>162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3.5" thickBot="1">
      <c r="A67" s="36" t="str">
        <f>A46</f>
        <v>COCO</v>
      </c>
      <c r="B67" s="36" t="str">
        <f>H46</f>
        <v>Dohányzó férfiak aránya</v>
      </c>
      <c r="C67" s="36" t="str">
        <f>I46</f>
        <v>Dohányzó férfiak számított aránya</v>
      </c>
      <c r="D67" s="36" t="str">
        <f>J46</f>
        <v>Különbség</v>
      </c>
      <c r="E67" s="36" t="str">
        <f>K46</f>
        <v>%-os eltérés</v>
      </c>
      <c r="F67" s="36" t="str">
        <f>L46</f>
        <v>Ítélet</v>
      </c>
      <c r="G67" s="9"/>
      <c r="H67" s="9"/>
      <c r="I67" s="9"/>
      <c r="J67" s="9"/>
      <c r="K67" s="9"/>
      <c r="L67" s="9"/>
      <c r="M67" s="9"/>
    </row>
    <row r="68" spans="1:13" ht="12.75">
      <c r="A68" s="41" t="str">
        <f aca="true" t="shared" si="23" ref="A68:A77">A47</f>
        <v>Austria</v>
      </c>
      <c r="B68" s="42">
        <f aca="true" t="shared" si="24" ref="B68:B78">H47</f>
        <v>41.3</v>
      </c>
      <c r="C68" s="55">
        <f>I47</f>
        <v>41.299993872020956</v>
      </c>
      <c r="D68" s="55">
        <f aca="true" t="shared" si="25" ref="D68:E78">J47</f>
        <v>6.127979041536946E-06</v>
      </c>
      <c r="E68" s="64">
        <f t="shared" si="25"/>
        <v>1.4837721650210524E-07</v>
      </c>
      <c r="F68" s="55" t="str">
        <f>L47</f>
        <v>semleges</v>
      </c>
      <c r="G68" s="9"/>
      <c r="H68" s="9"/>
      <c r="I68" s="9"/>
      <c r="J68" s="9"/>
      <c r="K68" s="9"/>
      <c r="L68" s="9"/>
      <c r="M68" s="9"/>
    </row>
    <row r="69" spans="1:13" ht="12.75">
      <c r="A69" s="41" t="str">
        <f t="shared" si="23"/>
        <v>Bulgaria</v>
      </c>
      <c r="B69" s="42">
        <f t="shared" si="24"/>
        <v>41.3</v>
      </c>
      <c r="C69" s="55">
        <f aca="true" t="shared" si="26" ref="C69:C78">I48</f>
        <v>41.29999178856529</v>
      </c>
      <c r="D69" s="55">
        <f t="shared" si="25"/>
        <v>8.211434703753184E-06</v>
      </c>
      <c r="E69" s="64">
        <f t="shared" si="25"/>
        <v>1.9882408483663887E-07</v>
      </c>
      <c r="F69" s="55" t="str">
        <f aca="true" t="shared" si="27" ref="F69:F78">L48</f>
        <v>semleges</v>
      </c>
      <c r="G69" s="9"/>
      <c r="H69" s="9"/>
      <c r="I69" s="9"/>
      <c r="J69" s="9"/>
      <c r="K69" s="9"/>
      <c r="L69" s="9"/>
      <c r="M69" s="9"/>
    </row>
    <row r="70" spans="1:13" ht="12.75">
      <c r="A70" s="41" t="str">
        <f t="shared" si="23"/>
        <v>France</v>
      </c>
      <c r="B70" s="42">
        <f t="shared" si="24"/>
        <v>30.6</v>
      </c>
      <c r="C70" s="55">
        <f t="shared" si="26"/>
        <v>30.600000058045804</v>
      </c>
      <c r="D70" s="55">
        <f t="shared" si="25"/>
        <v>-5.8045802830974935E-08</v>
      </c>
      <c r="E70" s="64">
        <f t="shared" si="25"/>
        <v>-1.8969216611429718E-09</v>
      </c>
      <c r="F70" s="55" t="str">
        <f t="shared" si="27"/>
        <v>semleges</v>
      </c>
      <c r="G70" s="9"/>
      <c r="H70" s="9"/>
      <c r="I70" s="9"/>
      <c r="J70" s="9"/>
      <c r="K70" s="9"/>
      <c r="L70" s="9"/>
      <c r="M70" s="9"/>
    </row>
    <row r="71" spans="1:13" ht="12.75">
      <c r="A71" s="41" t="str">
        <f t="shared" si="23"/>
        <v>Germany</v>
      </c>
      <c r="B71" s="42">
        <f t="shared" si="24"/>
        <v>31.7</v>
      </c>
      <c r="C71" s="55">
        <f t="shared" si="26"/>
        <v>31.70000611134679</v>
      </c>
      <c r="D71" s="55">
        <f t="shared" si="25"/>
        <v>-6.1113467921813935E-06</v>
      </c>
      <c r="E71" s="64">
        <f t="shared" si="25"/>
        <v>-1.927869650530408E-07</v>
      </c>
      <c r="F71" s="55" t="str">
        <f t="shared" si="27"/>
        <v>semleges</v>
      </c>
      <c r="G71" s="9"/>
      <c r="H71" s="9"/>
      <c r="I71" s="9"/>
      <c r="J71" s="9"/>
      <c r="K71" s="9"/>
      <c r="L71" s="9"/>
      <c r="M71" s="9"/>
    </row>
    <row r="72" spans="1:13" ht="12.75">
      <c r="A72" s="41" t="str">
        <f t="shared" si="23"/>
        <v>Hungary</v>
      </c>
      <c r="B72" s="42">
        <f t="shared" si="24"/>
        <v>39</v>
      </c>
      <c r="C72" s="55">
        <f t="shared" si="26"/>
        <v>38.99999953052914</v>
      </c>
      <c r="D72" s="55">
        <f t="shared" si="25"/>
        <v>4.6947086218551703E-07</v>
      </c>
      <c r="E72" s="64">
        <f t="shared" si="25"/>
        <v>1.2037714415013257E-08</v>
      </c>
      <c r="F72" s="55" t="str">
        <f t="shared" si="27"/>
        <v>semleges</v>
      </c>
      <c r="G72" s="9"/>
      <c r="H72" s="9"/>
      <c r="I72" s="9"/>
      <c r="J72" s="9"/>
      <c r="K72" s="9"/>
      <c r="L72" s="9"/>
      <c r="M72" s="9"/>
    </row>
    <row r="73" spans="1:13" ht="12.75">
      <c r="A73" s="41" t="str">
        <f t="shared" si="23"/>
        <v>Italy</v>
      </c>
      <c r="B73" s="42">
        <f t="shared" si="24"/>
        <v>29.1</v>
      </c>
      <c r="C73" s="55">
        <f t="shared" si="26"/>
        <v>29.100003716053052</v>
      </c>
      <c r="D73" s="55">
        <f t="shared" si="25"/>
        <v>-3.716053051050494E-06</v>
      </c>
      <c r="E73" s="64">
        <f t="shared" si="25"/>
        <v>-1.2769941756187265E-07</v>
      </c>
      <c r="F73" s="55" t="str">
        <f t="shared" si="27"/>
        <v>semleges</v>
      </c>
      <c r="G73" s="9"/>
      <c r="H73" s="9"/>
      <c r="I73" s="9"/>
      <c r="J73" s="9"/>
      <c r="K73" s="9"/>
      <c r="L73" s="9"/>
      <c r="M73" s="9"/>
    </row>
    <row r="74" spans="1:13" ht="12.75">
      <c r="A74" s="41" t="str">
        <f t="shared" si="23"/>
        <v>Norway</v>
      </c>
      <c r="B74" s="42">
        <f t="shared" si="24"/>
        <v>26.1</v>
      </c>
      <c r="C74" s="55">
        <f t="shared" si="26"/>
        <v>26.099994722443036</v>
      </c>
      <c r="D74" s="55">
        <f t="shared" si="25"/>
        <v>5.277556965666008E-06</v>
      </c>
      <c r="E74" s="64">
        <f t="shared" si="25"/>
        <v>2.0220524772666697E-07</v>
      </c>
      <c r="F74" s="55" t="str">
        <f t="shared" si="27"/>
        <v>semleges</v>
      </c>
      <c r="G74" s="9"/>
      <c r="H74" s="9"/>
      <c r="I74" s="9"/>
      <c r="J74" s="9"/>
      <c r="K74" s="9"/>
      <c r="L74" s="9"/>
      <c r="M74" s="9"/>
    </row>
    <row r="75" spans="1:13" ht="12.75">
      <c r="A75" s="41" t="str">
        <f t="shared" si="23"/>
        <v>Poland</v>
      </c>
      <c r="B75" s="42">
        <f t="shared" si="24"/>
        <v>37.6</v>
      </c>
      <c r="C75" s="55">
        <f t="shared" si="26"/>
        <v>37.59999950166565</v>
      </c>
      <c r="D75" s="55">
        <f t="shared" si="25"/>
        <v>4.983343515618799E-07</v>
      </c>
      <c r="E75" s="64">
        <f t="shared" si="25"/>
        <v>1.325357317983723E-08</v>
      </c>
      <c r="F75" s="55" t="str">
        <f t="shared" si="27"/>
        <v>semleges</v>
      </c>
      <c r="G75" s="9"/>
      <c r="H75" s="9"/>
      <c r="I75" s="9"/>
      <c r="J75" s="9"/>
      <c r="K75" s="9"/>
      <c r="L75" s="9"/>
      <c r="M75" s="9"/>
    </row>
    <row r="76" spans="1:13" ht="12.75">
      <c r="A76" s="41" t="str">
        <f t="shared" si="23"/>
        <v>Slovakia</v>
      </c>
      <c r="B76" s="42">
        <f t="shared" si="24"/>
        <v>34.8</v>
      </c>
      <c r="C76" s="55">
        <f t="shared" si="26"/>
        <v>34.79999064527936</v>
      </c>
      <c r="D76" s="55">
        <f t="shared" si="25"/>
        <v>9.354720639009884E-06</v>
      </c>
      <c r="E76" s="64">
        <f t="shared" si="25"/>
        <v>2.6881381146580125E-07</v>
      </c>
      <c r="F76" s="55" t="str">
        <f t="shared" si="27"/>
        <v>semleges</v>
      </c>
      <c r="G76" s="9"/>
      <c r="H76" s="9"/>
      <c r="I76" s="9"/>
      <c r="J76" s="9"/>
      <c r="K76" s="9"/>
      <c r="L76" s="9"/>
      <c r="M76" s="9"/>
    </row>
    <row r="77" spans="1:13" ht="12.75">
      <c r="A77" s="41" t="str">
        <f t="shared" si="23"/>
        <v>Spain</v>
      </c>
      <c r="B77" s="42">
        <f t="shared" si="24"/>
        <v>32.7</v>
      </c>
      <c r="C77" s="55">
        <f t="shared" si="26"/>
        <v>32.699995547422496</v>
      </c>
      <c r="D77" s="55">
        <f t="shared" si="25"/>
        <v>4.452577506697253E-06</v>
      </c>
      <c r="E77" s="64">
        <f t="shared" si="25"/>
        <v>1.3616444974609334E-07</v>
      </c>
      <c r="F77" s="55" t="str">
        <f t="shared" si="27"/>
        <v>semleges</v>
      </c>
      <c r="G77" s="9"/>
      <c r="H77" s="9"/>
      <c r="I77" s="9"/>
      <c r="J77" s="9"/>
      <c r="K77" s="9"/>
      <c r="L77" s="9"/>
      <c r="M77" s="9"/>
    </row>
    <row r="78" spans="1:13" ht="13.5" thickBot="1">
      <c r="A78" s="43" t="str">
        <f>A57</f>
        <v>Sweden</v>
      </c>
      <c r="B78" s="44">
        <f t="shared" si="24"/>
        <v>14.4</v>
      </c>
      <c r="C78" s="59">
        <f t="shared" si="26"/>
        <v>14.399997755365959</v>
      </c>
      <c r="D78" s="59">
        <f t="shared" si="25"/>
        <v>2.244634041304039E-06</v>
      </c>
      <c r="E78" s="65">
        <f t="shared" si="25"/>
        <v>1.5587736397944715E-07</v>
      </c>
      <c r="F78" s="59" t="str">
        <f t="shared" si="27"/>
        <v>semleges</v>
      </c>
      <c r="G78" s="9"/>
      <c r="H78" s="9"/>
      <c r="I78" s="9"/>
      <c r="J78" s="9"/>
      <c r="K78" s="9"/>
      <c r="L78" s="9"/>
      <c r="M78" s="9"/>
    </row>
    <row r="79" spans="1:13" ht="13.5" thickBo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4.25" thickBot="1" thickTop="1">
      <c r="A80" s="73"/>
      <c r="B80" s="71" t="str">
        <f aca="true" t="shared" si="28" ref="B80:G80">B46</f>
        <v>Cigaretták száma/év/fő</v>
      </c>
      <c r="C80" s="71" t="str">
        <f t="shared" si="28"/>
        <v>Évi áreltérések </v>
      </c>
      <c r="D80" s="71" t="str">
        <f t="shared" si="28"/>
        <v>folyó vagy jelenlegi adók</v>
      </c>
      <c r="E80" s="71" t="str">
        <f t="shared" si="28"/>
        <v>Halálesetek aránya  a dohányzás miatt</v>
      </c>
      <c r="F80" s="71" t="str">
        <f t="shared" si="28"/>
        <v>munkanélküliek aránya</v>
      </c>
      <c r="G80" s="71" t="str">
        <f t="shared" si="28"/>
        <v>Tiszta alkohol fogyasztása egy főre</v>
      </c>
      <c r="H80" s="9"/>
      <c r="I80" s="9"/>
      <c r="J80" s="9"/>
      <c r="K80" s="9"/>
      <c r="L80" s="9"/>
      <c r="M80" s="9"/>
    </row>
    <row r="81" spans="1:13" ht="14.25" thickBot="1" thickTop="1">
      <c r="A81" s="72" t="str">
        <f>A59</f>
        <v>Fontosság:</v>
      </c>
      <c r="B81" s="59">
        <f aca="true" t="shared" si="29" ref="B81:G81">B59</f>
        <v>3.3825424580739063</v>
      </c>
      <c r="C81" s="59">
        <f t="shared" si="29"/>
        <v>4.892689889312735</v>
      </c>
      <c r="D81" s="59">
        <f t="shared" si="29"/>
        <v>5.541203612745696</v>
      </c>
      <c r="E81" s="59">
        <f t="shared" si="29"/>
        <v>9.062749834612658</v>
      </c>
      <c r="F81" s="59">
        <f t="shared" si="29"/>
        <v>5.145459062520292</v>
      </c>
      <c r="G81" s="59">
        <f t="shared" si="29"/>
        <v>4.57535271080176</v>
      </c>
      <c r="H81" s="9"/>
      <c r="I81" s="9"/>
      <c r="J81" s="9"/>
      <c r="K81" s="9"/>
      <c r="L81" s="9"/>
      <c r="M81" s="9"/>
    </row>
    <row r="82" spans="1:13" ht="14.25" thickBot="1" thickTop="1">
      <c r="A82" s="70"/>
      <c r="B82" s="47">
        <f aca="true" t="shared" si="30" ref="A82:G84">B60</f>
        <v>6</v>
      </c>
      <c r="C82" s="47">
        <f t="shared" si="30"/>
        <v>4</v>
      </c>
      <c r="D82" s="47">
        <f t="shared" si="30"/>
        <v>2</v>
      </c>
      <c r="E82" s="47">
        <f t="shared" si="30"/>
        <v>1</v>
      </c>
      <c r="F82" s="47">
        <f t="shared" si="30"/>
        <v>3</v>
      </c>
      <c r="G82" s="47">
        <f t="shared" si="30"/>
        <v>5</v>
      </c>
      <c r="H82" s="9"/>
      <c r="I82" s="9"/>
      <c r="J82" s="9"/>
      <c r="K82" s="9"/>
      <c r="L82" s="9"/>
      <c r="M82" s="9"/>
    </row>
    <row r="83" spans="1:13" ht="13.5" thickBot="1">
      <c r="A83" s="70"/>
      <c r="B83" s="75"/>
      <c r="C83" s="76"/>
      <c r="D83" s="76"/>
      <c r="E83" s="76"/>
      <c r="F83" s="76"/>
      <c r="G83" s="77"/>
      <c r="H83" s="9"/>
      <c r="I83" s="9"/>
      <c r="J83" s="9"/>
      <c r="K83" s="9"/>
      <c r="L83" s="9"/>
      <c r="M83" s="9"/>
    </row>
    <row r="84" spans="1:13" ht="14.25" thickBot="1" thickTop="1">
      <c r="A84" s="72" t="str">
        <f t="shared" si="30"/>
        <v>Érzékenység:</v>
      </c>
      <c r="B84" s="59">
        <f t="shared" si="30"/>
        <v>1.4351497979346544</v>
      </c>
      <c r="C84" s="59">
        <f t="shared" si="30"/>
        <v>0.20606669811994519</v>
      </c>
      <c r="D84" s="59">
        <f t="shared" si="30"/>
        <v>2.860192542303716</v>
      </c>
      <c r="E84" s="59">
        <f t="shared" si="30"/>
        <v>5.684768022439404</v>
      </c>
      <c r="F84" s="59">
        <f t="shared" si="30"/>
        <v>2.975624099631776</v>
      </c>
      <c r="G84" s="59">
        <f t="shared" si="30"/>
        <v>2.0768669679077965</v>
      </c>
      <c r="H84" s="9"/>
      <c r="I84" s="9"/>
      <c r="J84" s="9"/>
      <c r="K84" s="9"/>
      <c r="L84" s="9"/>
      <c r="M84" s="9"/>
    </row>
    <row r="85" spans="1:13" ht="14.25" thickBot="1" thickTop="1">
      <c r="A85" s="74"/>
      <c r="B85" s="47">
        <f aca="true" t="shared" si="31" ref="B85:G85">B63</f>
        <v>5</v>
      </c>
      <c r="C85" s="47">
        <f t="shared" si="31"/>
        <v>6</v>
      </c>
      <c r="D85" s="47">
        <f t="shared" si="31"/>
        <v>3</v>
      </c>
      <c r="E85" s="47">
        <f t="shared" si="31"/>
        <v>1</v>
      </c>
      <c r="F85" s="47">
        <f t="shared" si="31"/>
        <v>2</v>
      </c>
      <c r="G85" s="47">
        <f t="shared" si="31"/>
        <v>4</v>
      </c>
      <c r="H85" s="9"/>
      <c r="I85" s="9"/>
      <c r="J85" s="9"/>
      <c r="K85" s="9"/>
      <c r="L85" s="9"/>
      <c r="M85" s="9"/>
    </row>
    <row r="86" spans="1:13" ht="12.75">
      <c r="A86" s="48"/>
      <c r="B86" s="48"/>
      <c r="C86" s="48"/>
      <c r="D86" s="48"/>
      <c r="E86" s="48"/>
      <c r="F86" s="48"/>
      <c r="G86" s="48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</sheetData>
  <sheetProtection/>
  <mergeCells count="2">
    <mergeCell ref="A1:A3"/>
    <mergeCell ref="I31:N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7109375" style="0" bestFit="1" customWidth="1"/>
    <col min="2" max="2" width="11.28125" style="0" bestFit="1" customWidth="1"/>
    <col min="3" max="3" width="33.421875" style="0" bestFit="1" customWidth="1"/>
    <col min="4" max="4" width="9.00390625" style="0" bestFit="1" customWidth="1"/>
    <col min="5" max="5" width="12.7109375" style="0" bestFit="1" customWidth="1"/>
    <col min="6" max="6" width="18.140625" style="0" bestFit="1" customWidth="1"/>
    <col min="7" max="7" width="40.28125" style="23" customWidth="1"/>
    <col min="8" max="8" width="11.57421875" style="0" bestFit="1" customWidth="1"/>
    <col min="9" max="9" width="16.28125" style="0" bestFit="1" customWidth="1"/>
  </cols>
  <sheetData>
    <row r="1" spans="1:10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7" t="s">
        <v>6</v>
      </c>
      <c r="H1" s="15" t="s">
        <v>7</v>
      </c>
      <c r="I1" s="15" t="s">
        <v>8</v>
      </c>
      <c r="J1" s="13"/>
    </row>
    <row r="2" spans="1:10" ht="12.75">
      <c r="A2" s="1" t="s">
        <v>22</v>
      </c>
      <c r="B2" s="1" t="s">
        <v>14</v>
      </c>
      <c r="C2" s="1" t="s">
        <v>155</v>
      </c>
      <c r="D2" s="1">
        <v>40</v>
      </c>
      <c r="E2" s="1" t="s">
        <v>19</v>
      </c>
      <c r="F2" s="1">
        <v>2005</v>
      </c>
      <c r="G2" s="21" t="s">
        <v>20</v>
      </c>
      <c r="H2" s="1" t="s">
        <v>126</v>
      </c>
      <c r="I2" s="16">
        <v>40347</v>
      </c>
      <c r="J2" s="13"/>
    </row>
    <row r="3" spans="1:10" ht="12.75">
      <c r="A3" s="1" t="s">
        <v>23</v>
      </c>
      <c r="B3" s="1" t="s">
        <v>9</v>
      </c>
      <c r="C3" s="1" t="s">
        <v>155</v>
      </c>
      <c r="D3" s="1">
        <v>23.4</v>
      </c>
      <c r="E3" s="1" t="s">
        <v>19</v>
      </c>
      <c r="F3" s="1">
        <v>2005</v>
      </c>
      <c r="G3" s="22" t="s">
        <v>20</v>
      </c>
      <c r="H3" s="1" t="s">
        <v>126</v>
      </c>
      <c r="I3" s="16">
        <v>40347</v>
      </c>
      <c r="J3" s="13"/>
    </row>
    <row r="4" spans="1:10" ht="12.75">
      <c r="A4" s="1" t="s">
        <v>37</v>
      </c>
      <c r="B4" s="1" t="s">
        <v>11</v>
      </c>
      <c r="C4" s="1" t="s">
        <v>155</v>
      </c>
      <c r="D4" s="1">
        <v>23.6</v>
      </c>
      <c r="E4" s="1" t="s">
        <v>19</v>
      </c>
      <c r="F4" s="1">
        <v>2005</v>
      </c>
      <c r="G4" s="21" t="s">
        <v>20</v>
      </c>
      <c r="H4" s="1" t="s">
        <v>126</v>
      </c>
      <c r="I4" s="16">
        <v>40347</v>
      </c>
      <c r="J4" s="13"/>
    </row>
    <row r="5" spans="1:10" ht="12.75">
      <c r="A5" s="1" t="s">
        <v>24</v>
      </c>
      <c r="B5" s="1" t="s">
        <v>21</v>
      </c>
      <c r="C5" s="1" t="s">
        <v>155</v>
      </c>
      <c r="D5" s="1">
        <v>22.4</v>
      </c>
      <c r="E5" s="1" t="s">
        <v>19</v>
      </c>
      <c r="F5" s="1">
        <v>2005</v>
      </c>
      <c r="G5" s="21" t="s">
        <v>20</v>
      </c>
      <c r="H5" s="1" t="s">
        <v>126</v>
      </c>
      <c r="I5" s="16">
        <v>40347</v>
      </c>
      <c r="J5" s="13"/>
    </row>
    <row r="6" spans="1:10" ht="12.75">
      <c r="A6" s="1" t="s">
        <v>25</v>
      </c>
      <c r="B6" s="1" t="s">
        <v>13</v>
      </c>
      <c r="C6" s="1" t="s">
        <v>155</v>
      </c>
      <c r="D6" s="1">
        <v>29.7</v>
      </c>
      <c r="E6" s="1" t="s">
        <v>19</v>
      </c>
      <c r="F6" s="1">
        <v>2005</v>
      </c>
      <c r="G6" s="21" t="s">
        <v>20</v>
      </c>
      <c r="H6" s="1" t="s">
        <v>126</v>
      </c>
      <c r="I6" s="16">
        <v>40347</v>
      </c>
      <c r="J6" s="13"/>
    </row>
    <row r="7" spans="1:10" ht="12.75">
      <c r="A7" s="1" t="s">
        <v>26</v>
      </c>
      <c r="B7" s="1" t="s">
        <v>12</v>
      </c>
      <c r="C7" s="1" t="s">
        <v>155</v>
      </c>
      <c r="D7" s="1">
        <v>15.5</v>
      </c>
      <c r="E7" s="1" t="s">
        <v>19</v>
      </c>
      <c r="F7" s="1">
        <v>2005</v>
      </c>
      <c r="G7" s="21" t="s">
        <v>20</v>
      </c>
      <c r="H7" s="1" t="s">
        <v>126</v>
      </c>
      <c r="I7" s="16">
        <v>40347</v>
      </c>
      <c r="J7" s="13"/>
    </row>
    <row r="8" spans="1:10" ht="12.75">
      <c r="A8" s="1" t="s">
        <v>27</v>
      </c>
      <c r="B8" s="1" t="s">
        <v>18</v>
      </c>
      <c r="C8" s="1" t="s">
        <v>155</v>
      </c>
      <c r="D8" s="1">
        <v>23.7</v>
      </c>
      <c r="E8" s="1" t="s">
        <v>19</v>
      </c>
      <c r="F8" s="1">
        <v>2005</v>
      </c>
      <c r="G8" s="21" t="s">
        <v>20</v>
      </c>
      <c r="H8" s="1" t="s">
        <v>126</v>
      </c>
      <c r="I8" s="16">
        <v>40347</v>
      </c>
      <c r="J8" s="13"/>
    </row>
    <row r="9" spans="1:10" ht="12.75">
      <c r="A9" s="1" t="s">
        <v>28</v>
      </c>
      <c r="B9" s="1" t="s">
        <v>15</v>
      </c>
      <c r="C9" s="1" t="s">
        <v>155</v>
      </c>
      <c r="D9" s="1">
        <v>23.3</v>
      </c>
      <c r="E9" s="1" t="s">
        <v>19</v>
      </c>
      <c r="F9" s="1">
        <v>2005</v>
      </c>
      <c r="G9" s="22" t="s">
        <v>20</v>
      </c>
      <c r="H9" s="1" t="s">
        <v>126</v>
      </c>
      <c r="I9" s="16">
        <v>40347</v>
      </c>
      <c r="J9" s="13"/>
    </row>
    <row r="10" spans="1:10" ht="12.75">
      <c r="A10" s="1" t="s">
        <v>29</v>
      </c>
      <c r="B10" s="1" t="s">
        <v>16</v>
      </c>
      <c r="C10" s="1" t="s">
        <v>155</v>
      </c>
      <c r="D10" s="1">
        <v>15.5</v>
      </c>
      <c r="E10" s="1" t="s">
        <v>19</v>
      </c>
      <c r="F10" s="1">
        <v>2005</v>
      </c>
      <c r="G10" s="22" t="s">
        <v>20</v>
      </c>
      <c r="H10" s="1" t="s">
        <v>126</v>
      </c>
      <c r="I10" s="16">
        <v>40347</v>
      </c>
      <c r="J10" s="13"/>
    </row>
    <row r="11" spans="1:10" ht="12.75">
      <c r="A11" s="1" t="s">
        <v>30</v>
      </c>
      <c r="B11" s="1" t="s">
        <v>10</v>
      </c>
      <c r="C11" s="1" t="s">
        <v>155</v>
      </c>
      <c r="D11" s="1">
        <v>27.1</v>
      </c>
      <c r="E11" s="1" t="s">
        <v>19</v>
      </c>
      <c r="F11" s="1">
        <v>2005</v>
      </c>
      <c r="G11" s="21" t="s">
        <v>20</v>
      </c>
      <c r="H11" s="1" t="s">
        <v>126</v>
      </c>
      <c r="I11" s="16">
        <v>40347</v>
      </c>
      <c r="J11" s="13"/>
    </row>
    <row r="12" spans="1:10" ht="12.75">
      <c r="A12" s="1" t="s">
        <v>31</v>
      </c>
      <c r="B12" s="1" t="s">
        <v>17</v>
      </c>
      <c r="C12" s="1" t="s">
        <v>155</v>
      </c>
      <c r="D12" s="1">
        <v>18.1</v>
      </c>
      <c r="E12" s="1" t="s">
        <v>19</v>
      </c>
      <c r="F12" s="1">
        <v>2005</v>
      </c>
      <c r="G12" s="21" t="s">
        <v>20</v>
      </c>
      <c r="H12" s="1" t="s">
        <v>126</v>
      </c>
      <c r="I12" s="16">
        <v>40347</v>
      </c>
      <c r="J12" s="13"/>
    </row>
    <row r="13" spans="1:10" ht="12.75">
      <c r="A13" s="1" t="s">
        <v>32</v>
      </c>
      <c r="B13" s="1" t="s">
        <v>14</v>
      </c>
      <c r="C13" s="1" t="s">
        <v>137</v>
      </c>
      <c r="D13" s="1">
        <v>2.8</v>
      </c>
      <c r="E13" s="1" t="s">
        <v>19</v>
      </c>
      <c r="F13" s="1">
        <v>2000</v>
      </c>
      <c r="G13" s="21" t="s">
        <v>39</v>
      </c>
      <c r="H13" s="1" t="s">
        <v>126</v>
      </c>
      <c r="I13" s="16">
        <v>40347</v>
      </c>
      <c r="J13" s="13"/>
    </row>
    <row r="14" spans="1:10" ht="12.75">
      <c r="A14" s="1" t="s">
        <v>33</v>
      </c>
      <c r="B14" s="1" t="s">
        <v>9</v>
      </c>
      <c r="C14" s="1" t="s">
        <v>137</v>
      </c>
      <c r="D14" s="1">
        <v>16.4</v>
      </c>
      <c r="E14" s="1" t="s">
        <v>19</v>
      </c>
      <c r="F14" s="1">
        <v>2000</v>
      </c>
      <c r="G14" s="21" t="s">
        <v>39</v>
      </c>
      <c r="H14" s="1" t="s">
        <v>126</v>
      </c>
      <c r="I14" s="16">
        <v>40347</v>
      </c>
      <c r="J14" s="13"/>
    </row>
    <row r="15" spans="1:10" ht="12.75">
      <c r="A15" s="1" t="s">
        <v>34</v>
      </c>
      <c r="B15" s="1" t="s">
        <v>11</v>
      </c>
      <c r="C15" s="1" t="s">
        <v>137</v>
      </c>
      <c r="D15" s="1">
        <v>9</v>
      </c>
      <c r="E15" s="1" t="s">
        <v>19</v>
      </c>
      <c r="F15" s="1">
        <v>2000</v>
      </c>
      <c r="G15" s="21" t="s">
        <v>39</v>
      </c>
      <c r="H15" s="1" t="s">
        <v>126</v>
      </c>
      <c r="I15" s="16">
        <v>40347</v>
      </c>
      <c r="J15" s="13"/>
    </row>
    <row r="16" spans="1:10" ht="12.75">
      <c r="A16" s="1" t="s">
        <v>35</v>
      </c>
      <c r="B16" s="1" t="s">
        <v>21</v>
      </c>
      <c r="C16" s="1" t="s">
        <v>137</v>
      </c>
      <c r="D16" s="1">
        <v>7.5</v>
      </c>
      <c r="E16" s="1" t="s">
        <v>19</v>
      </c>
      <c r="F16" s="1">
        <v>2000</v>
      </c>
      <c r="G16" s="21" t="s">
        <v>39</v>
      </c>
      <c r="H16" s="1" t="s">
        <v>126</v>
      </c>
      <c r="I16" s="16">
        <v>40347</v>
      </c>
      <c r="J16" s="13"/>
    </row>
    <row r="17" spans="1:10" ht="12.75">
      <c r="A17" s="1" t="s">
        <v>38</v>
      </c>
      <c r="B17" s="1" t="s">
        <v>13</v>
      </c>
      <c r="C17" s="1" t="s">
        <v>137</v>
      </c>
      <c r="D17" s="1">
        <v>6.4</v>
      </c>
      <c r="E17" s="1" t="s">
        <v>19</v>
      </c>
      <c r="F17" s="1">
        <v>2000</v>
      </c>
      <c r="G17" s="21" t="s">
        <v>39</v>
      </c>
      <c r="H17" s="1" t="s">
        <v>126</v>
      </c>
      <c r="I17" s="16">
        <v>40347</v>
      </c>
      <c r="J17" s="13"/>
    </row>
    <row r="18" spans="1:10" ht="12.75">
      <c r="A18" s="1" t="s">
        <v>36</v>
      </c>
      <c r="B18" s="1" t="s">
        <v>12</v>
      </c>
      <c r="C18" s="1" t="s">
        <v>137</v>
      </c>
      <c r="D18" s="1">
        <v>10.1</v>
      </c>
      <c r="E18" s="1" t="s">
        <v>19</v>
      </c>
      <c r="F18" s="1">
        <v>2000</v>
      </c>
      <c r="G18" s="21" t="s">
        <v>39</v>
      </c>
      <c r="H18" s="1" t="s">
        <v>126</v>
      </c>
      <c r="I18" s="16">
        <v>40347</v>
      </c>
      <c r="J18" s="13"/>
    </row>
    <row r="19" spans="1:10" ht="12.75">
      <c r="A19" s="1" t="s">
        <v>56</v>
      </c>
      <c r="B19" s="1" t="s">
        <v>18</v>
      </c>
      <c r="C19" s="1" t="s">
        <v>137</v>
      </c>
      <c r="D19" s="1">
        <v>3.2</v>
      </c>
      <c r="E19" s="1" t="s">
        <v>19</v>
      </c>
      <c r="F19" s="1">
        <v>2000</v>
      </c>
      <c r="G19" s="21" t="s">
        <v>39</v>
      </c>
      <c r="H19" s="1" t="s">
        <v>126</v>
      </c>
      <c r="I19" s="16">
        <v>40347</v>
      </c>
      <c r="J19" s="13"/>
    </row>
    <row r="20" spans="1:10" ht="12.75">
      <c r="A20" s="1" t="s">
        <v>57</v>
      </c>
      <c r="B20" s="1" t="s">
        <v>15</v>
      </c>
      <c r="C20" s="1" t="s">
        <v>137</v>
      </c>
      <c r="D20" s="1">
        <v>16.1</v>
      </c>
      <c r="E20" s="1" t="s">
        <v>19</v>
      </c>
      <c r="F20" s="1">
        <v>2000</v>
      </c>
      <c r="G20" s="21" t="s">
        <v>39</v>
      </c>
      <c r="H20" s="1" t="s">
        <v>126</v>
      </c>
      <c r="I20" s="16">
        <v>40347</v>
      </c>
      <c r="J20" s="13"/>
    </row>
    <row r="21" spans="1:10" ht="12.75">
      <c r="A21" s="1" t="s">
        <v>58</v>
      </c>
      <c r="B21" s="1" t="s">
        <v>16</v>
      </c>
      <c r="C21" s="1" t="s">
        <v>137</v>
      </c>
      <c r="D21" s="1">
        <v>18.8</v>
      </c>
      <c r="E21" s="1" t="s">
        <v>19</v>
      </c>
      <c r="F21" s="1">
        <v>2000</v>
      </c>
      <c r="G21" s="21" t="s">
        <v>39</v>
      </c>
      <c r="H21" s="1" t="s">
        <v>126</v>
      </c>
      <c r="I21" s="16">
        <v>40347</v>
      </c>
      <c r="J21" s="13"/>
    </row>
    <row r="22" spans="1:10" ht="12.75">
      <c r="A22" s="1" t="s">
        <v>59</v>
      </c>
      <c r="B22" s="1" t="s">
        <v>10</v>
      </c>
      <c r="C22" s="1" t="s">
        <v>137</v>
      </c>
      <c r="D22" s="1">
        <v>11.1</v>
      </c>
      <c r="E22" s="1" t="s">
        <v>19</v>
      </c>
      <c r="F22" s="1">
        <v>2000</v>
      </c>
      <c r="G22" s="21" t="s">
        <v>39</v>
      </c>
      <c r="H22" s="1" t="s">
        <v>126</v>
      </c>
      <c r="I22" s="16">
        <v>40347</v>
      </c>
      <c r="J22" s="13"/>
    </row>
    <row r="23" spans="1:10" ht="12.75">
      <c r="A23" s="1" t="s">
        <v>60</v>
      </c>
      <c r="B23" s="1" t="s">
        <v>17</v>
      </c>
      <c r="C23" s="1" t="s">
        <v>137</v>
      </c>
      <c r="D23" s="1">
        <v>5.6</v>
      </c>
      <c r="E23" s="1" t="s">
        <v>19</v>
      </c>
      <c r="F23" s="1">
        <v>2000</v>
      </c>
      <c r="G23" s="21" t="s">
        <v>39</v>
      </c>
      <c r="H23" s="1" t="s">
        <v>126</v>
      </c>
      <c r="I23" s="16">
        <v>40347</v>
      </c>
      <c r="J23" s="13"/>
    </row>
    <row r="24" spans="1:10" ht="12.75">
      <c r="A24" s="1" t="s">
        <v>61</v>
      </c>
      <c r="B24" s="1" t="s">
        <v>14</v>
      </c>
      <c r="C24" s="1" t="s">
        <v>40</v>
      </c>
      <c r="D24" s="1">
        <v>8142573</v>
      </c>
      <c r="E24" s="1" t="s">
        <v>41</v>
      </c>
      <c r="F24" s="1">
        <v>2004</v>
      </c>
      <c r="G24" s="21" t="s">
        <v>42</v>
      </c>
      <c r="H24" s="1" t="s">
        <v>126</v>
      </c>
      <c r="I24" s="16">
        <v>40347</v>
      </c>
      <c r="J24" s="13"/>
    </row>
    <row r="25" spans="1:10" ht="12.75">
      <c r="A25" s="1" t="s">
        <v>62</v>
      </c>
      <c r="B25" s="1" t="s">
        <v>9</v>
      </c>
      <c r="C25" s="1" t="s">
        <v>40</v>
      </c>
      <c r="D25" s="1">
        <v>7801273</v>
      </c>
      <c r="E25" s="1" t="s">
        <v>41</v>
      </c>
      <c r="F25" s="1">
        <v>2004</v>
      </c>
      <c r="G25" s="21" t="s">
        <v>42</v>
      </c>
      <c r="H25" s="1" t="s">
        <v>126</v>
      </c>
      <c r="I25" s="16">
        <v>40347</v>
      </c>
      <c r="J25" s="13"/>
    </row>
    <row r="26" spans="1:10" ht="12.75">
      <c r="A26" s="1" t="s">
        <v>63</v>
      </c>
      <c r="B26" s="1" t="s">
        <v>11</v>
      </c>
      <c r="C26" s="1" t="s">
        <v>40</v>
      </c>
      <c r="D26" s="1">
        <v>62292241</v>
      </c>
      <c r="E26" s="1" t="s">
        <v>41</v>
      </c>
      <c r="F26" s="1">
        <v>2004</v>
      </c>
      <c r="G26" s="21" t="s">
        <v>42</v>
      </c>
      <c r="H26" s="1" t="s">
        <v>126</v>
      </c>
      <c r="I26" s="16">
        <v>40347</v>
      </c>
      <c r="J26" s="13"/>
    </row>
    <row r="27" spans="1:10" ht="12.75">
      <c r="A27" s="1" t="s">
        <v>64</v>
      </c>
      <c r="B27" s="1" t="s">
        <v>21</v>
      </c>
      <c r="C27" s="1" t="s">
        <v>40</v>
      </c>
      <c r="D27" s="1">
        <v>82531671</v>
      </c>
      <c r="E27" s="1" t="s">
        <v>41</v>
      </c>
      <c r="F27" s="1">
        <v>2004</v>
      </c>
      <c r="G27" s="22" t="s">
        <v>42</v>
      </c>
      <c r="H27" s="1" t="s">
        <v>126</v>
      </c>
      <c r="I27" s="16">
        <v>40347</v>
      </c>
      <c r="J27" s="13"/>
    </row>
    <row r="28" spans="1:10" ht="12.75">
      <c r="A28" s="1" t="s">
        <v>65</v>
      </c>
      <c r="B28" s="1" t="s">
        <v>13</v>
      </c>
      <c r="C28" s="1" t="s">
        <v>40</v>
      </c>
      <c r="D28" s="1">
        <v>10116742</v>
      </c>
      <c r="E28" s="1" t="s">
        <v>41</v>
      </c>
      <c r="F28" s="1">
        <v>2004</v>
      </c>
      <c r="G28" s="21" t="s">
        <v>42</v>
      </c>
      <c r="H28" s="1" t="s">
        <v>126</v>
      </c>
      <c r="I28" s="16">
        <v>40347</v>
      </c>
      <c r="J28" s="13"/>
    </row>
    <row r="29" spans="1:10" ht="12.75">
      <c r="A29" s="1" t="s">
        <v>66</v>
      </c>
      <c r="B29" s="1" t="s">
        <v>12</v>
      </c>
      <c r="C29" s="1" t="s">
        <v>40</v>
      </c>
      <c r="D29" s="1">
        <v>57888245</v>
      </c>
      <c r="E29" s="1" t="s">
        <v>41</v>
      </c>
      <c r="F29" s="1">
        <v>2004</v>
      </c>
      <c r="G29" s="21" t="s">
        <v>42</v>
      </c>
      <c r="H29" s="1" t="s">
        <v>126</v>
      </c>
      <c r="I29" s="16">
        <v>40347</v>
      </c>
      <c r="J29" s="13"/>
    </row>
    <row r="30" spans="1:10" ht="12.75">
      <c r="A30" s="1" t="s">
        <v>67</v>
      </c>
      <c r="B30" s="1" t="s">
        <v>18</v>
      </c>
      <c r="C30" s="1" t="s">
        <v>40</v>
      </c>
      <c r="D30" s="1">
        <v>4577457</v>
      </c>
      <c r="E30" s="1" t="s">
        <v>41</v>
      </c>
      <c r="F30" s="1">
        <v>2004</v>
      </c>
      <c r="G30" s="21" t="s">
        <v>42</v>
      </c>
      <c r="H30" s="1" t="s">
        <v>126</v>
      </c>
      <c r="I30" s="16">
        <v>40347</v>
      </c>
      <c r="J30" s="13"/>
    </row>
    <row r="31" spans="1:10" ht="12.75">
      <c r="A31" s="1" t="s">
        <v>68</v>
      </c>
      <c r="B31" s="1" t="s">
        <v>15</v>
      </c>
      <c r="C31" s="1" t="s">
        <v>40</v>
      </c>
      <c r="D31" s="1">
        <v>38190608</v>
      </c>
      <c r="E31" s="1" t="s">
        <v>41</v>
      </c>
      <c r="F31" s="1">
        <v>2004</v>
      </c>
      <c r="G31" s="21" t="s">
        <v>42</v>
      </c>
      <c r="H31" s="1" t="s">
        <v>126</v>
      </c>
      <c r="I31" s="16">
        <v>40347</v>
      </c>
      <c r="J31" s="13"/>
    </row>
    <row r="32" spans="1:10" ht="12.75">
      <c r="A32" s="1" t="s">
        <v>69</v>
      </c>
      <c r="B32" s="1" t="s">
        <v>16</v>
      </c>
      <c r="C32" s="1" t="s">
        <v>40</v>
      </c>
      <c r="D32" s="1">
        <v>5380053</v>
      </c>
      <c r="E32" s="1" t="s">
        <v>41</v>
      </c>
      <c r="F32" s="1">
        <v>2004</v>
      </c>
      <c r="G32" s="21" t="s">
        <v>42</v>
      </c>
      <c r="H32" s="1" t="s">
        <v>126</v>
      </c>
      <c r="I32" s="16">
        <v>40347</v>
      </c>
      <c r="J32" s="13"/>
    </row>
    <row r="33" spans="1:10" ht="12.75">
      <c r="A33" s="1" t="s">
        <v>70</v>
      </c>
      <c r="B33" s="1" t="s">
        <v>10</v>
      </c>
      <c r="C33" s="1" t="s">
        <v>40</v>
      </c>
      <c r="D33" s="1">
        <v>42345342</v>
      </c>
      <c r="E33" s="1" t="s">
        <v>41</v>
      </c>
      <c r="F33" s="1">
        <v>2004</v>
      </c>
      <c r="G33" s="21" t="s">
        <v>42</v>
      </c>
      <c r="H33" s="1" t="s">
        <v>126</v>
      </c>
      <c r="I33" s="16">
        <v>40347</v>
      </c>
      <c r="J33" s="13"/>
    </row>
    <row r="34" spans="1:10" ht="12.75">
      <c r="A34" s="1" t="s">
        <v>71</v>
      </c>
      <c r="B34" s="1" t="s">
        <v>17</v>
      </c>
      <c r="C34" s="1" t="s">
        <v>40</v>
      </c>
      <c r="D34" s="1">
        <v>8975670</v>
      </c>
      <c r="E34" s="1" t="s">
        <v>41</v>
      </c>
      <c r="F34" s="1">
        <v>2004</v>
      </c>
      <c r="G34" s="21" t="s">
        <v>42</v>
      </c>
      <c r="H34" s="1" t="s">
        <v>126</v>
      </c>
      <c r="I34" s="16">
        <v>40347</v>
      </c>
      <c r="J34" s="13"/>
    </row>
    <row r="35" spans="1:10" ht="12.75">
      <c r="A35" s="1" t="s">
        <v>72</v>
      </c>
      <c r="B35" s="1" t="s">
        <v>14</v>
      </c>
      <c r="C35" s="1" t="s">
        <v>43</v>
      </c>
      <c r="D35" s="1">
        <v>10.51</v>
      </c>
      <c r="E35" s="1" t="s">
        <v>44</v>
      </c>
      <c r="F35" s="1">
        <v>2003</v>
      </c>
      <c r="G35" s="21" t="s">
        <v>45</v>
      </c>
      <c r="H35" s="1" t="s">
        <v>126</v>
      </c>
      <c r="I35" s="16">
        <v>40347</v>
      </c>
      <c r="J35" s="13"/>
    </row>
    <row r="36" spans="1:10" ht="12.75">
      <c r="A36" s="1" t="s">
        <v>73</v>
      </c>
      <c r="B36" s="1" t="s">
        <v>9</v>
      </c>
      <c r="C36" s="1" t="s">
        <v>43</v>
      </c>
      <c r="D36" s="1">
        <v>5.04</v>
      </c>
      <c r="E36" s="1" t="s">
        <v>44</v>
      </c>
      <c r="F36" s="1">
        <v>2003</v>
      </c>
      <c r="G36" s="21" t="s">
        <v>46</v>
      </c>
      <c r="H36" s="1" t="s">
        <v>126</v>
      </c>
      <c r="I36" s="16">
        <v>40347</v>
      </c>
      <c r="J36" s="13"/>
    </row>
    <row r="37" spans="1:10" ht="12.75">
      <c r="A37" s="1" t="s">
        <v>74</v>
      </c>
      <c r="B37" s="1" t="s">
        <v>11</v>
      </c>
      <c r="C37" s="1" t="s">
        <v>43</v>
      </c>
      <c r="D37" s="1">
        <v>9.95</v>
      </c>
      <c r="E37" s="1" t="s">
        <v>44</v>
      </c>
      <c r="F37" s="1">
        <v>2003</v>
      </c>
      <c r="G37" s="21" t="s">
        <v>47</v>
      </c>
      <c r="H37" s="1" t="s">
        <v>126</v>
      </c>
      <c r="I37" s="16">
        <v>40347</v>
      </c>
      <c r="J37" s="13"/>
    </row>
    <row r="38" spans="1:10" ht="12.75">
      <c r="A38" s="1" t="s">
        <v>75</v>
      </c>
      <c r="B38" s="1" t="s">
        <v>21</v>
      </c>
      <c r="C38" s="1" t="s">
        <v>43</v>
      </c>
      <c r="D38" s="1">
        <v>10.71</v>
      </c>
      <c r="E38" s="1" t="s">
        <v>44</v>
      </c>
      <c r="F38" s="1">
        <v>2003</v>
      </c>
      <c r="G38" s="21" t="s">
        <v>48</v>
      </c>
      <c r="H38" s="1" t="s">
        <v>126</v>
      </c>
      <c r="I38" s="16">
        <v>40347</v>
      </c>
      <c r="J38" s="13"/>
    </row>
    <row r="39" spans="1:10" ht="12.75">
      <c r="A39" s="1" t="s">
        <v>76</v>
      </c>
      <c r="B39" s="1" t="s">
        <v>13</v>
      </c>
      <c r="C39" s="1" t="s">
        <v>43</v>
      </c>
      <c r="D39" s="1">
        <v>11.6</v>
      </c>
      <c r="E39" s="1" t="s">
        <v>44</v>
      </c>
      <c r="F39" s="1">
        <v>2003</v>
      </c>
      <c r="G39" s="21" t="s">
        <v>49</v>
      </c>
      <c r="H39" s="1" t="s">
        <v>126</v>
      </c>
      <c r="I39" s="16">
        <v>40347</v>
      </c>
      <c r="J39" s="13"/>
    </row>
    <row r="40" spans="1:10" ht="12.75">
      <c r="A40" s="1" t="s">
        <v>77</v>
      </c>
      <c r="B40" s="1" t="s">
        <v>12</v>
      </c>
      <c r="C40" s="1" t="s">
        <v>43</v>
      </c>
      <c r="D40" s="1">
        <v>7.61</v>
      </c>
      <c r="E40" s="1" t="s">
        <v>44</v>
      </c>
      <c r="F40" s="1">
        <v>2003</v>
      </c>
      <c r="G40" s="21" t="s">
        <v>50</v>
      </c>
      <c r="H40" s="1" t="s">
        <v>126</v>
      </c>
      <c r="I40" s="16">
        <v>40347</v>
      </c>
      <c r="J40" s="13"/>
    </row>
    <row r="41" spans="1:10" ht="12.75">
      <c r="A41" s="1" t="s">
        <v>78</v>
      </c>
      <c r="B41" s="1" t="s">
        <v>18</v>
      </c>
      <c r="C41" s="1" t="s">
        <v>43</v>
      </c>
      <c r="D41" s="1">
        <v>4.82</v>
      </c>
      <c r="E41" s="1" t="s">
        <v>44</v>
      </c>
      <c r="F41" s="1">
        <v>2003</v>
      </c>
      <c r="G41" s="21" t="s">
        <v>51</v>
      </c>
      <c r="H41" s="1" t="s">
        <v>126</v>
      </c>
      <c r="I41" s="16">
        <v>40347</v>
      </c>
      <c r="J41" s="13"/>
    </row>
    <row r="42" spans="1:10" ht="12.75">
      <c r="A42" s="1" t="s">
        <v>79</v>
      </c>
      <c r="B42" s="1" t="s">
        <v>15</v>
      </c>
      <c r="C42" s="1" t="s">
        <v>43</v>
      </c>
      <c r="D42" s="1">
        <v>6.68</v>
      </c>
      <c r="E42" s="1" t="s">
        <v>44</v>
      </c>
      <c r="F42" s="1">
        <v>2003</v>
      </c>
      <c r="G42" s="21" t="s">
        <v>52</v>
      </c>
      <c r="H42" s="1" t="s">
        <v>126</v>
      </c>
      <c r="I42" s="16">
        <v>40347</v>
      </c>
      <c r="J42" s="13"/>
    </row>
    <row r="43" spans="1:10" ht="12.75">
      <c r="A43" s="1" t="s">
        <v>80</v>
      </c>
      <c r="B43" s="1" t="s">
        <v>16</v>
      </c>
      <c r="C43" s="1" t="s">
        <v>43</v>
      </c>
      <c r="D43" s="1">
        <v>9.48</v>
      </c>
      <c r="E43" s="1" t="s">
        <v>44</v>
      </c>
      <c r="F43" s="1">
        <v>2003</v>
      </c>
      <c r="G43" s="21" t="s">
        <v>53</v>
      </c>
      <c r="H43" s="1" t="s">
        <v>126</v>
      </c>
      <c r="I43" s="16">
        <v>40347</v>
      </c>
      <c r="J43" s="13"/>
    </row>
    <row r="44" spans="1:10" ht="12.75">
      <c r="A44" s="1" t="s">
        <v>81</v>
      </c>
      <c r="B44" s="1" t="s">
        <v>10</v>
      </c>
      <c r="C44" s="1" t="s">
        <v>43</v>
      </c>
      <c r="D44" s="1">
        <v>9.99</v>
      </c>
      <c r="E44" s="1" t="s">
        <v>44</v>
      </c>
      <c r="F44" s="1">
        <v>2003</v>
      </c>
      <c r="G44" s="21" t="s">
        <v>54</v>
      </c>
      <c r="H44" s="1" t="s">
        <v>126</v>
      </c>
      <c r="I44" s="16">
        <v>40347</v>
      </c>
      <c r="J44" s="13"/>
    </row>
    <row r="45" spans="1:10" ht="12.75">
      <c r="A45" s="1" t="s">
        <v>82</v>
      </c>
      <c r="B45" s="1" t="s">
        <v>17</v>
      </c>
      <c r="C45" s="1" t="s">
        <v>43</v>
      </c>
      <c r="D45" s="1">
        <v>5.62</v>
      </c>
      <c r="E45" s="1" t="s">
        <v>44</v>
      </c>
      <c r="F45" s="1">
        <v>2003</v>
      </c>
      <c r="G45" s="21" t="s">
        <v>55</v>
      </c>
      <c r="H45" s="1" t="s">
        <v>126</v>
      </c>
      <c r="I45" s="16">
        <v>40347</v>
      </c>
      <c r="J45" s="13"/>
    </row>
    <row r="46" spans="1:10" ht="12.75">
      <c r="A46" s="1" t="s">
        <v>83</v>
      </c>
      <c r="B46" s="1" t="s">
        <v>14</v>
      </c>
      <c r="C46" s="1" t="s">
        <v>110</v>
      </c>
      <c r="D46" s="1">
        <v>10.7</v>
      </c>
      <c r="E46" s="1" t="s">
        <v>111</v>
      </c>
      <c r="F46" s="1">
        <v>2003</v>
      </c>
      <c r="G46" s="22" t="s">
        <v>112</v>
      </c>
      <c r="H46" s="1" t="s">
        <v>126</v>
      </c>
      <c r="I46" s="16">
        <v>40347</v>
      </c>
      <c r="J46" s="13"/>
    </row>
    <row r="47" spans="1:10" ht="12.75">
      <c r="A47" s="1" t="s">
        <v>84</v>
      </c>
      <c r="B47" s="1" t="s">
        <v>9</v>
      </c>
      <c r="C47" s="1" t="s">
        <v>110</v>
      </c>
      <c r="D47" s="1">
        <v>6.5</v>
      </c>
      <c r="E47" s="1" t="s">
        <v>111</v>
      </c>
      <c r="F47" s="1">
        <v>2003</v>
      </c>
      <c r="G47" s="22" t="s">
        <v>112</v>
      </c>
      <c r="H47" s="1" t="s">
        <v>126</v>
      </c>
      <c r="I47" s="16">
        <v>40347</v>
      </c>
      <c r="J47" s="13"/>
    </row>
    <row r="48" spans="1:10" ht="12.75">
      <c r="A48" s="1" t="s">
        <v>85</v>
      </c>
      <c r="B48" s="1" t="s">
        <v>11</v>
      </c>
      <c r="C48" s="1" t="s">
        <v>110</v>
      </c>
      <c r="D48" s="1">
        <v>10.9</v>
      </c>
      <c r="E48" s="1" t="s">
        <v>111</v>
      </c>
      <c r="F48" s="1">
        <v>2003</v>
      </c>
      <c r="G48" s="22" t="s">
        <v>112</v>
      </c>
      <c r="H48" s="1" t="s">
        <v>126</v>
      </c>
      <c r="I48" s="16">
        <v>40347</v>
      </c>
      <c r="J48" s="13"/>
    </row>
    <row r="49" spans="1:10" ht="12.75">
      <c r="A49" s="1" t="s">
        <v>86</v>
      </c>
      <c r="B49" s="1" t="s">
        <v>21</v>
      </c>
      <c r="C49" s="1" t="s">
        <v>110</v>
      </c>
      <c r="D49" s="1">
        <v>10.4</v>
      </c>
      <c r="E49" s="1" t="s">
        <v>111</v>
      </c>
      <c r="F49" s="1">
        <v>2003</v>
      </c>
      <c r="G49" s="22" t="s">
        <v>112</v>
      </c>
      <c r="H49" s="1" t="s">
        <v>126</v>
      </c>
      <c r="I49" s="16">
        <v>40347</v>
      </c>
      <c r="J49" s="13"/>
    </row>
    <row r="50" spans="1:10" ht="12.75">
      <c r="A50" s="1" t="s">
        <v>87</v>
      </c>
      <c r="B50" s="1" t="s">
        <v>13</v>
      </c>
      <c r="C50" s="1" t="s">
        <v>110</v>
      </c>
      <c r="D50" s="1">
        <v>9.5</v>
      </c>
      <c r="E50" s="1" t="s">
        <v>111</v>
      </c>
      <c r="F50" s="1">
        <v>2003</v>
      </c>
      <c r="G50" s="22" t="s">
        <v>112</v>
      </c>
      <c r="H50" s="1" t="s">
        <v>126</v>
      </c>
      <c r="I50" s="16">
        <v>40347</v>
      </c>
      <c r="J50" s="13"/>
    </row>
    <row r="51" spans="1:10" ht="12.75">
      <c r="A51" s="1" t="s">
        <v>88</v>
      </c>
      <c r="B51" s="1" t="s">
        <v>12</v>
      </c>
      <c r="C51" s="1" t="s">
        <v>110</v>
      </c>
      <c r="D51" s="1">
        <v>13.4</v>
      </c>
      <c r="E51" s="1" t="s">
        <v>111</v>
      </c>
      <c r="F51" s="1">
        <v>2003</v>
      </c>
      <c r="G51" s="22" t="s">
        <v>112</v>
      </c>
      <c r="H51" s="1" t="s">
        <v>126</v>
      </c>
      <c r="I51" s="16">
        <v>40347</v>
      </c>
      <c r="J51" s="13"/>
    </row>
    <row r="52" spans="1:10" ht="12.75">
      <c r="A52" s="1" t="s">
        <v>89</v>
      </c>
      <c r="B52" s="1" t="s">
        <v>18</v>
      </c>
      <c r="C52" s="1" t="s">
        <v>110</v>
      </c>
      <c r="D52" s="1">
        <v>19.4</v>
      </c>
      <c r="E52" s="1" t="s">
        <v>111</v>
      </c>
      <c r="F52" s="1">
        <v>2003</v>
      </c>
      <c r="G52" s="22" t="s">
        <v>112</v>
      </c>
      <c r="H52" s="1" t="s">
        <v>126</v>
      </c>
      <c r="I52" s="16">
        <v>40347</v>
      </c>
      <c r="J52" s="13"/>
    </row>
    <row r="53" spans="1:10" ht="12.75">
      <c r="A53" s="1" t="s">
        <v>90</v>
      </c>
      <c r="B53" s="1" t="s">
        <v>15</v>
      </c>
      <c r="C53" s="1" t="s">
        <v>110</v>
      </c>
      <c r="D53" s="1">
        <v>6.5</v>
      </c>
      <c r="E53" s="1" t="s">
        <v>111</v>
      </c>
      <c r="F53" s="1">
        <v>2003</v>
      </c>
      <c r="G53" s="22" t="s">
        <v>112</v>
      </c>
      <c r="H53" s="1" t="s">
        <v>126</v>
      </c>
      <c r="I53" s="16">
        <v>40347</v>
      </c>
      <c r="J53" s="13"/>
    </row>
    <row r="54" spans="1:10" ht="12.75">
      <c r="A54" s="1" t="s">
        <v>91</v>
      </c>
      <c r="B54" s="1" t="s">
        <v>16</v>
      </c>
      <c r="C54" s="1" t="s">
        <v>110</v>
      </c>
      <c r="D54" s="1">
        <v>7.1</v>
      </c>
      <c r="E54" s="1" t="s">
        <v>111</v>
      </c>
      <c r="F54" s="1">
        <v>2003</v>
      </c>
      <c r="G54" s="22" t="s">
        <v>112</v>
      </c>
      <c r="H54" s="1" t="s">
        <v>126</v>
      </c>
      <c r="I54" s="16">
        <v>40347</v>
      </c>
      <c r="J54" s="13"/>
    </row>
    <row r="55" spans="1:10" ht="12.75">
      <c r="A55" s="1" t="s">
        <v>92</v>
      </c>
      <c r="B55" s="1" t="s">
        <v>10</v>
      </c>
      <c r="C55" s="1" t="s">
        <v>110</v>
      </c>
      <c r="D55" s="1">
        <v>10.1</v>
      </c>
      <c r="E55" s="1" t="s">
        <v>111</v>
      </c>
      <c r="F55" s="1">
        <v>2003</v>
      </c>
      <c r="G55" s="22" t="s">
        <v>112</v>
      </c>
      <c r="H55" s="1" t="s">
        <v>126</v>
      </c>
      <c r="I55" s="16">
        <v>40347</v>
      </c>
      <c r="J55" s="13"/>
    </row>
    <row r="56" spans="1:10" ht="12.75">
      <c r="A56" s="1" t="s">
        <v>93</v>
      </c>
      <c r="B56" s="1" t="s">
        <v>17</v>
      </c>
      <c r="C56" s="1" t="s">
        <v>110</v>
      </c>
      <c r="D56" s="1">
        <v>20.1</v>
      </c>
      <c r="E56" s="1" t="s">
        <v>111</v>
      </c>
      <c r="F56" s="1">
        <v>2003</v>
      </c>
      <c r="G56" s="22" t="s">
        <v>112</v>
      </c>
      <c r="H56" s="1" t="s">
        <v>126</v>
      </c>
      <c r="I56" s="16">
        <v>40347</v>
      </c>
      <c r="J56" s="13"/>
    </row>
    <row r="57" spans="1:10" ht="12.75">
      <c r="A57" s="1" t="s">
        <v>94</v>
      </c>
      <c r="B57" s="1" t="s">
        <v>14</v>
      </c>
      <c r="C57" s="1" t="s">
        <v>156</v>
      </c>
      <c r="D57" s="1">
        <v>12</v>
      </c>
      <c r="E57" s="1" t="s">
        <v>19</v>
      </c>
      <c r="F57" s="1">
        <v>2000</v>
      </c>
      <c r="G57" s="22" t="s">
        <v>127</v>
      </c>
      <c r="H57" s="1" t="s">
        <v>126</v>
      </c>
      <c r="I57" s="16">
        <v>40347</v>
      </c>
      <c r="J57" s="13"/>
    </row>
    <row r="58" spans="1:10" ht="12.75">
      <c r="A58" s="1" t="s">
        <v>95</v>
      </c>
      <c r="B58" s="1" t="s">
        <v>9</v>
      </c>
      <c r="C58" s="1" t="s">
        <v>156</v>
      </c>
      <c r="D58" s="1">
        <v>10</v>
      </c>
      <c r="E58" s="1" t="s">
        <v>19</v>
      </c>
      <c r="F58" s="1">
        <v>2000</v>
      </c>
      <c r="G58" s="21" t="s">
        <v>127</v>
      </c>
      <c r="H58" s="1" t="s">
        <v>126</v>
      </c>
      <c r="I58" s="16">
        <v>40347</v>
      </c>
      <c r="J58" s="13"/>
    </row>
    <row r="59" spans="1:10" ht="12.75">
      <c r="A59" s="1" t="s">
        <v>96</v>
      </c>
      <c r="B59" s="1" t="s">
        <v>11</v>
      </c>
      <c r="C59" s="1" t="s">
        <v>156</v>
      </c>
      <c r="D59" s="1">
        <v>12</v>
      </c>
      <c r="E59" s="1" t="s">
        <v>19</v>
      </c>
      <c r="F59" s="1">
        <v>2000</v>
      </c>
      <c r="G59" s="22" t="s">
        <v>127</v>
      </c>
      <c r="H59" s="1" t="s">
        <v>126</v>
      </c>
      <c r="I59" s="16">
        <v>40347</v>
      </c>
      <c r="J59" s="13"/>
    </row>
    <row r="60" spans="1:10" ht="12.75">
      <c r="A60" s="1" t="s">
        <v>97</v>
      </c>
      <c r="B60" s="1" t="s">
        <v>21</v>
      </c>
      <c r="C60" s="1" t="s">
        <v>156</v>
      </c>
      <c r="D60" s="1">
        <v>13</v>
      </c>
      <c r="E60" s="1" t="s">
        <v>19</v>
      </c>
      <c r="F60" s="1">
        <v>2000</v>
      </c>
      <c r="G60" s="21" t="s">
        <v>127</v>
      </c>
      <c r="H60" s="1" t="s">
        <v>126</v>
      </c>
      <c r="I60" s="16">
        <v>40347</v>
      </c>
      <c r="J60" s="13"/>
    </row>
    <row r="61" spans="1:10" ht="12.75">
      <c r="A61" s="1" t="s">
        <v>98</v>
      </c>
      <c r="B61" s="1" t="s">
        <v>13</v>
      </c>
      <c r="C61" s="1" t="s">
        <v>156</v>
      </c>
      <c r="D61" s="1">
        <v>21</v>
      </c>
      <c r="E61" s="1" t="s">
        <v>19</v>
      </c>
      <c r="F61" s="1">
        <v>2000</v>
      </c>
      <c r="G61" s="22" t="s">
        <v>127</v>
      </c>
      <c r="H61" s="1" t="s">
        <v>126</v>
      </c>
      <c r="I61" s="16">
        <v>40347</v>
      </c>
      <c r="J61" s="13"/>
    </row>
    <row r="62" spans="1:10" ht="12.75">
      <c r="A62" s="1" t="s">
        <v>99</v>
      </c>
      <c r="B62" s="1" t="s">
        <v>12</v>
      </c>
      <c r="C62" s="1" t="s">
        <v>156</v>
      </c>
      <c r="D62" s="1">
        <v>14</v>
      </c>
      <c r="E62" s="1" t="s">
        <v>19</v>
      </c>
      <c r="F62" s="1">
        <v>2000</v>
      </c>
      <c r="G62" s="21" t="s">
        <v>127</v>
      </c>
      <c r="H62" s="1" t="s">
        <v>126</v>
      </c>
      <c r="I62" s="16">
        <v>40347</v>
      </c>
      <c r="J62" s="13"/>
    </row>
    <row r="63" spans="1:10" ht="12.75">
      <c r="A63" s="1" t="s">
        <v>100</v>
      </c>
      <c r="B63" s="1" t="s">
        <v>18</v>
      </c>
      <c r="C63" s="1" t="s">
        <v>156</v>
      </c>
      <c r="D63" s="1">
        <v>13</v>
      </c>
      <c r="E63" s="1" t="s">
        <v>19</v>
      </c>
      <c r="F63" s="1">
        <v>2000</v>
      </c>
      <c r="G63" s="22" t="s">
        <v>127</v>
      </c>
      <c r="H63" s="1" t="s">
        <v>126</v>
      </c>
      <c r="I63" s="16">
        <v>40347</v>
      </c>
      <c r="J63" s="13"/>
    </row>
    <row r="64" spans="1:10" ht="12.75">
      <c r="A64" s="1" t="s">
        <v>101</v>
      </c>
      <c r="B64" s="1" t="s">
        <v>15</v>
      </c>
      <c r="C64" s="1" t="s">
        <v>156</v>
      </c>
      <c r="D64" s="1">
        <v>19</v>
      </c>
      <c r="E64" s="1" t="s">
        <v>19</v>
      </c>
      <c r="F64" s="1">
        <v>2000</v>
      </c>
      <c r="G64" s="21" t="s">
        <v>127</v>
      </c>
      <c r="H64" s="1" t="s">
        <v>126</v>
      </c>
      <c r="I64" s="16">
        <v>40347</v>
      </c>
      <c r="J64" s="13"/>
    </row>
    <row r="65" spans="1:10" ht="12.75">
      <c r="A65" s="1" t="s">
        <v>102</v>
      </c>
      <c r="B65" s="1" t="s">
        <v>16</v>
      </c>
      <c r="C65" s="1" t="s">
        <v>156</v>
      </c>
      <c r="D65" s="1">
        <v>15</v>
      </c>
      <c r="E65" s="1" t="s">
        <v>19</v>
      </c>
      <c r="F65" s="1">
        <v>2000</v>
      </c>
      <c r="G65" s="22" t="s">
        <v>127</v>
      </c>
      <c r="H65" s="1" t="s">
        <v>126</v>
      </c>
      <c r="I65" s="16">
        <v>40347</v>
      </c>
      <c r="J65" s="13"/>
    </row>
    <row r="66" spans="1:10" ht="12.75">
      <c r="A66" s="1" t="s">
        <v>103</v>
      </c>
      <c r="B66" s="1" t="s">
        <v>10</v>
      </c>
      <c r="C66" s="1" t="s">
        <v>156</v>
      </c>
      <c r="D66" s="1">
        <v>13</v>
      </c>
      <c r="E66" s="1" t="s">
        <v>19</v>
      </c>
      <c r="F66" s="1">
        <v>2000</v>
      </c>
      <c r="G66" s="21" t="s">
        <v>127</v>
      </c>
      <c r="H66" s="1" t="s">
        <v>126</v>
      </c>
      <c r="I66" s="16">
        <v>40347</v>
      </c>
      <c r="J66" s="13"/>
    </row>
    <row r="67" spans="1:10" ht="12.75">
      <c r="A67" s="1" t="s">
        <v>104</v>
      </c>
      <c r="B67" s="1" t="s">
        <v>17</v>
      </c>
      <c r="C67" s="1" t="s">
        <v>156</v>
      </c>
      <c r="D67" s="1">
        <v>9</v>
      </c>
      <c r="E67" s="1" t="s">
        <v>19</v>
      </c>
      <c r="F67" s="1">
        <v>2000</v>
      </c>
      <c r="G67" s="22" t="s">
        <v>127</v>
      </c>
      <c r="H67" s="1" t="s">
        <v>126</v>
      </c>
      <c r="I67" s="16">
        <v>40347</v>
      </c>
      <c r="J67" s="13"/>
    </row>
    <row r="68" spans="1:10" ht="12.75">
      <c r="A68" s="1" t="s">
        <v>105</v>
      </c>
      <c r="B68" s="1" t="s">
        <v>14</v>
      </c>
      <c r="C68" s="1" t="s">
        <v>128</v>
      </c>
      <c r="D68" s="1">
        <v>1259.53</v>
      </c>
      <c r="E68" s="1" t="s">
        <v>129</v>
      </c>
      <c r="F68" s="1">
        <v>2000</v>
      </c>
      <c r="G68" s="22" t="s">
        <v>127</v>
      </c>
      <c r="H68" s="1" t="s">
        <v>126</v>
      </c>
      <c r="I68" s="16">
        <v>40347</v>
      </c>
      <c r="J68" s="13"/>
    </row>
    <row r="69" spans="1:10" ht="12.75">
      <c r="A69" s="1" t="s">
        <v>106</v>
      </c>
      <c r="B69" s="1" t="s">
        <v>9</v>
      </c>
      <c r="C69" s="1" t="s">
        <v>128</v>
      </c>
      <c r="D69" s="1">
        <v>2792.6</v>
      </c>
      <c r="E69" s="1" t="s">
        <v>129</v>
      </c>
      <c r="F69" s="1">
        <v>2000</v>
      </c>
      <c r="G69" s="21" t="s">
        <v>127</v>
      </c>
      <c r="H69" s="1" t="s">
        <v>126</v>
      </c>
      <c r="I69" s="16">
        <v>40347</v>
      </c>
      <c r="J69" s="13"/>
    </row>
    <row r="70" spans="1:10" ht="12.75">
      <c r="A70" s="1" t="s">
        <v>107</v>
      </c>
      <c r="B70" s="1" t="s">
        <v>11</v>
      </c>
      <c r="C70" s="1" t="s">
        <v>128</v>
      </c>
      <c r="D70" s="1">
        <v>1303.29</v>
      </c>
      <c r="E70" s="1" t="s">
        <v>129</v>
      </c>
      <c r="F70" s="1">
        <v>2000</v>
      </c>
      <c r="G70" s="22" t="s">
        <v>127</v>
      </c>
      <c r="H70" s="1" t="s">
        <v>126</v>
      </c>
      <c r="I70" s="16">
        <v>40347</v>
      </c>
      <c r="J70" s="13"/>
    </row>
    <row r="71" spans="1:10" ht="12.75">
      <c r="A71" s="1" t="s">
        <v>108</v>
      </c>
      <c r="B71" s="1" t="s">
        <v>21</v>
      </c>
      <c r="C71" s="1" t="s">
        <v>128</v>
      </c>
      <c r="D71" s="1">
        <v>1553.15</v>
      </c>
      <c r="E71" s="1" t="s">
        <v>129</v>
      </c>
      <c r="F71" s="1">
        <v>2000</v>
      </c>
      <c r="G71" s="21" t="s">
        <v>127</v>
      </c>
      <c r="H71" s="1" t="s">
        <v>126</v>
      </c>
      <c r="I71" s="16">
        <v>40347</v>
      </c>
      <c r="J71" s="13"/>
    </row>
    <row r="72" spans="1:10" ht="12.75">
      <c r="A72" s="1" t="s">
        <v>109</v>
      </c>
      <c r="B72" s="1" t="s">
        <v>13</v>
      </c>
      <c r="C72" s="1" t="s">
        <v>128</v>
      </c>
      <c r="D72" s="1">
        <v>2151.41</v>
      </c>
      <c r="E72" s="1" t="s">
        <v>129</v>
      </c>
      <c r="F72" s="1">
        <v>2000</v>
      </c>
      <c r="G72" s="22" t="s">
        <v>127</v>
      </c>
      <c r="H72" s="1" t="s">
        <v>126</v>
      </c>
      <c r="I72" s="16">
        <v>40347</v>
      </c>
      <c r="J72" s="13"/>
    </row>
    <row r="73" spans="1:10" ht="12.75">
      <c r="A73" s="1" t="s">
        <v>113</v>
      </c>
      <c r="B73" s="1" t="s">
        <v>12</v>
      </c>
      <c r="C73" s="1" t="s">
        <v>128</v>
      </c>
      <c r="D73" s="1">
        <v>1740.96</v>
      </c>
      <c r="E73" s="1" t="s">
        <v>129</v>
      </c>
      <c r="F73" s="1">
        <v>2000</v>
      </c>
      <c r="G73" s="21" t="s">
        <v>127</v>
      </c>
      <c r="H73" s="1" t="s">
        <v>126</v>
      </c>
      <c r="I73" s="16">
        <v>40347</v>
      </c>
      <c r="J73" s="13"/>
    </row>
    <row r="74" spans="1:10" ht="12.75">
      <c r="A74" s="1" t="s">
        <v>114</v>
      </c>
      <c r="B74" s="1" t="s">
        <v>18</v>
      </c>
      <c r="C74" s="1" t="s">
        <v>128</v>
      </c>
      <c r="D74" s="1">
        <v>578.53</v>
      </c>
      <c r="E74" s="1" t="s">
        <v>129</v>
      </c>
      <c r="F74" s="1">
        <v>2000</v>
      </c>
      <c r="G74" s="22" t="s">
        <v>127</v>
      </c>
      <c r="H74" s="1" t="s">
        <v>126</v>
      </c>
      <c r="I74" s="16">
        <v>40347</v>
      </c>
      <c r="J74" s="13"/>
    </row>
    <row r="75" spans="1:10" ht="12.75">
      <c r="A75" s="1" t="s">
        <v>115</v>
      </c>
      <c r="B75" s="1" t="s">
        <v>15</v>
      </c>
      <c r="C75" s="1" t="s">
        <v>128</v>
      </c>
      <c r="D75" s="1">
        <v>1934.24</v>
      </c>
      <c r="E75" s="1" t="s">
        <v>129</v>
      </c>
      <c r="F75" s="1">
        <v>2000</v>
      </c>
      <c r="G75" s="21" t="s">
        <v>127</v>
      </c>
      <c r="H75" s="1" t="s">
        <v>126</v>
      </c>
      <c r="I75" s="16">
        <v>40347</v>
      </c>
      <c r="J75" s="13"/>
    </row>
    <row r="76" spans="1:10" ht="12.75">
      <c r="A76" s="1" t="s">
        <v>116</v>
      </c>
      <c r="B76" s="1" t="s">
        <v>16</v>
      </c>
      <c r="C76" s="1" t="s">
        <v>128</v>
      </c>
      <c r="D76" s="1">
        <v>1230.4</v>
      </c>
      <c r="E76" s="1" t="s">
        <v>129</v>
      </c>
      <c r="F76" s="1">
        <v>2000</v>
      </c>
      <c r="G76" s="22" t="s">
        <v>127</v>
      </c>
      <c r="H76" s="1" t="s">
        <v>126</v>
      </c>
      <c r="I76" s="16">
        <v>40347</v>
      </c>
      <c r="J76" s="13"/>
    </row>
    <row r="77" spans="1:10" ht="12.75">
      <c r="A77" s="1" t="s">
        <v>117</v>
      </c>
      <c r="B77" s="1" t="s">
        <v>10</v>
      </c>
      <c r="C77" s="1" t="s">
        <v>128</v>
      </c>
      <c r="D77" s="1">
        <v>2464.44</v>
      </c>
      <c r="E77" s="1" t="s">
        <v>129</v>
      </c>
      <c r="F77" s="1">
        <v>2000</v>
      </c>
      <c r="G77" s="21" t="s">
        <v>127</v>
      </c>
      <c r="H77" s="1" t="s">
        <v>126</v>
      </c>
      <c r="I77" s="16">
        <v>40347</v>
      </c>
      <c r="J77" s="13"/>
    </row>
    <row r="78" spans="1:10" ht="12.75">
      <c r="A78" s="1" t="s">
        <v>118</v>
      </c>
      <c r="B78" s="1" t="s">
        <v>17</v>
      </c>
      <c r="C78" s="1" t="s">
        <v>128</v>
      </c>
      <c r="D78" s="1">
        <v>902.36</v>
      </c>
      <c r="E78" s="1" t="s">
        <v>129</v>
      </c>
      <c r="F78" s="1">
        <v>2000</v>
      </c>
      <c r="G78" s="22" t="s">
        <v>127</v>
      </c>
      <c r="H78" s="1" t="s">
        <v>126</v>
      </c>
      <c r="I78" s="16">
        <v>40347</v>
      </c>
      <c r="J78" s="13"/>
    </row>
    <row r="79" spans="1:10" ht="12.75">
      <c r="A79" s="1" t="s">
        <v>119</v>
      </c>
      <c r="B79" s="1" t="s">
        <v>14</v>
      </c>
      <c r="C79" s="1" t="s">
        <v>130</v>
      </c>
      <c r="D79" s="1">
        <v>2.4</v>
      </c>
      <c r="E79" s="1" t="s">
        <v>19</v>
      </c>
      <c r="F79" s="1" t="s">
        <v>131</v>
      </c>
      <c r="G79" s="22" t="s">
        <v>127</v>
      </c>
      <c r="H79" s="1" t="s">
        <v>126</v>
      </c>
      <c r="I79" s="16">
        <v>40347</v>
      </c>
      <c r="J79" s="13"/>
    </row>
    <row r="80" spans="1:10" ht="12.75">
      <c r="A80" s="1" t="s">
        <v>120</v>
      </c>
      <c r="B80" s="1" t="s">
        <v>9</v>
      </c>
      <c r="C80" s="1" t="s">
        <v>130</v>
      </c>
      <c r="D80" s="1">
        <v>21</v>
      </c>
      <c r="E80" s="1" t="s">
        <v>19</v>
      </c>
      <c r="F80" s="1" t="s">
        <v>131</v>
      </c>
      <c r="G80" s="21" t="s">
        <v>127</v>
      </c>
      <c r="H80" s="1" t="s">
        <v>126</v>
      </c>
      <c r="I80" s="16">
        <v>40347</v>
      </c>
      <c r="J80" s="13"/>
    </row>
    <row r="81" spans="1:10" ht="12.75">
      <c r="A81" s="1" t="s">
        <v>121</v>
      </c>
      <c r="B81" s="1" t="s">
        <v>11</v>
      </c>
      <c r="C81" s="1" t="s">
        <v>130</v>
      </c>
      <c r="D81" s="1">
        <v>13.1</v>
      </c>
      <c r="E81" s="1" t="s">
        <v>19</v>
      </c>
      <c r="F81" s="1" t="s">
        <v>131</v>
      </c>
      <c r="G81" s="22" t="s">
        <v>127</v>
      </c>
      <c r="H81" s="1" t="s">
        <v>126</v>
      </c>
      <c r="I81" s="16">
        <v>40347</v>
      </c>
      <c r="J81" s="13"/>
    </row>
    <row r="82" spans="1:10" ht="12.75">
      <c r="A82" s="1" t="s">
        <v>122</v>
      </c>
      <c r="B82" s="1" t="s">
        <v>21</v>
      </c>
      <c r="C82" s="1" t="s">
        <v>130</v>
      </c>
      <c r="D82" s="1">
        <v>11</v>
      </c>
      <c r="E82" s="1" t="s">
        <v>19</v>
      </c>
      <c r="F82" s="1" t="s">
        <v>131</v>
      </c>
      <c r="G82" s="22" t="s">
        <v>127</v>
      </c>
      <c r="H82" s="1" t="s">
        <v>126</v>
      </c>
      <c r="I82" s="16">
        <v>40347</v>
      </c>
      <c r="J82" s="13"/>
    </row>
    <row r="83" spans="1:10" ht="12.75">
      <c r="A83" s="1" t="s">
        <v>123</v>
      </c>
      <c r="B83" s="1" t="s">
        <v>13</v>
      </c>
      <c r="C83" s="1" t="s">
        <v>130</v>
      </c>
      <c r="D83" s="1">
        <v>11.8</v>
      </c>
      <c r="E83" s="1" t="s">
        <v>19</v>
      </c>
      <c r="F83" s="1" t="s">
        <v>131</v>
      </c>
      <c r="G83" s="21" t="s">
        <v>127</v>
      </c>
      <c r="H83" s="1" t="s">
        <v>126</v>
      </c>
      <c r="I83" s="16">
        <v>40347</v>
      </c>
      <c r="J83" s="13"/>
    </row>
    <row r="84" spans="1:10" ht="12.75">
      <c r="A84" s="1" t="s">
        <v>124</v>
      </c>
      <c r="B84" s="1" t="s">
        <v>12</v>
      </c>
      <c r="C84" s="1" t="s">
        <v>130</v>
      </c>
      <c r="D84" s="1">
        <v>6.1</v>
      </c>
      <c r="E84" s="1" t="s">
        <v>19</v>
      </c>
      <c r="F84" s="1" t="s">
        <v>131</v>
      </c>
      <c r="G84" s="22" t="s">
        <v>127</v>
      </c>
      <c r="H84" s="1" t="s">
        <v>126</v>
      </c>
      <c r="I84" s="16">
        <v>40347</v>
      </c>
      <c r="J84" s="13"/>
    </row>
    <row r="85" spans="1:10" ht="12.75">
      <c r="A85" s="1" t="s">
        <v>125</v>
      </c>
      <c r="B85" s="1" t="s">
        <v>18</v>
      </c>
      <c r="C85" s="1" t="s">
        <v>130</v>
      </c>
      <c r="D85" s="1">
        <v>7.6</v>
      </c>
      <c r="E85" s="1" t="s">
        <v>19</v>
      </c>
      <c r="F85" s="1" t="s">
        <v>131</v>
      </c>
      <c r="G85" s="22" t="s">
        <v>127</v>
      </c>
      <c r="H85" s="1" t="s">
        <v>126</v>
      </c>
      <c r="I85" s="16">
        <v>40347</v>
      </c>
      <c r="J85" s="13"/>
    </row>
    <row r="86" spans="1:10" ht="12.75">
      <c r="A86" s="1" t="s">
        <v>132</v>
      </c>
      <c r="B86" s="1" t="s">
        <v>15</v>
      </c>
      <c r="C86" s="1" t="s">
        <v>130</v>
      </c>
      <c r="D86" s="1">
        <v>1.9</v>
      </c>
      <c r="E86" s="1" t="s">
        <v>19</v>
      </c>
      <c r="F86" s="1" t="s">
        <v>131</v>
      </c>
      <c r="G86" s="21" t="s">
        <v>127</v>
      </c>
      <c r="H86" s="1" t="s">
        <v>126</v>
      </c>
      <c r="I86" s="16">
        <v>40347</v>
      </c>
      <c r="J86" s="13"/>
    </row>
    <row r="87" spans="1:10" ht="12.75">
      <c r="A87" s="1" t="s">
        <v>133</v>
      </c>
      <c r="B87" s="1" t="s">
        <v>16</v>
      </c>
      <c r="C87" s="1" t="s">
        <v>130</v>
      </c>
      <c r="D87" s="1">
        <v>10.7</v>
      </c>
      <c r="E87" s="1" t="s">
        <v>19</v>
      </c>
      <c r="F87" s="1" t="s">
        <v>131</v>
      </c>
      <c r="G87" s="22" t="s">
        <v>127</v>
      </c>
      <c r="H87" s="1" t="s">
        <v>126</v>
      </c>
      <c r="I87" s="16">
        <v>40347</v>
      </c>
      <c r="J87" s="13"/>
    </row>
    <row r="88" spans="1:10" ht="12.75">
      <c r="A88" s="1" t="s">
        <v>134</v>
      </c>
      <c r="B88" s="1" t="s">
        <v>10</v>
      </c>
      <c r="C88" s="1" t="s">
        <v>130</v>
      </c>
      <c r="D88" s="1">
        <v>2.3</v>
      </c>
      <c r="E88" s="1" t="s">
        <v>19</v>
      </c>
      <c r="F88" s="1" t="s">
        <v>131</v>
      </c>
      <c r="G88" s="22" t="s">
        <v>127</v>
      </c>
      <c r="H88" s="1" t="s">
        <v>126</v>
      </c>
      <c r="I88" s="16">
        <v>40347</v>
      </c>
      <c r="J88" s="13"/>
    </row>
    <row r="89" spans="1:10" ht="12.75">
      <c r="A89" s="1" t="s">
        <v>135</v>
      </c>
      <c r="B89" s="1" t="s">
        <v>17</v>
      </c>
      <c r="C89" s="1" t="s">
        <v>130</v>
      </c>
      <c r="D89" s="1">
        <v>0.7</v>
      </c>
      <c r="E89" s="1" t="s">
        <v>19</v>
      </c>
      <c r="F89" s="1" t="s">
        <v>131</v>
      </c>
      <c r="G89" s="21" t="s">
        <v>127</v>
      </c>
      <c r="H89" s="1" t="s">
        <v>126</v>
      </c>
      <c r="I89" s="16">
        <v>40347</v>
      </c>
      <c r="J89" s="13"/>
    </row>
    <row r="90" spans="1:10" ht="12.75">
      <c r="A90" s="1"/>
      <c r="B90" s="1"/>
      <c r="C90" s="1"/>
      <c r="D90" s="1"/>
      <c r="E90" s="1"/>
      <c r="F90" s="1"/>
      <c r="G90" s="21"/>
      <c r="H90" s="1"/>
      <c r="I90" s="1"/>
      <c r="J90" s="13"/>
    </row>
    <row r="91" spans="1:10" ht="12.75">
      <c r="A91" s="1"/>
      <c r="B91" s="1"/>
      <c r="C91" s="1"/>
      <c r="D91" s="1"/>
      <c r="E91" s="1"/>
      <c r="F91" s="1"/>
      <c r="G91" s="21"/>
      <c r="H91" s="1"/>
      <c r="I91" s="1"/>
      <c r="J91" s="13"/>
    </row>
    <row r="92" spans="1:10" ht="12.75">
      <c r="A92" s="1"/>
      <c r="B92" s="1"/>
      <c r="C92" s="1"/>
      <c r="D92" s="1"/>
      <c r="E92" s="1"/>
      <c r="F92" s="1"/>
      <c r="G92" s="21"/>
      <c r="H92" s="1"/>
      <c r="I92" s="1"/>
      <c r="J92" s="13"/>
    </row>
    <row r="93" spans="1:10" ht="12.75">
      <c r="A93" s="1"/>
      <c r="B93" s="1"/>
      <c r="C93" s="1"/>
      <c r="D93" s="1"/>
      <c r="E93" s="1"/>
      <c r="F93" s="1"/>
      <c r="G93" s="21"/>
      <c r="H93" s="1"/>
      <c r="I93" s="1"/>
      <c r="J93" s="13"/>
    </row>
    <row r="94" spans="1:10" ht="12.75">
      <c r="A94" s="1"/>
      <c r="B94" s="1"/>
      <c r="C94" s="1"/>
      <c r="D94" s="1"/>
      <c r="E94" s="1"/>
      <c r="F94" s="1"/>
      <c r="G94" s="21"/>
      <c r="H94" s="1"/>
      <c r="I94" s="1"/>
      <c r="J94" s="13"/>
    </row>
    <row r="95" spans="1:10" ht="12.75">
      <c r="A95" s="1"/>
      <c r="B95" s="1"/>
      <c r="C95" s="1"/>
      <c r="D95" s="1"/>
      <c r="E95" s="1"/>
      <c r="F95" s="1"/>
      <c r="G95" s="21"/>
      <c r="H95" s="1"/>
      <c r="I95" s="1"/>
      <c r="J95" s="13"/>
    </row>
    <row r="96" spans="1:10" ht="12.75">
      <c r="A96" s="1"/>
      <c r="B96" s="1"/>
      <c r="C96" s="1"/>
      <c r="D96" s="1"/>
      <c r="E96" s="1"/>
      <c r="F96" s="1"/>
      <c r="G96" s="21"/>
      <c r="H96" s="1"/>
      <c r="I96" s="1"/>
      <c r="J96" s="13"/>
    </row>
    <row r="97" spans="1:10" ht="12.75">
      <c r="A97" s="1"/>
      <c r="B97" s="1"/>
      <c r="C97" s="1"/>
      <c r="D97" s="1"/>
      <c r="E97" s="1"/>
      <c r="F97" s="1"/>
      <c r="G97" s="21"/>
      <c r="H97" s="1"/>
      <c r="I97" s="1"/>
      <c r="J97" s="13"/>
    </row>
    <row r="98" spans="1:10" ht="12.75">
      <c r="A98" s="1"/>
      <c r="B98" s="1"/>
      <c r="C98" s="1"/>
      <c r="D98" s="1"/>
      <c r="E98" s="1"/>
      <c r="F98" s="1"/>
      <c r="G98" s="21"/>
      <c r="H98" s="1"/>
      <c r="I98" s="1"/>
      <c r="J98" s="13"/>
    </row>
    <row r="99" spans="1:10" ht="12.75">
      <c r="A99" s="1"/>
      <c r="B99" s="1"/>
      <c r="C99" s="1"/>
      <c r="D99" s="1"/>
      <c r="E99" s="1"/>
      <c r="F99" s="1"/>
      <c r="G99" s="21"/>
      <c r="H99" s="1"/>
      <c r="I99" s="1"/>
      <c r="J99" s="13"/>
    </row>
    <row r="100" spans="1:10" ht="12.75">
      <c r="A100" s="1"/>
      <c r="B100" s="1"/>
      <c r="C100" s="1"/>
      <c r="D100" s="1"/>
      <c r="E100" s="1"/>
      <c r="F100" s="1"/>
      <c r="G100" s="21"/>
      <c r="H100" s="1"/>
      <c r="I100" s="1"/>
      <c r="J100" s="13"/>
    </row>
    <row r="101" spans="1:10" ht="12.75">
      <c r="A101" s="1"/>
      <c r="B101" s="1"/>
      <c r="C101" s="1"/>
      <c r="D101" s="1"/>
      <c r="E101" s="1"/>
      <c r="F101" s="1"/>
      <c r="G101" s="21"/>
      <c r="H101" s="1"/>
      <c r="I101" s="1"/>
      <c r="J101" s="13"/>
    </row>
    <row r="102" spans="1:10" ht="12.75">
      <c r="A102" s="1"/>
      <c r="B102" s="1"/>
      <c r="C102" s="1"/>
      <c r="D102" s="1"/>
      <c r="E102" s="1"/>
      <c r="F102" s="1"/>
      <c r="G102" s="21"/>
      <c r="H102" s="1"/>
      <c r="I102" s="1"/>
      <c r="J102" s="13"/>
    </row>
    <row r="103" spans="1:10" ht="12.75">
      <c r="A103" s="1"/>
      <c r="B103" s="1"/>
      <c r="C103" s="1"/>
      <c r="D103" s="1"/>
      <c r="E103" s="1"/>
      <c r="F103" s="1"/>
      <c r="G103" s="21"/>
      <c r="H103" s="1"/>
      <c r="I103" s="1"/>
      <c r="J103" s="13"/>
    </row>
    <row r="104" spans="1:10" ht="12.75">
      <c r="A104" s="1"/>
      <c r="B104" s="1"/>
      <c r="C104" s="1"/>
      <c r="D104" s="1"/>
      <c r="E104" s="1"/>
      <c r="F104" s="1"/>
      <c r="G104" s="21"/>
      <c r="H104" s="1"/>
      <c r="I104" s="1"/>
      <c r="J104" s="13"/>
    </row>
    <row r="105" spans="1:10" ht="12.75">
      <c r="A105" s="1"/>
      <c r="B105" s="1"/>
      <c r="C105" s="1"/>
      <c r="D105" s="1"/>
      <c r="E105" s="1"/>
      <c r="F105" s="1"/>
      <c r="G105" s="21"/>
      <c r="H105" s="1"/>
      <c r="I105" s="1"/>
      <c r="J105" s="13"/>
    </row>
    <row r="106" spans="1:10" ht="12.75">
      <c r="A106" s="1"/>
      <c r="B106" s="1"/>
      <c r="C106" s="1"/>
      <c r="D106" s="1"/>
      <c r="E106" s="1"/>
      <c r="F106" s="1"/>
      <c r="G106" s="21"/>
      <c r="H106" s="1"/>
      <c r="I106" s="1"/>
      <c r="J106" s="13"/>
    </row>
    <row r="107" spans="1:10" ht="12.75">
      <c r="A107" s="1"/>
      <c r="B107" s="1"/>
      <c r="C107" s="1"/>
      <c r="D107" s="1"/>
      <c r="E107" s="1"/>
      <c r="F107" s="1"/>
      <c r="G107" s="21"/>
      <c r="H107" s="1"/>
      <c r="I107" s="1"/>
      <c r="J107" s="13"/>
    </row>
    <row r="108" spans="1:10" ht="12.75">
      <c r="A108" s="1"/>
      <c r="B108" s="1"/>
      <c r="C108" s="1"/>
      <c r="D108" s="1"/>
      <c r="E108" s="1"/>
      <c r="F108" s="1"/>
      <c r="G108" s="21"/>
      <c r="H108" s="1"/>
      <c r="I108" s="1"/>
      <c r="J108" s="13"/>
    </row>
    <row r="109" spans="1:10" ht="12.75">
      <c r="A109" s="1"/>
      <c r="B109" s="1"/>
      <c r="C109" s="1"/>
      <c r="D109" s="1"/>
      <c r="E109" s="1"/>
      <c r="F109" s="1"/>
      <c r="G109" s="21"/>
      <c r="H109" s="1"/>
      <c r="I109" s="1"/>
      <c r="J109" s="13"/>
    </row>
    <row r="110" spans="1:10" ht="12.75">
      <c r="A110" s="1"/>
      <c r="B110" s="1"/>
      <c r="C110" s="1"/>
      <c r="D110" s="1"/>
      <c r="E110" s="1"/>
      <c r="F110" s="1"/>
      <c r="G110" s="21"/>
      <c r="H110" s="1"/>
      <c r="I110" s="1"/>
      <c r="J110" s="13"/>
    </row>
    <row r="111" spans="1:10" ht="12.75">
      <c r="A111" s="1"/>
      <c r="B111" s="1"/>
      <c r="C111" s="1"/>
      <c r="D111" s="1"/>
      <c r="E111" s="1"/>
      <c r="F111" s="1"/>
      <c r="G111" s="21"/>
      <c r="H111" s="1"/>
      <c r="I111" s="1"/>
      <c r="J111" s="13"/>
    </row>
    <row r="112" spans="1:10" ht="12.75">
      <c r="A112" s="1"/>
      <c r="B112" s="1"/>
      <c r="C112" s="1"/>
      <c r="D112" s="1"/>
      <c r="E112" s="1"/>
      <c r="F112" s="1"/>
      <c r="G112" s="21"/>
      <c r="H112" s="1"/>
      <c r="I112" s="1"/>
      <c r="J112" s="13"/>
    </row>
    <row r="113" spans="1:10" ht="12.75">
      <c r="A113" s="1"/>
      <c r="B113" s="1"/>
      <c r="C113" s="1"/>
      <c r="D113" s="1"/>
      <c r="E113" s="1"/>
      <c r="F113" s="1"/>
      <c r="G113" s="21"/>
      <c r="H113" s="1"/>
      <c r="I113" s="1"/>
      <c r="J113" s="13"/>
    </row>
    <row r="114" spans="1:10" ht="12.75">
      <c r="A114" s="1"/>
      <c r="B114" s="1"/>
      <c r="C114" s="1"/>
      <c r="D114" s="1"/>
      <c r="E114" s="1"/>
      <c r="F114" s="1"/>
      <c r="G114" s="21"/>
      <c r="H114" s="1"/>
      <c r="I114" s="1"/>
      <c r="J114" s="13"/>
    </row>
    <row r="115" spans="1:10" ht="12.75">
      <c r="A115" s="1"/>
      <c r="B115" s="1"/>
      <c r="C115" s="1"/>
      <c r="D115" s="1"/>
      <c r="E115" s="1"/>
      <c r="F115" s="1"/>
      <c r="G115" s="21"/>
      <c r="H115" s="1"/>
      <c r="I115" s="1"/>
      <c r="J115" s="13"/>
    </row>
    <row r="116" spans="1:10" ht="12.75">
      <c r="A116" s="1"/>
      <c r="B116" s="1"/>
      <c r="C116" s="1"/>
      <c r="D116" s="1"/>
      <c r="E116" s="1"/>
      <c r="F116" s="1"/>
      <c r="G116" s="21"/>
      <c r="H116" s="1"/>
      <c r="I116" s="1"/>
      <c r="J116" s="13"/>
    </row>
    <row r="117" spans="1:10" ht="12.75">
      <c r="A117" s="1"/>
      <c r="B117" s="1"/>
      <c r="C117" s="1"/>
      <c r="D117" s="1"/>
      <c r="E117" s="1"/>
      <c r="F117" s="1"/>
      <c r="G117" s="21"/>
      <c r="H117" s="1"/>
      <c r="I117" s="1"/>
      <c r="J117" s="13"/>
    </row>
    <row r="118" spans="1:10" ht="12.75">
      <c r="A118" s="1"/>
      <c r="B118" s="1"/>
      <c r="C118" s="1"/>
      <c r="D118" s="1"/>
      <c r="E118" s="1"/>
      <c r="F118" s="1"/>
      <c r="G118" s="21"/>
      <c r="H118" s="1"/>
      <c r="I118" s="1"/>
      <c r="J118" s="13"/>
    </row>
    <row r="119" spans="1:10" ht="12.75">
      <c r="A119" s="1"/>
      <c r="B119" s="1"/>
      <c r="C119" s="1"/>
      <c r="D119" s="1"/>
      <c r="E119" s="1"/>
      <c r="F119" s="1"/>
      <c r="G119" s="21"/>
      <c r="H119" s="1"/>
      <c r="I119" s="1"/>
      <c r="J119" s="13"/>
    </row>
    <row r="120" spans="1:10" ht="12.75">
      <c r="A120" s="1"/>
      <c r="B120" s="1"/>
      <c r="C120" s="1"/>
      <c r="D120" s="1"/>
      <c r="E120" s="1"/>
      <c r="F120" s="1"/>
      <c r="G120" s="21"/>
      <c r="H120" s="1"/>
      <c r="I120" s="1"/>
      <c r="J120" s="13"/>
    </row>
    <row r="121" spans="1:10" ht="12.75">
      <c r="A121" s="1"/>
      <c r="B121" s="1"/>
      <c r="C121" s="1"/>
      <c r="D121" s="1"/>
      <c r="E121" s="1"/>
      <c r="F121" s="1"/>
      <c r="G121" s="21"/>
      <c r="H121" s="1"/>
      <c r="I121" s="1"/>
      <c r="J121" s="13"/>
    </row>
    <row r="122" spans="1:10" ht="12.75">
      <c r="A122" s="1"/>
      <c r="B122" s="1"/>
      <c r="C122" s="1"/>
      <c r="D122" s="1"/>
      <c r="E122" s="1"/>
      <c r="F122" s="1"/>
      <c r="G122" s="21"/>
      <c r="H122" s="1"/>
      <c r="I122" s="1"/>
      <c r="J122" s="13"/>
    </row>
    <row r="123" spans="1:10" ht="12.75">
      <c r="A123" s="1"/>
      <c r="B123" s="1"/>
      <c r="C123" s="1"/>
      <c r="D123" s="1"/>
      <c r="E123" s="1"/>
      <c r="F123" s="1"/>
      <c r="G123" s="21"/>
      <c r="H123" s="1"/>
      <c r="I123" s="1"/>
      <c r="J123" s="13"/>
    </row>
    <row r="124" spans="1:10" ht="12.75">
      <c r="A124" s="1"/>
      <c r="B124" s="1"/>
      <c r="C124" s="1"/>
      <c r="D124" s="1"/>
      <c r="E124" s="1"/>
      <c r="F124" s="1"/>
      <c r="G124" s="21"/>
      <c r="H124" s="1"/>
      <c r="I124" s="1"/>
      <c r="J124" s="13"/>
    </row>
    <row r="125" spans="1:10" ht="12.75">
      <c r="A125" s="1"/>
      <c r="B125" s="1"/>
      <c r="C125" s="1"/>
      <c r="D125" s="1"/>
      <c r="E125" s="1"/>
      <c r="F125" s="1"/>
      <c r="G125" s="21"/>
      <c r="H125" s="1"/>
      <c r="I125" s="1"/>
      <c r="J125" s="13"/>
    </row>
    <row r="126" spans="1:10" ht="12.75">
      <c r="A126" s="1"/>
      <c r="B126" s="1"/>
      <c r="C126" s="1"/>
      <c r="D126" s="1"/>
      <c r="E126" s="1"/>
      <c r="F126" s="1"/>
      <c r="G126" s="21"/>
      <c r="H126" s="1"/>
      <c r="I126" s="1"/>
      <c r="J126" s="13"/>
    </row>
    <row r="127" spans="1:10" ht="12.75">
      <c r="A127" s="1"/>
      <c r="B127" s="1"/>
      <c r="C127" s="1"/>
      <c r="D127" s="1"/>
      <c r="E127" s="1"/>
      <c r="F127" s="1"/>
      <c r="G127" s="21"/>
      <c r="H127" s="1"/>
      <c r="I127" s="1"/>
      <c r="J127" s="13"/>
    </row>
    <row r="128" spans="1:10" ht="12.75">
      <c r="A128" s="1"/>
      <c r="B128" s="1"/>
      <c r="C128" s="1"/>
      <c r="D128" s="1"/>
      <c r="E128" s="1"/>
      <c r="F128" s="1"/>
      <c r="G128" s="21"/>
      <c r="H128" s="1"/>
      <c r="I128" s="1"/>
      <c r="J128" s="13"/>
    </row>
    <row r="129" spans="1:10" ht="12.75">
      <c r="A129" s="1"/>
      <c r="B129" s="1"/>
      <c r="C129" s="1"/>
      <c r="D129" s="1"/>
      <c r="E129" s="1"/>
      <c r="F129" s="1"/>
      <c r="G129" s="21"/>
      <c r="H129" s="1"/>
      <c r="I129" s="1"/>
      <c r="J129" s="13"/>
    </row>
    <row r="130" spans="1:10" ht="12.75">
      <c r="A130" s="1"/>
      <c r="B130" s="1"/>
      <c r="C130" s="1"/>
      <c r="D130" s="1"/>
      <c r="E130" s="1"/>
      <c r="F130" s="1"/>
      <c r="G130" s="21"/>
      <c r="H130" s="1"/>
      <c r="I130" s="1"/>
      <c r="J130" s="13"/>
    </row>
    <row r="131" spans="1:10" ht="12.75">
      <c r="A131" s="1"/>
      <c r="B131" s="1"/>
      <c r="C131" s="1"/>
      <c r="D131" s="1"/>
      <c r="E131" s="1"/>
      <c r="F131" s="1"/>
      <c r="G131" s="21"/>
      <c r="H131" s="1"/>
      <c r="I131" s="1"/>
      <c r="J131" s="13"/>
    </row>
    <row r="132" spans="1:10" ht="12.75">
      <c r="A132" s="1"/>
      <c r="B132" s="1"/>
      <c r="C132" s="1"/>
      <c r="D132" s="1"/>
      <c r="E132" s="1"/>
      <c r="F132" s="1"/>
      <c r="G132" s="21"/>
      <c r="H132" s="1"/>
      <c r="I132" s="1"/>
      <c r="J132" s="13"/>
    </row>
    <row r="133" spans="1:10" ht="12.75">
      <c r="A133" s="1"/>
      <c r="B133" s="1"/>
      <c r="C133" s="1"/>
      <c r="D133" s="1"/>
      <c r="E133" s="1"/>
      <c r="F133" s="1"/>
      <c r="G133" s="21"/>
      <c r="H133" s="1"/>
      <c r="I133" s="1"/>
      <c r="J133" s="13"/>
    </row>
    <row r="134" spans="1:10" ht="12.75">
      <c r="A134" s="1"/>
      <c r="B134" s="1"/>
      <c r="C134" s="1"/>
      <c r="D134" s="1"/>
      <c r="E134" s="1"/>
      <c r="F134" s="1"/>
      <c r="G134" s="21"/>
      <c r="H134" s="1"/>
      <c r="I134" s="1"/>
      <c r="J134" s="13"/>
    </row>
    <row r="135" spans="1:10" ht="12.75">
      <c r="A135" s="1"/>
      <c r="B135" s="1"/>
      <c r="C135" s="1"/>
      <c r="D135" s="1"/>
      <c r="E135" s="1"/>
      <c r="F135" s="1"/>
      <c r="G135" s="21"/>
      <c r="H135" s="1"/>
      <c r="I135" s="1"/>
      <c r="J135" s="13"/>
    </row>
    <row r="136" spans="1:10" ht="12.75">
      <c r="A136" s="1"/>
      <c r="B136" s="1"/>
      <c r="C136" s="1"/>
      <c r="D136" s="1"/>
      <c r="E136" s="1"/>
      <c r="F136" s="1"/>
      <c r="G136" s="21"/>
      <c r="H136" s="1"/>
      <c r="I136" s="1"/>
      <c r="J136" s="13"/>
    </row>
    <row r="137" spans="1:10" ht="12.75">
      <c r="A137" s="1"/>
      <c r="B137" s="1"/>
      <c r="C137" s="1"/>
      <c r="D137" s="1"/>
      <c r="E137" s="1"/>
      <c r="F137" s="1"/>
      <c r="G137" s="21"/>
      <c r="H137" s="1"/>
      <c r="I137" s="1"/>
      <c r="J137" s="13"/>
    </row>
    <row r="138" spans="1:10" ht="12.75">
      <c r="A138" s="1"/>
      <c r="B138" s="1"/>
      <c r="C138" s="1"/>
      <c r="D138" s="1"/>
      <c r="E138" s="1"/>
      <c r="F138" s="1"/>
      <c r="G138" s="21"/>
      <c r="H138" s="1"/>
      <c r="I138" s="1"/>
      <c r="J138" s="13"/>
    </row>
    <row r="139" spans="1:10" ht="12.75">
      <c r="A139" s="1"/>
      <c r="B139" s="1"/>
      <c r="C139" s="1"/>
      <c r="D139" s="1"/>
      <c r="E139" s="1"/>
      <c r="F139" s="1"/>
      <c r="G139" s="21"/>
      <c r="H139" s="1"/>
      <c r="I139" s="1"/>
      <c r="J139" s="13"/>
    </row>
    <row r="140" spans="1:10" ht="12.75">
      <c r="A140" s="1"/>
      <c r="B140" s="1"/>
      <c r="C140" s="1"/>
      <c r="D140" s="1"/>
      <c r="E140" s="1"/>
      <c r="F140" s="1"/>
      <c r="G140" s="21"/>
      <c r="H140" s="1"/>
      <c r="I140" s="1"/>
      <c r="J140" s="13"/>
    </row>
    <row r="141" spans="1:10" ht="12.75">
      <c r="A141" s="1"/>
      <c r="B141" s="1"/>
      <c r="C141" s="1"/>
      <c r="D141" s="1"/>
      <c r="E141" s="1"/>
      <c r="F141" s="1"/>
      <c r="G141" s="21"/>
      <c r="H141" s="1"/>
      <c r="I141" s="1"/>
      <c r="J141" s="13"/>
    </row>
    <row r="142" spans="1:10" ht="12.75">
      <c r="A142" s="1"/>
      <c r="B142" s="1"/>
      <c r="C142" s="1"/>
      <c r="D142" s="1"/>
      <c r="E142" s="1"/>
      <c r="F142" s="1"/>
      <c r="G142" s="21"/>
      <c r="H142" s="1"/>
      <c r="I142" s="1"/>
      <c r="J142" s="13"/>
    </row>
    <row r="143" spans="1:10" ht="12.75">
      <c r="A143" s="1"/>
      <c r="B143" s="1"/>
      <c r="C143" s="1"/>
      <c r="D143" s="1"/>
      <c r="E143" s="1"/>
      <c r="F143" s="1"/>
      <c r="G143" s="21"/>
      <c r="H143" s="1"/>
      <c r="I143" s="1"/>
      <c r="J143" s="13"/>
    </row>
    <row r="144" spans="1:10" ht="12.75">
      <c r="A144" s="1"/>
      <c r="B144" s="1"/>
      <c r="C144" s="1"/>
      <c r="D144" s="1"/>
      <c r="E144" s="1"/>
      <c r="F144" s="1"/>
      <c r="G144" s="21"/>
      <c r="H144" s="1"/>
      <c r="I144" s="1"/>
      <c r="J144" s="13"/>
    </row>
    <row r="145" spans="1:10" ht="12.75">
      <c r="A145" s="1"/>
      <c r="B145" s="1"/>
      <c r="C145" s="1"/>
      <c r="D145" s="1"/>
      <c r="E145" s="1"/>
      <c r="F145" s="1"/>
      <c r="G145" s="21"/>
      <c r="H145" s="1"/>
      <c r="I145" s="1"/>
      <c r="J145" s="13"/>
    </row>
    <row r="146" spans="1:10" ht="12.75">
      <c r="A146" s="1"/>
      <c r="B146" s="1"/>
      <c r="C146" s="1"/>
      <c r="D146" s="1"/>
      <c r="E146" s="1"/>
      <c r="F146" s="1"/>
      <c r="G146" s="21"/>
      <c r="H146" s="1"/>
      <c r="I146" s="1"/>
      <c r="J146" s="13"/>
    </row>
    <row r="147" spans="1:10" ht="12.75">
      <c r="A147" s="1"/>
      <c r="B147" s="1"/>
      <c r="C147" s="1"/>
      <c r="D147" s="1"/>
      <c r="E147" s="1"/>
      <c r="F147" s="1"/>
      <c r="G147" s="21"/>
      <c r="H147" s="1"/>
      <c r="I147" s="1"/>
      <c r="J147" s="13"/>
    </row>
    <row r="148" spans="1:10" ht="12.75">
      <c r="A148" s="1"/>
      <c r="B148" s="1"/>
      <c r="C148" s="1"/>
      <c r="D148" s="1"/>
      <c r="E148" s="1"/>
      <c r="F148" s="1"/>
      <c r="G148" s="21"/>
      <c r="H148" s="1"/>
      <c r="I148" s="1"/>
      <c r="J148" s="13"/>
    </row>
    <row r="149" spans="1:10" ht="12.75">
      <c r="A149" s="1"/>
      <c r="B149" s="1"/>
      <c r="C149" s="1"/>
      <c r="D149" s="1"/>
      <c r="E149" s="1"/>
      <c r="F149" s="1"/>
      <c r="G149" s="21"/>
      <c r="H149" s="1"/>
      <c r="I149" s="1"/>
      <c r="J149" s="13"/>
    </row>
    <row r="150" spans="1:10" ht="12.75">
      <c r="A150" s="1"/>
      <c r="B150" s="1"/>
      <c r="C150" s="1"/>
      <c r="D150" s="1"/>
      <c r="E150" s="1"/>
      <c r="F150" s="1"/>
      <c r="G150" s="21"/>
      <c r="H150" s="1"/>
      <c r="I150" s="1"/>
      <c r="J150" s="13"/>
    </row>
    <row r="151" spans="1:10" ht="12.75">
      <c r="A151" s="1"/>
      <c r="B151" s="1"/>
      <c r="C151" s="1"/>
      <c r="D151" s="1"/>
      <c r="E151" s="1"/>
      <c r="F151" s="1"/>
      <c r="G151" s="21"/>
      <c r="H151" s="1"/>
      <c r="I151" s="1"/>
      <c r="J151" s="13"/>
    </row>
    <row r="152" spans="1:10" ht="12.75">
      <c r="A152" s="1"/>
      <c r="B152" s="1"/>
      <c r="C152" s="1"/>
      <c r="D152" s="1"/>
      <c r="E152" s="1"/>
      <c r="F152" s="1"/>
      <c r="G152" s="21"/>
      <c r="H152" s="1"/>
      <c r="I152" s="1"/>
      <c r="J152" s="13"/>
    </row>
    <row r="153" spans="1:10" ht="12.75">
      <c r="A153" s="1"/>
      <c r="B153" s="1"/>
      <c r="C153" s="1"/>
      <c r="D153" s="1"/>
      <c r="E153" s="1"/>
      <c r="F153" s="1"/>
      <c r="G153" s="21"/>
      <c r="H153" s="1"/>
      <c r="I153" s="1"/>
      <c r="J153" s="13"/>
    </row>
    <row r="154" spans="1:10" ht="12.75">
      <c r="A154" s="1"/>
      <c r="B154" s="1"/>
      <c r="C154" s="1"/>
      <c r="D154" s="1"/>
      <c r="E154" s="1"/>
      <c r="F154" s="1"/>
      <c r="G154" s="21"/>
      <c r="H154" s="1"/>
      <c r="I154" s="1"/>
      <c r="J154" s="13"/>
    </row>
    <row r="155" spans="1:10" ht="12.75">
      <c r="A155" s="1"/>
      <c r="B155" s="1"/>
      <c r="C155" s="1"/>
      <c r="D155" s="1"/>
      <c r="E155" s="1"/>
      <c r="F155" s="1"/>
      <c r="G155" s="21"/>
      <c r="H155" s="1"/>
      <c r="I155" s="1"/>
      <c r="J155" s="13"/>
    </row>
    <row r="156" spans="1:10" ht="12.75">
      <c r="A156" s="1"/>
      <c r="B156" s="1"/>
      <c r="C156" s="1"/>
      <c r="D156" s="1"/>
      <c r="E156" s="1"/>
      <c r="F156" s="1"/>
      <c r="G156" s="21"/>
      <c r="H156" s="1"/>
      <c r="I156" s="1"/>
      <c r="J156" s="13"/>
    </row>
    <row r="157" spans="1:10" ht="12.75">
      <c r="A157" s="1"/>
      <c r="B157" s="1"/>
      <c r="C157" s="1"/>
      <c r="D157" s="1"/>
      <c r="E157" s="1"/>
      <c r="F157" s="1"/>
      <c r="G157" s="21"/>
      <c r="H157" s="1"/>
      <c r="I157" s="1"/>
      <c r="J157" s="13"/>
    </row>
    <row r="158" spans="1:10" ht="12.75">
      <c r="A158" s="1"/>
      <c r="B158" s="1"/>
      <c r="C158" s="1"/>
      <c r="D158" s="1"/>
      <c r="E158" s="1"/>
      <c r="F158" s="1"/>
      <c r="G158" s="21"/>
      <c r="H158" s="1"/>
      <c r="I158" s="1"/>
      <c r="J158" s="13"/>
    </row>
    <row r="159" spans="1:10" ht="12.75">
      <c r="A159" s="1"/>
      <c r="B159" s="1"/>
      <c r="C159" s="1"/>
      <c r="D159" s="1"/>
      <c r="E159" s="1"/>
      <c r="F159" s="1"/>
      <c r="G159" s="21"/>
      <c r="H159" s="1"/>
      <c r="I159" s="1"/>
      <c r="J159" s="13"/>
    </row>
    <row r="160" spans="1:10" ht="12.75">
      <c r="A160" s="1"/>
      <c r="B160" s="1"/>
      <c r="C160" s="1"/>
      <c r="D160" s="1"/>
      <c r="E160" s="1"/>
      <c r="F160" s="1"/>
      <c r="G160" s="21"/>
      <c r="H160" s="1"/>
      <c r="I160" s="1"/>
      <c r="J160" s="13"/>
    </row>
    <row r="161" spans="1:10" ht="12.75">
      <c r="A161" s="1"/>
      <c r="B161" s="1"/>
      <c r="C161" s="1"/>
      <c r="D161" s="1"/>
      <c r="E161" s="1"/>
      <c r="F161" s="1"/>
      <c r="G161" s="21"/>
      <c r="H161" s="1"/>
      <c r="I161" s="1"/>
      <c r="J161" s="13"/>
    </row>
    <row r="162" spans="1:10" ht="12.75">
      <c r="A162" s="1"/>
      <c r="B162" s="1"/>
      <c r="C162" s="1"/>
      <c r="D162" s="1"/>
      <c r="E162" s="1"/>
      <c r="F162" s="1"/>
      <c r="G162" s="21"/>
      <c r="H162" s="1"/>
      <c r="I162" s="1"/>
      <c r="J162" s="13"/>
    </row>
    <row r="163" spans="1:10" ht="12.75">
      <c r="A163" s="1"/>
      <c r="B163" s="1"/>
      <c r="C163" s="1"/>
      <c r="D163" s="1"/>
      <c r="E163" s="1"/>
      <c r="F163" s="1"/>
      <c r="G163" s="21"/>
      <c r="H163" s="1"/>
      <c r="I163" s="1"/>
      <c r="J163" s="13"/>
    </row>
    <row r="164" spans="1:10" ht="12.75">
      <c r="A164" s="1"/>
      <c r="B164" s="1"/>
      <c r="C164" s="1"/>
      <c r="D164" s="1"/>
      <c r="E164" s="1"/>
      <c r="F164" s="1"/>
      <c r="G164" s="21"/>
      <c r="H164" s="1"/>
      <c r="I164" s="1"/>
      <c r="J164" s="13"/>
    </row>
    <row r="165" spans="1:10" ht="12.75">
      <c r="A165" s="1"/>
      <c r="B165" s="1"/>
      <c r="C165" s="1"/>
      <c r="D165" s="1"/>
      <c r="E165" s="1"/>
      <c r="F165" s="1"/>
      <c r="G165" s="21"/>
      <c r="H165" s="1"/>
      <c r="I165" s="1"/>
      <c r="J165" s="13"/>
    </row>
    <row r="166" spans="1:10" ht="12.75">
      <c r="A166" s="1"/>
      <c r="B166" s="1"/>
      <c r="C166" s="1"/>
      <c r="D166" s="1"/>
      <c r="E166" s="1"/>
      <c r="F166" s="1"/>
      <c r="G166" s="21"/>
      <c r="H166" s="1"/>
      <c r="I166" s="1"/>
      <c r="J166" s="13"/>
    </row>
    <row r="167" spans="1:10" ht="12.75">
      <c r="A167" s="1"/>
      <c r="B167" s="1"/>
      <c r="C167" s="1"/>
      <c r="D167" s="1"/>
      <c r="E167" s="1"/>
      <c r="F167" s="1"/>
      <c r="G167" s="21"/>
      <c r="H167" s="1"/>
      <c r="I167" s="1"/>
      <c r="J167" s="13"/>
    </row>
    <row r="168" spans="1:10" ht="12.75">
      <c r="A168" s="1"/>
      <c r="B168" s="1"/>
      <c r="C168" s="1"/>
      <c r="D168" s="1"/>
      <c r="E168" s="1"/>
      <c r="F168" s="1"/>
      <c r="G168" s="21"/>
      <c r="H168" s="1"/>
      <c r="I168" s="1"/>
      <c r="J168" s="13"/>
    </row>
    <row r="169" spans="1:10" ht="12.75">
      <c r="A169" s="1"/>
      <c r="B169" s="1"/>
      <c r="C169" s="1"/>
      <c r="D169" s="1"/>
      <c r="E169" s="1"/>
      <c r="F169" s="1"/>
      <c r="G169" s="21"/>
      <c r="H169" s="1"/>
      <c r="I169" s="1"/>
      <c r="J169" s="13"/>
    </row>
    <row r="170" spans="1:10" ht="12.75">
      <c r="A170" s="1"/>
      <c r="B170" s="1"/>
      <c r="C170" s="1"/>
      <c r="D170" s="1"/>
      <c r="E170" s="1"/>
      <c r="F170" s="1"/>
      <c r="G170" s="21"/>
      <c r="H170" s="1"/>
      <c r="I170" s="1"/>
      <c r="J170" s="13"/>
    </row>
    <row r="171" spans="1:10" ht="12.75">
      <c r="A171" s="1"/>
      <c r="B171" s="1"/>
      <c r="C171" s="1"/>
      <c r="D171" s="1"/>
      <c r="E171" s="1"/>
      <c r="F171" s="1"/>
      <c r="G171" s="21"/>
      <c r="H171" s="1"/>
      <c r="I171" s="1"/>
      <c r="J171" s="13"/>
    </row>
    <row r="172" spans="1:10" ht="12.75">
      <c r="A172" s="1"/>
      <c r="B172" s="1"/>
      <c r="C172" s="1"/>
      <c r="D172" s="1"/>
      <c r="E172" s="1"/>
      <c r="F172" s="1"/>
      <c r="G172" s="21"/>
      <c r="H172" s="1"/>
      <c r="I172" s="1"/>
      <c r="J172" s="13"/>
    </row>
    <row r="173" spans="1:10" ht="12.75">
      <c r="A173" s="1"/>
      <c r="B173" s="1"/>
      <c r="C173" s="1"/>
      <c r="D173" s="1"/>
      <c r="E173" s="1"/>
      <c r="F173" s="1"/>
      <c r="G173" s="21"/>
      <c r="H173" s="1"/>
      <c r="I173" s="1"/>
      <c r="J173" s="13"/>
    </row>
    <row r="174" spans="1:10" ht="12.75">
      <c r="A174" s="1"/>
      <c r="B174" s="1"/>
      <c r="C174" s="1"/>
      <c r="D174" s="1"/>
      <c r="E174" s="1"/>
      <c r="F174" s="1"/>
      <c r="G174" s="21"/>
      <c r="H174" s="1"/>
      <c r="I174" s="1"/>
      <c r="J174" s="13"/>
    </row>
    <row r="175" spans="1:10" ht="12.75">
      <c r="A175" s="1"/>
      <c r="B175" s="1"/>
      <c r="C175" s="1"/>
      <c r="D175" s="1"/>
      <c r="E175" s="1"/>
      <c r="F175" s="1"/>
      <c r="G175" s="21"/>
      <c r="H175" s="1"/>
      <c r="I175" s="1"/>
      <c r="J175" s="13"/>
    </row>
    <row r="176" spans="1:10" ht="12.75">
      <c r="A176" s="1"/>
      <c r="B176" s="1"/>
      <c r="C176" s="1"/>
      <c r="D176" s="1"/>
      <c r="E176" s="1"/>
      <c r="F176" s="1"/>
      <c r="G176" s="21"/>
      <c r="H176" s="1"/>
      <c r="I176" s="1"/>
      <c r="J176" s="13"/>
    </row>
    <row r="177" spans="1:10" ht="12.75">
      <c r="A177" s="1"/>
      <c r="B177" s="1"/>
      <c r="C177" s="1"/>
      <c r="D177" s="1"/>
      <c r="E177" s="1"/>
      <c r="F177" s="1"/>
      <c r="G177" s="21"/>
      <c r="H177" s="1"/>
      <c r="I177" s="1"/>
      <c r="J177" s="13"/>
    </row>
    <row r="178" spans="1:10" ht="12.75">
      <c r="A178" s="1"/>
      <c r="B178" s="1"/>
      <c r="C178" s="1"/>
      <c r="D178" s="1"/>
      <c r="E178" s="1"/>
      <c r="F178" s="1"/>
      <c r="G178" s="21"/>
      <c r="H178" s="1"/>
      <c r="I178" s="1"/>
      <c r="J178" s="13"/>
    </row>
    <row r="179" spans="1:10" ht="12.75">
      <c r="A179" s="1"/>
      <c r="B179" s="1"/>
      <c r="C179" s="1"/>
      <c r="D179" s="1"/>
      <c r="E179" s="1"/>
      <c r="F179" s="1"/>
      <c r="G179" s="21"/>
      <c r="H179" s="1"/>
      <c r="I179" s="1"/>
      <c r="J179" s="13"/>
    </row>
    <row r="180" spans="1:10" ht="12.75">
      <c r="A180" s="1"/>
      <c r="B180" s="1"/>
      <c r="C180" s="1"/>
      <c r="D180" s="1"/>
      <c r="E180" s="1"/>
      <c r="F180" s="1"/>
      <c r="G180" s="21"/>
      <c r="H180" s="1"/>
      <c r="I180" s="1"/>
      <c r="J180" s="13"/>
    </row>
    <row r="181" spans="1:10" ht="12.75">
      <c r="A181" s="1"/>
      <c r="B181" s="1"/>
      <c r="C181" s="1"/>
      <c r="D181" s="1"/>
      <c r="E181" s="1"/>
      <c r="F181" s="1"/>
      <c r="G181" s="21"/>
      <c r="H181" s="1"/>
      <c r="I181" s="1"/>
      <c r="J181" s="13"/>
    </row>
    <row r="182" spans="1:10" ht="12.75">
      <c r="A182" s="1"/>
      <c r="B182" s="1"/>
      <c r="C182" s="1"/>
      <c r="D182" s="1"/>
      <c r="E182" s="1"/>
      <c r="F182" s="1"/>
      <c r="G182" s="21"/>
      <c r="H182" s="1"/>
      <c r="I182" s="1"/>
      <c r="J182" s="13"/>
    </row>
    <row r="183" spans="1:10" ht="12.75">
      <c r="A183" s="1"/>
      <c r="B183" s="1"/>
      <c r="C183" s="1"/>
      <c r="D183" s="1"/>
      <c r="E183" s="1"/>
      <c r="F183" s="1"/>
      <c r="G183" s="21"/>
      <c r="H183" s="1"/>
      <c r="I183" s="1"/>
      <c r="J183" s="13"/>
    </row>
    <row r="184" spans="1:10" ht="12.75">
      <c r="A184" s="1"/>
      <c r="B184" s="1"/>
      <c r="C184" s="1"/>
      <c r="D184" s="1"/>
      <c r="E184" s="1"/>
      <c r="F184" s="1"/>
      <c r="G184" s="21"/>
      <c r="H184" s="1"/>
      <c r="I184" s="1"/>
      <c r="J184" s="13"/>
    </row>
    <row r="185" spans="1:10" ht="12.75">
      <c r="A185" s="1"/>
      <c r="B185" s="1"/>
      <c r="C185" s="1"/>
      <c r="D185" s="1"/>
      <c r="E185" s="1"/>
      <c r="F185" s="1"/>
      <c r="G185" s="21"/>
      <c r="H185" s="1"/>
      <c r="I185" s="1"/>
      <c r="J185" s="13"/>
    </row>
    <row r="186" spans="1:10" ht="12.75">
      <c r="A186" s="1"/>
      <c r="B186" s="1"/>
      <c r="C186" s="1"/>
      <c r="D186" s="1"/>
      <c r="E186" s="1"/>
      <c r="F186" s="1"/>
      <c r="G186" s="21"/>
      <c r="H186" s="1"/>
      <c r="I186" s="1"/>
      <c r="J186" s="13"/>
    </row>
    <row r="187" spans="1:10" ht="12.75">
      <c r="A187" s="1"/>
      <c r="B187" s="1"/>
      <c r="C187" s="1"/>
      <c r="D187" s="1"/>
      <c r="E187" s="1"/>
      <c r="F187" s="1"/>
      <c r="G187" s="21"/>
      <c r="H187" s="1"/>
      <c r="I187" s="1"/>
      <c r="J187" s="13"/>
    </row>
    <row r="188" spans="1:10" ht="12.75">
      <c r="A188" s="1"/>
      <c r="B188" s="1"/>
      <c r="C188" s="1"/>
      <c r="D188" s="1"/>
      <c r="E188" s="1"/>
      <c r="F188" s="1"/>
      <c r="G188" s="21"/>
      <c r="H188" s="1"/>
      <c r="I188" s="1"/>
      <c r="J188" s="13"/>
    </row>
    <row r="189" spans="1:10" ht="12.75">
      <c r="A189" s="1"/>
      <c r="B189" s="1"/>
      <c r="C189" s="1"/>
      <c r="D189" s="1"/>
      <c r="E189" s="1"/>
      <c r="F189" s="1"/>
      <c r="G189" s="21"/>
      <c r="H189" s="1"/>
      <c r="I189" s="1"/>
      <c r="J189" s="13"/>
    </row>
    <row r="190" spans="1:10" ht="12.75">
      <c r="A190" s="1"/>
      <c r="B190" s="1"/>
      <c r="C190" s="1"/>
      <c r="D190" s="1"/>
      <c r="E190" s="1"/>
      <c r="F190" s="1"/>
      <c r="G190" s="21"/>
      <c r="H190" s="1"/>
      <c r="I190" s="1"/>
      <c r="J190" s="13"/>
    </row>
    <row r="191" spans="1:10" ht="12.75">
      <c r="A191" s="1"/>
      <c r="B191" s="1"/>
      <c r="C191" s="1"/>
      <c r="D191" s="1"/>
      <c r="E191" s="1"/>
      <c r="F191" s="1"/>
      <c r="G191" s="21"/>
      <c r="H191" s="1"/>
      <c r="I191" s="1"/>
      <c r="J191" s="13"/>
    </row>
    <row r="192" spans="1:10" ht="12.75">
      <c r="A192" s="1"/>
      <c r="B192" s="1"/>
      <c r="C192" s="1"/>
      <c r="D192" s="1"/>
      <c r="E192" s="1"/>
      <c r="F192" s="1"/>
      <c r="G192" s="21"/>
      <c r="H192" s="1"/>
      <c r="I192" s="1"/>
      <c r="J192" s="13"/>
    </row>
    <row r="193" spans="1:10" ht="12.75">
      <c r="A193" s="1"/>
      <c r="B193" s="1"/>
      <c r="C193" s="1"/>
      <c r="D193" s="1"/>
      <c r="E193" s="1"/>
      <c r="F193" s="1"/>
      <c r="G193" s="21"/>
      <c r="H193" s="1"/>
      <c r="I193" s="1"/>
      <c r="J193" s="13"/>
    </row>
    <row r="194" spans="1:10" ht="12.75">
      <c r="A194" s="1"/>
      <c r="B194" s="1"/>
      <c r="C194" s="1"/>
      <c r="D194" s="1"/>
      <c r="E194" s="1"/>
      <c r="F194" s="1"/>
      <c r="G194" s="21"/>
      <c r="H194" s="1"/>
      <c r="I194" s="1"/>
      <c r="J194" s="13"/>
    </row>
  </sheetData>
  <sheetProtection/>
  <autoFilter ref="A1:I89"/>
  <hyperlinks>
    <hyperlink ref="G9" r:id="rId1" display="http://www.euro.who.int/document/e89842.pdf"/>
    <hyperlink ref="G79" r:id="rId2" display="http://data.euro.who.int/tobacco/Default.aspx?TabID=2444"/>
    <hyperlink ref="G10" r:id="rId3" display="http://www.euro.who.int/document/e89842.pdf"/>
    <hyperlink ref="G3" r:id="rId4" display="http://www.euro.who.int/document/e89842.pdf"/>
    <hyperlink ref="G27" r:id="rId5" display="http://appsso.eurostat.ec.europa.eu/nui/show.do?dataset=demo_pjan&amp;lang=en"/>
    <hyperlink ref="G46" r:id="rId6" display="http://epp.eurostat.ec.europa.eu/tgm/table.do?tab=table&amp;init=1&amp;plugin=1&amp;language=en&amp;pcode=tec00018"/>
    <hyperlink ref="G48" r:id="rId7" display="http://epp.eurostat.ec.europa.eu/tgm/table.do?tab=table&amp;init=1&amp;plugin=1&amp;language=en&amp;pcode=tec00018"/>
    <hyperlink ref="G50" r:id="rId8" display="http://epp.eurostat.ec.europa.eu/tgm/table.do?tab=table&amp;init=1&amp;plugin=1&amp;language=en&amp;pcode=tec00018"/>
    <hyperlink ref="G52" r:id="rId9" display="http://epp.eurostat.ec.europa.eu/tgm/table.do?tab=table&amp;init=1&amp;plugin=1&amp;language=en&amp;pcode=tec00018"/>
    <hyperlink ref="G54" r:id="rId10" display="http://epp.eurostat.ec.europa.eu/tgm/table.do?tab=table&amp;init=1&amp;plugin=1&amp;language=en&amp;pcode=tec00018"/>
    <hyperlink ref="G56" r:id="rId11" display="http://epp.eurostat.ec.europa.eu/tgm/table.do?tab=table&amp;init=1&amp;plugin=1&amp;language=en&amp;pcode=tec00018"/>
    <hyperlink ref="G57" r:id="rId12" display="http://data.euro.who.int/tobacco/Default.aspx?TabID=2444"/>
    <hyperlink ref="G59" r:id="rId13" display="http://data.euro.who.int/tobacco/Default.aspx?TabID=2444"/>
    <hyperlink ref="G61" r:id="rId14" display="http://data.euro.who.int/tobacco/Default.aspx?TabID=2444"/>
    <hyperlink ref="G63" r:id="rId15" display="http://data.euro.who.int/tobacco/Default.aspx?TabID=2444"/>
    <hyperlink ref="G65" r:id="rId16" display="http://data.euro.who.int/tobacco/Default.aspx?TabID=2444"/>
    <hyperlink ref="G67" r:id="rId17" display="http://data.euro.who.int/tobacco/Default.aspx?TabID=2444"/>
    <hyperlink ref="G68" r:id="rId18" display="http://data.euro.who.int/tobacco/Default.aspx?TabID=2444"/>
    <hyperlink ref="G70" r:id="rId19" display="http://data.euro.who.int/tobacco/Default.aspx?TabID=2444"/>
    <hyperlink ref="G72" r:id="rId20" display="http://data.euro.who.int/tobacco/Default.aspx?TabID=2444"/>
    <hyperlink ref="G74" r:id="rId21" display="http://data.euro.who.int/tobacco/Default.aspx?TabID=2444"/>
    <hyperlink ref="G76" r:id="rId22" display="http://data.euro.who.int/tobacco/Default.aspx?TabID=2444"/>
    <hyperlink ref="G78" r:id="rId23" display="http://data.euro.who.int/tobacco/Default.aspx?TabID=2444"/>
    <hyperlink ref="G82" r:id="rId24" display="http://data.euro.who.int/tobacco/Default.aspx?TabID=2444"/>
    <hyperlink ref="G85" r:id="rId25" display="http://data.euro.who.int/tobacco/Default.aspx?TabID=2444"/>
    <hyperlink ref="G88" r:id="rId26" display="http://data.euro.who.int/tobacco/Default.aspx?TabID=2444"/>
    <hyperlink ref="G81" r:id="rId27" display="http://data.euro.who.int/tobacco/Default.aspx?TabID=2444"/>
    <hyperlink ref="G84" r:id="rId28" display="http://data.euro.who.int/tobacco/Default.aspx?TabID=2444"/>
    <hyperlink ref="G87" r:id="rId29" display="http://data.euro.who.int/tobacco/Default.aspx?TabID=2444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1">
      <selection activeCell="C25" sqref="C25"/>
    </sheetView>
  </sheetViews>
  <sheetFormatPr defaultColWidth="9.140625" defaultRowHeight="12.75"/>
  <cols>
    <col min="1" max="1" width="12.00390625" style="0" customWidth="1"/>
    <col min="2" max="9" width="33.421875" style="0" customWidth="1"/>
    <col min="10" max="10" width="10.28125" style="0" customWidth="1"/>
    <col min="11" max="11" width="42.8515625" style="0" bestFit="1" customWidth="1"/>
    <col min="12" max="12" width="20.28125" style="0" customWidth="1"/>
    <col min="13" max="13" width="29.7109375" style="0" customWidth="1"/>
    <col min="14" max="14" width="9.00390625" style="0" customWidth="1"/>
    <col min="15" max="15" width="18.28125" style="0" customWidth="1"/>
    <col min="16" max="16" width="30.8515625" style="0" customWidth="1"/>
    <col min="17" max="17" width="40.140625" style="0" customWidth="1"/>
    <col min="18" max="18" width="10.28125" style="0" customWidth="1"/>
    <col min="19" max="19" width="29.7109375" style="0" bestFit="1" customWidth="1"/>
    <col min="20" max="20" width="9.00390625" style="0" customWidth="1"/>
    <col min="21" max="21" width="11.421875" style="0" bestFit="1" customWidth="1"/>
    <col min="22" max="22" width="18.28125" style="0" bestFit="1" customWidth="1"/>
    <col min="23" max="23" width="30.8515625" style="0" bestFit="1" customWidth="1"/>
    <col min="24" max="24" width="13.140625" style="0" bestFit="1" customWidth="1"/>
    <col min="25" max="25" width="40.140625" style="0" bestFit="1" customWidth="1"/>
    <col min="26" max="26" width="10.28125" style="0" customWidth="1"/>
  </cols>
  <sheetData>
    <row r="1" spans="1:9" ht="12.75">
      <c r="A1" s="26" t="s">
        <v>139</v>
      </c>
      <c r="B1" s="26" t="s">
        <v>2</v>
      </c>
      <c r="C1" s="27" t="s">
        <v>4</v>
      </c>
      <c r="D1" s="27" t="s">
        <v>5</v>
      </c>
      <c r="E1" s="2"/>
      <c r="F1" s="2"/>
      <c r="G1" s="2"/>
      <c r="H1" s="2"/>
      <c r="I1" s="3"/>
    </row>
    <row r="2" spans="1:9" ht="12.75">
      <c r="A2" s="4"/>
      <c r="B2" s="24" t="s">
        <v>128</v>
      </c>
      <c r="C2" s="24" t="s">
        <v>130</v>
      </c>
      <c r="D2" s="24" t="s">
        <v>110</v>
      </c>
      <c r="E2" s="24" t="s">
        <v>156</v>
      </c>
      <c r="F2" s="24" t="s">
        <v>137</v>
      </c>
      <c r="G2" s="24" t="s">
        <v>40</v>
      </c>
      <c r="H2" s="24" t="s">
        <v>43</v>
      </c>
      <c r="I2" s="25" t="s">
        <v>155</v>
      </c>
    </row>
    <row r="3" spans="1:9" ht="12.75">
      <c r="A3" s="4"/>
      <c r="B3" s="24" t="s">
        <v>129</v>
      </c>
      <c r="C3" s="24" t="s">
        <v>19</v>
      </c>
      <c r="D3" s="24" t="s">
        <v>111</v>
      </c>
      <c r="E3" s="24" t="s">
        <v>19</v>
      </c>
      <c r="F3" s="24" t="s">
        <v>19</v>
      </c>
      <c r="G3" s="24" t="s">
        <v>41</v>
      </c>
      <c r="H3" s="24" t="s">
        <v>44</v>
      </c>
      <c r="I3" s="25" t="s">
        <v>19</v>
      </c>
    </row>
    <row r="4" spans="1:9" s="12" customFormat="1" ht="12.75">
      <c r="A4" s="26" t="s">
        <v>1</v>
      </c>
      <c r="B4" s="24">
        <v>2000</v>
      </c>
      <c r="C4" s="24" t="s">
        <v>131</v>
      </c>
      <c r="D4" s="24">
        <v>2003</v>
      </c>
      <c r="E4" s="24">
        <v>2000</v>
      </c>
      <c r="F4" s="24">
        <v>2000</v>
      </c>
      <c r="G4" s="24">
        <v>2004</v>
      </c>
      <c r="H4" s="24">
        <v>2003</v>
      </c>
      <c r="I4" s="25">
        <v>2005</v>
      </c>
    </row>
    <row r="5" spans="1:9" ht="12.75">
      <c r="A5" s="32" t="s">
        <v>14</v>
      </c>
      <c r="B5" s="5">
        <v>1259.53</v>
      </c>
      <c r="C5" s="5">
        <v>2.4</v>
      </c>
      <c r="D5" s="5">
        <v>10.7</v>
      </c>
      <c r="E5" s="5">
        <v>12</v>
      </c>
      <c r="F5" s="5">
        <v>2.8</v>
      </c>
      <c r="G5" s="5">
        <v>8142573</v>
      </c>
      <c r="H5" s="5">
        <v>10.51</v>
      </c>
      <c r="I5" s="6">
        <v>40</v>
      </c>
    </row>
    <row r="6" spans="1:9" ht="12.75">
      <c r="A6" s="33" t="s">
        <v>9</v>
      </c>
      <c r="B6" s="7">
        <v>2792.6</v>
      </c>
      <c r="C6" s="7">
        <v>21</v>
      </c>
      <c r="D6" s="7">
        <v>6.5</v>
      </c>
      <c r="E6" s="7">
        <v>10</v>
      </c>
      <c r="F6" s="7">
        <v>16.4</v>
      </c>
      <c r="G6" s="7">
        <v>7801273</v>
      </c>
      <c r="H6" s="7">
        <v>5.04</v>
      </c>
      <c r="I6" s="8">
        <v>23.4</v>
      </c>
    </row>
    <row r="7" spans="1:9" ht="12.75">
      <c r="A7" s="33" t="s">
        <v>11</v>
      </c>
      <c r="B7" s="7">
        <v>1303.29</v>
      </c>
      <c r="C7" s="7">
        <v>13.1</v>
      </c>
      <c r="D7" s="7">
        <v>10.9</v>
      </c>
      <c r="E7" s="7">
        <v>12</v>
      </c>
      <c r="F7" s="7">
        <v>9</v>
      </c>
      <c r="G7" s="7">
        <v>62292241</v>
      </c>
      <c r="H7" s="7">
        <v>9.95</v>
      </c>
      <c r="I7" s="8">
        <v>23.6</v>
      </c>
    </row>
    <row r="8" spans="1:9" ht="12.75">
      <c r="A8" s="33" t="s">
        <v>21</v>
      </c>
      <c r="B8" s="7">
        <v>1553.15</v>
      </c>
      <c r="C8" s="7">
        <v>11</v>
      </c>
      <c r="D8" s="7">
        <v>10.4</v>
      </c>
      <c r="E8" s="7">
        <v>13</v>
      </c>
      <c r="F8" s="7">
        <v>7.5</v>
      </c>
      <c r="G8" s="7">
        <v>82531671</v>
      </c>
      <c r="H8" s="7">
        <v>10.71</v>
      </c>
      <c r="I8" s="8">
        <v>22.4</v>
      </c>
    </row>
    <row r="9" spans="1:9" ht="12.75">
      <c r="A9" s="33" t="s">
        <v>13</v>
      </c>
      <c r="B9" s="7">
        <v>2151.41</v>
      </c>
      <c r="C9" s="7">
        <v>11.8</v>
      </c>
      <c r="D9" s="7">
        <v>9.5</v>
      </c>
      <c r="E9" s="7">
        <v>21</v>
      </c>
      <c r="F9" s="7">
        <v>6.4</v>
      </c>
      <c r="G9" s="7">
        <v>10116742</v>
      </c>
      <c r="H9" s="7">
        <v>11.6</v>
      </c>
      <c r="I9" s="8">
        <v>29.7</v>
      </c>
    </row>
    <row r="10" spans="1:9" ht="12.75">
      <c r="A10" s="33" t="s">
        <v>12</v>
      </c>
      <c r="B10" s="7">
        <v>1740.96</v>
      </c>
      <c r="C10" s="7">
        <v>6.1</v>
      </c>
      <c r="D10" s="7">
        <v>13.4</v>
      </c>
      <c r="E10" s="7">
        <v>14</v>
      </c>
      <c r="F10" s="7">
        <v>10.1</v>
      </c>
      <c r="G10" s="7">
        <v>57888245</v>
      </c>
      <c r="H10" s="7">
        <v>7.61</v>
      </c>
      <c r="I10" s="8">
        <v>15.5</v>
      </c>
    </row>
    <row r="11" spans="1:9" ht="12.75">
      <c r="A11" s="33" t="s">
        <v>18</v>
      </c>
      <c r="B11" s="7">
        <v>578.53</v>
      </c>
      <c r="C11" s="7">
        <v>7.6</v>
      </c>
      <c r="D11" s="7">
        <v>19.4</v>
      </c>
      <c r="E11" s="7">
        <v>13</v>
      </c>
      <c r="F11" s="7">
        <v>3.2</v>
      </c>
      <c r="G11" s="7">
        <v>4577457</v>
      </c>
      <c r="H11" s="7">
        <v>4.82</v>
      </c>
      <c r="I11" s="8">
        <v>23.7</v>
      </c>
    </row>
    <row r="12" spans="1:9" ht="12.75">
      <c r="A12" s="33" t="s">
        <v>15</v>
      </c>
      <c r="B12" s="7">
        <v>1934.24</v>
      </c>
      <c r="C12" s="7">
        <v>1.9</v>
      </c>
      <c r="D12" s="7">
        <v>6.5</v>
      </c>
      <c r="E12" s="7">
        <v>19</v>
      </c>
      <c r="F12" s="7">
        <v>16.1</v>
      </c>
      <c r="G12" s="7">
        <v>38190608</v>
      </c>
      <c r="H12" s="7">
        <v>6.68</v>
      </c>
      <c r="I12" s="8">
        <v>23.3</v>
      </c>
    </row>
    <row r="13" spans="1:9" ht="12.75">
      <c r="A13" s="33" t="s">
        <v>16</v>
      </c>
      <c r="B13" s="7">
        <v>1230.4</v>
      </c>
      <c r="C13" s="7">
        <v>10.7</v>
      </c>
      <c r="D13" s="7">
        <v>7.1</v>
      </c>
      <c r="E13" s="7">
        <v>15</v>
      </c>
      <c r="F13" s="7">
        <v>18.8</v>
      </c>
      <c r="G13" s="7">
        <v>5380053</v>
      </c>
      <c r="H13" s="7">
        <v>9.48</v>
      </c>
      <c r="I13" s="8">
        <v>15.5</v>
      </c>
    </row>
    <row r="14" spans="1:9" ht="12.75">
      <c r="A14" s="33" t="s">
        <v>10</v>
      </c>
      <c r="B14" s="7">
        <v>2464.44</v>
      </c>
      <c r="C14" s="7">
        <v>2.3</v>
      </c>
      <c r="D14" s="7">
        <v>10.1</v>
      </c>
      <c r="E14" s="7">
        <v>13</v>
      </c>
      <c r="F14" s="7">
        <v>11.1</v>
      </c>
      <c r="G14" s="7">
        <v>42345342</v>
      </c>
      <c r="H14" s="7">
        <v>9.99</v>
      </c>
      <c r="I14" s="8">
        <v>27.1</v>
      </c>
    </row>
    <row r="15" spans="1:9" ht="12.75">
      <c r="A15" s="34" t="s">
        <v>17</v>
      </c>
      <c r="B15" s="10">
        <v>902.36</v>
      </c>
      <c r="C15" s="10">
        <v>0.7</v>
      </c>
      <c r="D15" s="10">
        <v>20.1</v>
      </c>
      <c r="E15" s="10">
        <v>9</v>
      </c>
      <c r="F15" s="10">
        <v>5.6</v>
      </c>
      <c r="G15" s="10">
        <v>8975670</v>
      </c>
      <c r="H15" s="10">
        <v>5.62</v>
      </c>
      <c r="I15" s="11">
        <v>18.1</v>
      </c>
    </row>
    <row r="18" spans="1:10" ht="12.75">
      <c r="A18" s="26" t="s">
        <v>141</v>
      </c>
      <c r="B18" s="26" t="s">
        <v>2</v>
      </c>
      <c r="C18" s="27" t="s">
        <v>4</v>
      </c>
      <c r="D18" s="27" t="s">
        <v>5</v>
      </c>
      <c r="E18" s="2"/>
      <c r="F18" s="2"/>
      <c r="G18" s="2"/>
      <c r="H18" s="2"/>
      <c r="I18" s="2"/>
      <c r="J18" s="3"/>
    </row>
    <row r="19" spans="1:10" ht="12.75">
      <c r="A19" s="4"/>
      <c r="B19" s="24" t="s">
        <v>128</v>
      </c>
      <c r="C19" s="24" t="s">
        <v>130</v>
      </c>
      <c r="D19" s="24" t="s">
        <v>110</v>
      </c>
      <c r="E19" s="24" t="s">
        <v>156</v>
      </c>
      <c r="F19" s="24" t="s">
        <v>137</v>
      </c>
      <c r="G19" s="24" t="s">
        <v>40</v>
      </c>
      <c r="H19" s="24" t="s">
        <v>43</v>
      </c>
      <c r="I19" s="24" t="s">
        <v>155</v>
      </c>
      <c r="J19" s="25" t="s">
        <v>140</v>
      </c>
    </row>
    <row r="20" spans="1:10" ht="12.75">
      <c r="A20" s="4"/>
      <c r="B20" s="24" t="s">
        <v>129</v>
      </c>
      <c r="C20" s="24" t="s">
        <v>19</v>
      </c>
      <c r="D20" s="24" t="s">
        <v>111</v>
      </c>
      <c r="E20" s="24" t="s">
        <v>19</v>
      </c>
      <c r="F20" s="24" t="s">
        <v>19</v>
      </c>
      <c r="G20" s="24" t="s">
        <v>41</v>
      </c>
      <c r="H20" s="24" t="s">
        <v>44</v>
      </c>
      <c r="I20" s="24" t="s">
        <v>19</v>
      </c>
      <c r="J20" s="28"/>
    </row>
    <row r="21" spans="1:10" s="12" customFormat="1" ht="12.75">
      <c r="A21" s="26" t="s">
        <v>1</v>
      </c>
      <c r="B21" s="24">
        <v>2000</v>
      </c>
      <c r="C21" s="24" t="s">
        <v>131</v>
      </c>
      <c r="D21" s="24">
        <v>2003</v>
      </c>
      <c r="E21" s="24">
        <v>2000</v>
      </c>
      <c r="F21" s="24">
        <v>2000</v>
      </c>
      <c r="G21" s="24">
        <v>2004</v>
      </c>
      <c r="H21" s="24">
        <v>2003</v>
      </c>
      <c r="I21" s="24">
        <v>2005</v>
      </c>
      <c r="J21" s="28"/>
    </row>
    <row r="22" spans="1:10" ht="12.75">
      <c r="A22" s="32" t="s">
        <v>14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6">
        <v>8</v>
      </c>
    </row>
    <row r="23" spans="1:10" ht="12.75">
      <c r="A23" s="33" t="s">
        <v>9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8">
        <v>8</v>
      </c>
    </row>
    <row r="24" spans="1:10" ht="12.75">
      <c r="A24" s="33" t="s">
        <v>11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8">
        <v>8</v>
      </c>
    </row>
    <row r="25" spans="1:10" ht="12.75">
      <c r="A25" s="33" t="s">
        <v>21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8">
        <v>8</v>
      </c>
    </row>
    <row r="26" spans="1:10" ht="12.75">
      <c r="A26" s="33" t="s">
        <v>13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8">
        <v>8</v>
      </c>
    </row>
    <row r="27" spans="1:10" ht="12.75">
      <c r="A27" s="33" t="s">
        <v>12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8">
        <v>8</v>
      </c>
    </row>
    <row r="28" spans="1:10" ht="12.75">
      <c r="A28" s="33" t="s">
        <v>18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8">
        <v>8</v>
      </c>
    </row>
    <row r="29" spans="1:10" ht="12.75">
      <c r="A29" s="33" t="s">
        <v>15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8">
        <v>8</v>
      </c>
    </row>
    <row r="30" spans="1:10" ht="12.75">
      <c r="A30" s="33" t="s">
        <v>16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8">
        <v>8</v>
      </c>
    </row>
    <row r="31" spans="1:10" ht="12.75">
      <c r="A31" s="33" t="s">
        <v>10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8">
        <v>8</v>
      </c>
    </row>
    <row r="32" spans="1:10" ht="12.75">
      <c r="A32" s="33" t="s">
        <v>17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8</v>
      </c>
    </row>
    <row r="33" spans="1:10" s="12" customFormat="1" ht="12.75">
      <c r="A33" s="29" t="s">
        <v>140</v>
      </c>
      <c r="B33" s="30">
        <v>11</v>
      </c>
      <c r="C33" s="30">
        <v>11</v>
      </c>
      <c r="D33" s="30">
        <v>11</v>
      </c>
      <c r="E33" s="30">
        <v>11</v>
      </c>
      <c r="F33" s="30">
        <v>11</v>
      </c>
      <c r="G33" s="30">
        <v>11</v>
      </c>
      <c r="H33" s="30">
        <v>11</v>
      </c>
      <c r="I33" s="30">
        <v>11</v>
      </c>
      <c r="J33" s="31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42">
      <selection activeCell="A49" sqref="A49:L49"/>
    </sheetView>
  </sheetViews>
  <sheetFormatPr defaultColWidth="9.140625" defaultRowHeight="12.75"/>
  <cols>
    <col min="1" max="1" width="16.57421875" style="0" bestFit="1" customWidth="1"/>
    <col min="2" max="2" width="22.140625" style="0" bestFit="1" customWidth="1"/>
    <col min="3" max="3" width="30.140625" style="0" bestFit="1" customWidth="1"/>
    <col min="4" max="4" width="24.28125" style="0" bestFit="1" customWidth="1"/>
    <col min="5" max="5" width="36.421875" style="0" bestFit="1" customWidth="1"/>
    <col min="6" max="6" width="22.7109375" style="0" bestFit="1" customWidth="1"/>
    <col min="7" max="7" width="33.421875" style="0" bestFit="1" customWidth="1"/>
    <col min="8" max="8" width="21.00390625" style="0" bestFit="1" customWidth="1"/>
    <col min="9" max="9" width="27.57421875" style="0" customWidth="1"/>
    <col min="10" max="10" width="14.00390625" style="0" bestFit="1" customWidth="1"/>
    <col min="11" max="11" width="21.57421875" style="0" bestFit="1" customWidth="1"/>
    <col min="12" max="12" width="13.7109375" style="0" customWidth="1"/>
    <col min="13" max="13" width="20.421875" style="0" bestFit="1" customWidth="1"/>
    <col min="14" max="14" width="31.00390625" style="0" bestFit="1" customWidth="1"/>
  </cols>
  <sheetData>
    <row r="1" spans="1:32" ht="12.75">
      <c r="A1" s="82" t="s">
        <v>142</v>
      </c>
      <c r="B1" s="38" t="str">
        <f>'Pivot(Dohányzás nők)'!B2</f>
        <v>Cigaretták száma/év/fő</v>
      </c>
      <c r="C1" s="38" t="str">
        <f>'Pivot(Dohányzás nők)'!C2</f>
        <v>Évi áreltérések </v>
      </c>
      <c r="D1" s="38" t="str">
        <f>'Pivot(Dohányzás nők)'!D2</f>
        <v>folyó vagy jelenlegi adók</v>
      </c>
      <c r="E1" s="38" t="str">
        <f>'Pivot(Dohányzás nők)'!E2</f>
        <v>Halálesetek aránya a dohányzás miatt</v>
      </c>
      <c r="F1" s="38" t="str">
        <f>'Pivot(Dohányzás nők)'!F2</f>
        <v>munkanélküliek aránya</v>
      </c>
      <c r="G1" s="38" t="str">
        <f>'Pivot(Dohányzás nők)'!H2</f>
        <v>Tiszta alkohol fogyasztása egy főre</v>
      </c>
      <c r="H1" s="38" t="str">
        <f>'Pivot(Dohányzás nők)'!I2</f>
        <v>Dohányzó nők aránya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83"/>
      <c r="B2" s="39" t="str">
        <f>'Pivot(Dohányzás nők)'!B3</f>
        <v>db</v>
      </c>
      <c r="C2" s="39" t="str">
        <f>'Pivot(Dohányzás nők)'!C3</f>
        <v>%</v>
      </c>
      <c r="D2" s="39" t="str">
        <f>'Pivot(Dohányzás nők)'!D3</f>
        <v>GDP %-a</v>
      </c>
      <c r="E2" s="39" t="str">
        <f>'Pivot(Dohányzás nők)'!E3</f>
        <v>%</v>
      </c>
      <c r="F2" s="39" t="str">
        <f>'Pivot(Dohányzás nők)'!F3</f>
        <v>%</v>
      </c>
      <c r="G2" s="39" t="str">
        <f>'Pivot(Dohányzás nők)'!H3</f>
        <v>liter</v>
      </c>
      <c r="H2" s="39" t="str">
        <f>'Pivot(Dohányzás nők)'!I3</f>
        <v>%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3.5" thickBot="1">
      <c r="A3" s="84"/>
      <c r="B3" s="40">
        <f>'Pivot(Dohányzás nők)'!B4</f>
        <v>2000</v>
      </c>
      <c r="C3" s="40" t="str">
        <f>'Pivot(Dohányzás nők)'!C4</f>
        <v>2001 és 2005 között</v>
      </c>
      <c r="D3" s="40">
        <f>'Pivot(Dohányzás nők)'!D4</f>
        <v>2003</v>
      </c>
      <c r="E3" s="40">
        <f>'Pivot(Dohányzás nők)'!E4</f>
        <v>2000</v>
      </c>
      <c r="F3" s="40">
        <f>'Pivot(Dohányzás nők)'!F4</f>
        <v>2000</v>
      </c>
      <c r="G3" s="40">
        <f>'Pivot(Dohányzás nők)'!H4</f>
        <v>2003</v>
      </c>
      <c r="H3" s="40">
        <f>'Pivot(Dohányzás nők)'!I4</f>
        <v>2005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41" t="str">
        <f>'Pivot(Dohányzás nők)'!A5</f>
        <v>Austria</v>
      </c>
      <c r="B4" s="42">
        <f>'Pivot(Dohányzás nők)'!B5</f>
        <v>1259.53</v>
      </c>
      <c r="C4" s="42">
        <f>'Pivot(Dohányzás nők)'!C5</f>
        <v>2.4</v>
      </c>
      <c r="D4" s="42">
        <f>'Pivot(Dohányzás nők)'!D5</f>
        <v>10.7</v>
      </c>
      <c r="E4" s="42">
        <f>'Pivot(Dohányzás nők)'!E5</f>
        <v>12</v>
      </c>
      <c r="F4" s="42">
        <f>'Pivot(Dohányzás nők)'!F5</f>
        <v>2.8</v>
      </c>
      <c r="G4" s="42">
        <f>'Pivot(Dohányzás nők)'!H5</f>
        <v>10.51</v>
      </c>
      <c r="H4" s="42">
        <f>'Pivot(Dohányzás nők)'!I5</f>
        <v>40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2.75">
      <c r="A5" s="41" t="str">
        <f>'Pivot(Dohányzás nők)'!A6</f>
        <v>Bulgaria</v>
      </c>
      <c r="B5" s="42">
        <f>'Pivot(Dohányzás nők)'!B6</f>
        <v>2792.6</v>
      </c>
      <c r="C5" s="42">
        <f>'Pivot(Dohányzás nők)'!C6</f>
        <v>21</v>
      </c>
      <c r="D5" s="42">
        <f>'Pivot(Dohányzás nők)'!D6</f>
        <v>6.5</v>
      </c>
      <c r="E5" s="42">
        <f>'Pivot(Dohányzás nők)'!E6</f>
        <v>10</v>
      </c>
      <c r="F5" s="42">
        <f>'Pivot(Dohányzás nők)'!F6</f>
        <v>16.4</v>
      </c>
      <c r="G5" s="42">
        <f>'Pivot(Dohányzás nők)'!H6</f>
        <v>5.04</v>
      </c>
      <c r="H5" s="42">
        <f>'Pivot(Dohányzás nők)'!I6</f>
        <v>23.4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2.75">
      <c r="A6" s="41" t="str">
        <f>'Pivot(Dohányzás nők)'!A7</f>
        <v>France</v>
      </c>
      <c r="B6" s="42">
        <f>'Pivot(Dohányzás nők)'!B7</f>
        <v>1303.29</v>
      </c>
      <c r="C6" s="42">
        <f>'Pivot(Dohányzás nők)'!C7</f>
        <v>13.1</v>
      </c>
      <c r="D6" s="42">
        <f>'Pivot(Dohányzás nők)'!D7</f>
        <v>10.9</v>
      </c>
      <c r="E6" s="42">
        <f>'Pivot(Dohányzás nők)'!E7</f>
        <v>12</v>
      </c>
      <c r="F6" s="42">
        <f>'Pivot(Dohányzás nők)'!F7</f>
        <v>9</v>
      </c>
      <c r="G6" s="42">
        <f>'Pivot(Dohányzás nők)'!H7</f>
        <v>9.95</v>
      </c>
      <c r="H6" s="42">
        <f>'Pivot(Dohányzás nők)'!I7</f>
        <v>23.6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41" t="str">
        <f>'Pivot(Dohányzás nők)'!A8</f>
        <v>Germany</v>
      </c>
      <c r="B7" s="42">
        <f>'Pivot(Dohányzás nők)'!B8</f>
        <v>1553.15</v>
      </c>
      <c r="C7" s="42">
        <f>'Pivot(Dohányzás nők)'!C8</f>
        <v>11</v>
      </c>
      <c r="D7" s="42">
        <f>'Pivot(Dohányzás nők)'!D8</f>
        <v>10.4</v>
      </c>
      <c r="E7" s="42">
        <f>'Pivot(Dohányzás nők)'!E8</f>
        <v>13</v>
      </c>
      <c r="F7" s="42">
        <f>'Pivot(Dohányzás nők)'!F8</f>
        <v>7.5</v>
      </c>
      <c r="G7" s="42">
        <f>'Pivot(Dohányzás nők)'!H8</f>
        <v>10.71</v>
      </c>
      <c r="H7" s="42">
        <f>'Pivot(Dohányzás nők)'!I8</f>
        <v>22.4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41" t="str">
        <f>'Pivot(Dohányzás nők)'!A9</f>
        <v>Hungary</v>
      </c>
      <c r="B8" s="42">
        <f>'Pivot(Dohányzás nők)'!B9</f>
        <v>2151.41</v>
      </c>
      <c r="C8" s="42">
        <f>'Pivot(Dohányzás nők)'!C9</f>
        <v>11.8</v>
      </c>
      <c r="D8" s="42">
        <f>'Pivot(Dohányzás nők)'!D9</f>
        <v>9.5</v>
      </c>
      <c r="E8" s="42">
        <f>'Pivot(Dohányzás nők)'!E9</f>
        <v>21</v>
      </c>
      <c r="F8" s="42">
        <f>'Pivot(Dohányzás nők)'!F9</f>
        <v>6.4</v>
      </c>
      <c r="G8" s="42">
        <f>'Pivot(Dohányzás nők)'!H9</f>
        <v>11.6</v>
      </c>
      <c r="H8" s="42">
        <f>'Pivot(Dohányzás nők)'!I9</f>
        <v>29.7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.75">
      <c r="A9" s="41" t="str">
        <f>'Pivot(Dohányzás nők)'!A10</f>
        <v>Italy</v>
      </c>
      <c r="B9" s="42">
        <f>'Pivot(Dohányzás nők)'!B10</f>
        <v>1740.96</v>
      </c>
      <c r="C9" s="42">
        <f>'Pivot(Dohányzás nők)'!C10</f>
        <v>6.1</v>
      </c>
      <c r="D9" s="42">
        <f>'Pivot(Dohányzás nők)'!D10</f>
        <v>13.4</v>
      </c>
      <c r="E9" s="42">
        <f>'Pivot(Dohányzás nők)'!E10</f>
        <v>14</v>
      </c>
      <c r="F9" s="42">
        <f>'Pivot(Dohányzás nők)'!F10</f>
        <v>10.1</v>
      </c>
      <c r="G9" s="42">
        <f>'Pivot(Dohányzás nők)'!H10</f>
        <v>7.61</v>
      </c>
      <c r="H9" s="42">
        <f>'Pivot(Dohányzás nők)'!I10</f>
        <v>15.5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41" t="str">
        <f>'Pivot(Dohányzás nők)'!A11</f>
        <v>Norway</v>
      </c>
      <c r="B10" s="42">
        <f>'Pivot(Dohányzás nők)'!B11</f>
        <v>578.53</v>
      </c>
      <c r="C10" s="42">
        <f>'Pivot(Dohányzás nők)'!C11</f>
        <v>7.6</v>
      </c>
      <c r="D10" s="42">
        <f>'Pivot(Dohányzás nők)'!D11</f>
        <v>19.4</v>
      </c>
      <c r="E10" s="42">
        <f>'Pivot(Dohányzás nők)'!E11</f>
        <v>13</v>
      </c>
      <c r="F10" s="42">
        <f>'Pivot(Dohányzás nők)'!F11</f>
        <v>3.2</v>
      </c>
      <c r="G10" s="42">
        <f>'Pivot(Dohányzás nők)'!H11</f>
        <v>4.82</v>
      </c>
      <c r="H10" s="42">
        <f>'Pivot(Dohányzás nők)'!I11</f>
        <v>23.7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>
      <c r="A11" s="41" t="str">
        <f>'Pivot(Dohányzás nők)'!A12</f>
        <v>Poland</v>
      </c>
      <c r="B11" s="42">
        <f>'Pivot(Dohányzás nők)'!B12</f>
        <v>1934.24</v>
      </c>
      <c r="C11" s="42">
        <f>'Pivot(Dohányzás nők)'!C12</f>
        <v>1.9</v>
      </c>
      <c r="D11" s="42">
        <f>'Pivot(Dohányzás nők)'!D12</f>
        <v>6.5</v>
      </c>
      <c r="E11" s="42">
        <f>'Pivot(Dohányzás nők)'!E12</f>
        <v>19</v>
      </c>
      <c r="F11" s="42">
        <f>'Pivot(Dohányzás nők)'!F12</f>
        <v>16.1</v>
      </c>
      <c r="G11" s="42">
        <f>'Pivot(Dohányzás nők)'!H12</f>
        <v>6.68</v>
      </c>
      <c r="H11" s="42">
        <f>'Pivot(Dohányzás nők)'!I12</f>
        <v>23.3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41" t="str">
        <f>'Pivot(Dohányzás nők)'!A13</f>
        <v>Slovakia</v>
      </c>
      <c r="B12" s="42">
        <f>'Pivot(Dohányzás nők)'!B13</f>
        <v>1230.4</v>
      </c>
      <c r="C12" s="42">
        <f>'Pivot(Dohányzás nők)'!C13</f>
        <v>10.7</v>
      </c>
      <c r="D12" s="42">
        <f>'Pivot(Dohányzás nők)'!D13</f>
        <v>7.1</v>
      </c>
      <c r="E12" s="42">
        <f>'Pivot(Dohányzás nők)'!E13</f>
        <v>15</v>
      </c>
      <c r="F12" s="42">
        <f>'Pivot(Dohányzás nők)'!F13</f>
        <v>18.8</v>
      </c>
      <c r="G12" s="42">
        <f>'Pivot(Dohányzás nők)'!H13</f>
        <v>9.48</v>
      </c>
      <c r="H12" s="42">
        <f>'Pivot(Dohányzás nők)'!I13</f>
        <v>15.5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41" t="str">
        <f>'Pivot(Dohányzás nők)'!A14</f>
        <v>Spain</v>
      </c>
      <c r="B13" s="42">
        <f>'Pivot(Dohányzás nők)'!B14</f>
        <v>2464.44</v>
      </c>
      <c r="C13" s="42">
        <f>'Pivot(Dohányzás nők)'!C14</f>
        <v>2.3</v>
      </c>
      <c r="D13" s="42">
        <f>'Pivot(Dohányzás nők)'!D14</f>
        <v>10.1</v>
      </c>
      <c r="E13" s="42">
        <f>'Pivot(Dohányzás nők)'!E14</f>
        <v>13</v>
      </c>
      <c r="F13" s="42">
        <f>'Pivot(Dohányzás nők)'!F14</f>
        <v>11.1</v>
      </c>
      <c r="G13" s="42">
        <f>'Pivot(Dohányzás nők)'!H14</f>
        <v>9.99</v>
      </c>
      <c r="H13" s="42">
        <f>'Pivot(Dohányzás nők)'!I14</f>
        <v>27.1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3.5" thickBot="1">
      <c r="A14" s="43" t="str">
        <f>'Pivot(Dohányzás nők)'!A15</f>
        <v>Sweden</v>
      </c>
      <c r="B14" s="44">
        <f>'Pivot(Dohányzás nők)'!B15</f>
        <v>902.36</v>
      </c>
      <c r="C14" s="44">
        <f>'Pivot(Dohányzás nők)'!C15</f>
        <v>0.7</v>
      </c>
      <c r="D14" s="44">
        <f>'Pivot(Dohányzás nők)'!D15</f>
        <v>20.1</v>
      </c>
      <c r="E14" s="44">
        <f>'Pivot(Dohányzás nők)'!E15</f>
        <v>9</v>
      </c>
      <c r="F14" s="44">
        <f>'Pivot(Dohányzás nők)'!F15</f>
        <v>5.6</v>
      </c>
      <c r="G14" s="44">
        <f>'Pivot(Dohányzás nők)'!H15</f>
        <v>5.62</v>
      </c>
      <c r="H14" s="44">
        <f>'Pivot(Dohányzás nők)'!I15</f>
        <v>18.1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3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3.5" thickBot="1">
      <c r="A16" s="36" t="s">
        <v>144</v>
      </c>
      <c r="B16" s="47">
        <v>0</v>
      </c>
      <c r="C16" s="47">
        <v>1</v>
      </c>
      <c r="D16" s="47">
        <v>1</v>
      </c>
      <c r="E16" s="47">
        <v>0</v>
      </c>
      <c r="F16" s="47">
        <v>1</v>
      </c>
      <c r="G16" s="47"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6.5" thickBot="1">
      <c r="A17" s="52" t="s">
        <v>157</v>
      </c>
      <c r="B17" s="47" t="str">
        <f aca="true" t="shared" si="0" ref="B17:G17">B1</f>
        <v>Cigaretták száma/év/fő</v>
      </c>
      <c r="C17" s="47" t="str">
        <f t="shared" si="0"/>
        <v>Évi áreltérések </v>
      </c>
      <c r="D17" s="47" t="str">
        <f t="shared" si="0"/>
        <v>folyó vagy jelenlegi adók</v>
      </c>
      <c r="E17" s="47" t="str">
        <f t="shared" si="0"/>
        <v>Halálesetek aránya a dohányzás miatt</v>
      </c>
      <c r="F17" s="47" t="str">
        <f t="shared" si="0"/>
        <v>munkanélküliek aránya</v>
      </c>
      <c r="G17" s="47" t="str">
        <f t="shared" si="0"/>
        <v>Tiszta alkohol fogyasztása egy főre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41" t="str">
        <f>A4</f>
        <v>Austria</v>
      </c>
      <c r="B18" s="42">
        <f aca="true" t="shared" si="1" ref="B18:G18">RANK(B4,B$4:B$14,B$16)</f>
        <v>8</v>
      </c>
      <c r="C18" s="42">
        <f t="shared" si="1"/>
        <v>4</v>
      </c>
      <c r="D18" s="42">
        <f t="shared" si="1"/>
        <v>7</v>
      </c>
      <c r="E18" s="42">
        <f t="shared" si="1"/>
        <v>8</v>
      </c>
      <c r="F18" s="42">
        <f t="shared" si="1"/>
        <v>1</v>
      </c>
      <c r="G18" s="42">
        <f t="shared" si="1"/>
        <v>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>
      <c r="A19" s="41" t="str">
        <f aca="true" t="shared" si="2" ref="A19:A26">A5</f>
        <v>Bulgaria</v>
      </c>
      <c r="B19" s="42">
        <f aca="true" t="shared" si="3" ref="B19:G28">RANK(B5,B$4:B$14,B$16)</f>
        <v>1</v>
      </c>
      <c r="C19" s="42">
        <f t="shared" si="3"/>
        <v>11</v>
      </c>
      <c r="D19" s="42">
        <f t="shared" si="3"/>
        <v>1</v>
      </c>
      <c r="E19" s="42">
        <f t="shared" si="3"/>
        <v>10</v>
      </c>
      <c r="F19" s="42">
        <f t="shared" si="3"/>
        <v>10</v>
      </c>
      <c r="G19" s="42">
        <f t="shared" si="3"/>
        <v>10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2.75">
      <c r="A20" s="41" t="str">
        <f t="shared" si="2"/>
        <v>France</v>
      </c>
      <c r="B20" s="42">
        <f t="shared" si="3"/>
        <v>7</v>
      </c>
      <c r="C20" s="42">
        <f t="shared" si="3"/>
        <v>10</v>
      </c>
      <c r="D20" s="42">
        <f t="shared" si="3"/>
        <v>8</v>
      </c>
      <c r="E20" s="42">
        <f t="shared" si="3"/>
        <v>8</v>
      </c>
      <c r="F20" s="42">
        <f t="shared" si="3"/>
        <v>6</v>
      </c>
      <c r="G20" s="42">
        <f t="shared" si="3"/>
        <v>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2.75">
      <c r="A21" s="41" t="str">
        <f t="shared" si="2"/>
        <v>Germany</v>
      </c>
      <c r="B21" s="42">
        <f t="shared" si="3"/>
        <v>6</v>
      </c>
      <c r="C21" s="42">
        <f t="shared" si="3"/>
        <v>8</v>
      </c>
      <c r="D21" s="42">
        <f t="shared" si="3"/>
        <v>6</v>
      </c>
      <c r="E21" s="42">
        <f t="shared" si="3"/>
        <v>5</v>
      </c>
      <c r="F21" s="42">
        <f t="shared" si="3"/>
        <v>5</v>
      </c>
      <c r="G21" s="42">
        <f t="shared" si="3"/>
        <v>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41" t="str">
        <f t="shared" si="2"/>
        <v>Hungary</v>
      </c>
      <c r="B22" s="42">
        <f t="shared" si="3"/>
        <v>3</v>
      </c>
      <c r="C22" s="42">
        <f t="shared" si="3"/>
        <v>9</v>
      </c>
      <c r="D22" s="42">
        <f t="shared" si="3"/>
        <v>4</v>
      </c>
      <c r="E22" s="42">
        <f t="shared" si="3"/>
        <v>1</v>
      </c>
      <c r="F22" s="42">
        <f t="shared" si="3"/>
        <v>4</v>
      </c>
      <c r="G22" s="42">
        <f t="shared" si="3"/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41" t="str">
        <f t="shared" si="2"/>
        <v>Italy</v>
      </c>
      <c r="B23" s="42">
        <f t="shared" si="3"/>
        <v>5</v>
      </c>
      <c r="C23" s="42">
        <f t="shared" si="3"/>
        <v>5</v>
      </c>
      <c r="D23" s="42">
        <f t="shared" si="3"/>
        <v>9</v>
      </c>
      <c r="E23" s="42">
        <f t="shared" si="3"/>
        <v>4</v>
      </c>
      <c r="F23" s="42">
        <f t="shared" si="3"/>
        <v>7</v>
      </c>
      <c r="G23" s="42">
        <f t="shared" si="3"/>
        <v>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41" t="str">
        <f t="shared" si="2"/>
        <v>Norway</v>
      </c>
      <c r="B24" s="42">
        <f t="shared" si="3"/>
        <v>11</v>
      </c>
      <c r="C24" s="42">
        <f t="shared" si="3"/>
        <v>6</v>
      </c>
      <c r="D24" s="42">
        <f t="shared" si="3"/>
        <v>10</v>
      </c>
      <c r="E24" s="42">
        <f t="shared" si="3"/>
        <v>5</v>
      </c>
      <c r="F24" s="42">
        <f t="shared" si="3"/>
        <v>2</v>
      </c>
      <c r="G24" s="42">
        <f t="shared" si="3"/>
        <v>11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41" t="str">
        <f t="shared" si="2"/>
        <v>Poland</v>
      </c>
      <c r="B25" s="42">
        <f t="shared" si="3"/>
        <v>4</v>
      </c>
      <c r="C25" s="42">
        <f t="shared" si="3"/>
        <v>2</v>
      </c>
      <c r="D25" s="42">
        <f t="shared" si="3"/>
        <v>1</v>
      </c>
      <c r="E25" s="42">
        <f t="shared" si="3"/>
        <v>2</v>
      </c>
      <c r="F25" s="42">
        <f t="shared" si="3"/>
        <v>9</v>
      </c>
      <c r="G25" s="42">
        <f t="shared" si="3"/>
        <v>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2.75">
      <c r="A26" s="41" t="str">
        <f t="shared" si="2"/>
        <v>Slovakia</v>
      </c>
      <c r="B26" s="42">
        <f t="shared" si="3"/>
        <v>9</v>
      </c>
      <c r="C26" s="42">
        <f t="shared" si="3"/>
        <v>7</v>
      </c>
      <c r="D26" s="42">
        <f t="shared" si="3"/>
        <v>3</v>
      </c>
      <c r="E26" s="42">
        <f t="shared" si="3"/>
        <v>3</v>
      </c>
      <c r="F26" s="42">
        <f t="shared" si="3"/>
        <v>11</v>
      </c>
      <c r="G26" s="42">
        <f t="shared" si="3"/>
        <v>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2.75">
      <c r="A27" s="41" t="str">
        <f>A13</f>
        <v>Spain</v>
      </c>
      <c r="B27" s="42">
        <f t="shared" si="3"/>
        <v>2</v>
      </c>
      <c r="C27" s="42">
        <f t="shared" si="3"/>
        <v>3</v>
      </c>
      <c r="D27" s="42">
        <f t="shared" si="3"/>
        <v>5</v>
      </c>
      <c r="E27" s="42">
        <f t="shared" si="3"/>
        <v>5</v>
      </c>
      <c r="F27" s="42">
        <f t="shared" si="3"/>
        <v>8</v>
      </c>
      <c r="G27" s="42">
        <f t="shared" si="3"/>
        <v>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3.5" thickBot="1">
      <c r="A28" s="43" t="str">
        <f>A14</f>
        <v>Sweden</v>
      </c>
      <c r="B28" s="44">
        <f t="shared" si="3"/>
        <v>10</v>
      </c>
      <c r="C28" s="44">
        <f t="shared" si="3"/>
        <v>1</v>
      </c>
      <c r="D28" s="44">
        <f t="shared" si="3"/>
        <v>11</v>
      </c>
      <c r="E28" s="44">
        <f t="shared" si="3"/>
        <v>11</v>
      </c>
      <c r="F28" s="44">
        <f t="shared" si="3"/>
        <v>3</v>
      </c>
      <c r="G28" s="44">
        <f t="shared" si="3"/>
        <v>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6.5" thickBot="1">
      <c r="A29" s="9"/>
      <c r="B29" s="9"/>
      <c r="C29" s="9"/>
      <c r="D29" s="9"/>
      <c r="E29" s="9"/>
      <c r="F29" s="9"/>
      <c r="G29" s="9"/>
      <c r="H29" s="9"/>
      <c r="I29" s="88" t="s">
        <v>146</v>
      </c>
      <c r="J29" s="89"/>
      <c r="K29" s="89"/>
      <c r="L29" s="89"/>
      <c r="M29" s="89"/>
      <c r="N29" s="9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6.5" thickBot="1">
      <c r="A30" s="52" t="s">
        <v>145</v>
      </c>
      <c r="B30" s="47" t="str">
        <f aca="true" t="shared" si="4" ref="B30:G30">B1</f>
        <v>Cigaretták száma/év/fő</v>
      </c>
      <c r="C30" s="47" t="str">
        <f t="shared" si="4"/>
        <v>Évi áreltérések </v>
      </c>
      <c r="D30" s="47" t="str">
        <f t="shared" si="4"/>
        <v>folyó vagy jelenlegi adók</v>
      </c>
      <c r="E30" s="47" t="str">
        <f t="shared" si="4"/>
        <v>Halálesetek aránya a dohányzás miatt</v>
      </c>
      <c r="F30" s="47" t="str">
        <f t="shared" si="4"/>
        <v>munkanélküliek aránya</v>
      </c>
      <c r="G30" s="47" t="str">
        <f t="shared" si="4"/>
        <v>Tiszta alkohol fogyasztása egy főre</v>
      </c>
      <c r="H30" s="9"/>
      <c r="I30" s="45" t="str">
        <f aca="true" t="shared" si="5" ref="I30:N30">B1</f>
        <v>Cigaretták száma/év/fő</v>
      </c>
      <c r="J30" s="45" t="str">
        <f t="shared" si="5"/>
        <v>Évi áreltérések </v>
      </c>
      <c r="K30" s="45" t="str">
        <f t="shared" si="5"/>
        <v>folyó vagy jelenlegi adók</v>
      </c>
      <c r="L30" s="45" t="str">
        <f t="shared" si="5"/>
        <v>Halálesetek aránya a dohányzás miatt</v>
      </c>
      <c r="M30" s="45" t="str">
        <f t="shared" si="5"/>
        <v>munkanélküliek aránya</v>
      </c>
      <c r="N30" s="45" t="str">
        <f t="shared" si="5"/>
        <v>Tiszta alkohol fogyasztása egy főre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2.75">
      <c r="A31" s="42">
        <v>1</v>
      </c>
      <c r="B31" s="55">
        <v>6.017309454922024</v>
      </c>
      <c r="C31" s="55">
        <v>8.11049773247797</v>
      </c>
      <c r="D31" s="55">
        <v>6.618143763572668</v>
      </c>
      <c r="E31" s="55">
        <v>8.664281026336374</v>
      </c>
      <c r="F31" s="55">
        <v>13.404297609201247</v>
      </c>
      <c r="G31" s="55">
        <v>6.334664675408051</v>
      </c>
      <c r="H31" s="56"/>
      <c r="I31" s="55">
        <f>B31-B32</f>
        <v>4.157968525038717</v>
      </c>
      <c r="J31" s="55">
        <f>C31-C32</f>
        <v>0</v>
      </c>
      <c r="K31" s="55">
        <f>D31-D32</f>
        <v>0</v>
      </c>
      <c r="L31" s="55">
        <f>E31-E32</f>
        <v>0.9316906075108609</v>
      </c>
      <c r="M31" s="55">
        <f>F31-F32</f>
        <v>4.307248384251103</v>
      </c>
      <c r="N31" s="55">
        <f aca="true" t="shared" si="6" ref="N31:N40">G31-G32</f>
        <v>2.450346931728574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2.75">
      <c r="A32" s="42">
        <v>2</v>
      </c>
      <c r="B32" s="55">
        <v>1.8593409298833068</v>
      </c>
      <c r="C32" s="55">
        <v>8.11049773247797</v>
      </c>
      <c r="D32" s="55">
        <v>6.618143763572668</v>
      </c>
      <c r="E32" s="55">
        <v>7.732590418825513</v>
      </c>
      <c r="F32" s="55">
        <v>9.097049224950144</v>
      </c>
      <c r="G32" s="55">
        <v>3.8843177436794774</v>
      </c>
      <c r="H32" s="56"/>
      <c r="I32" s="55">
        <f aca="true" t="shared" si="7" ref="I32:I40">B32-B33</f>
        <v>0</v>
      </c>
      <c r="J32" s="55">
        <f aca="true" t="shared" si="8" ref="J32:J40">C32-C33</f>
        <v>0</v>
      </c>
      <c r="K32" s="55">
        <f aca="true" t="shared" si="9" ref="K32:K40">D32-D33</f>
        <v>0</v>
      </c>
      <c r="L32" s="55">
        <f aca="true" t="shared" si="10" ref="L32:L40">E32-E33</f>
        <v>0</v>
      </c>
      <c r="M32" s="55">
        <f aca="true" t="shared" si="11" ref="M32:M40">F32-F33</f>
        <v>7.3187572111689345</v>
      </c>
      <c r="N32" s="55">
        <f t="shared" si="6"/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2.75">
      <c r="A33" s="42">
        <v>3</v>
      </c>
      <c r="B33" s="55">
        <v>1.8593409298833072</v>
      </c>
      <c r="C33" s="55">
        <v>8.11049773247797</v>
      </c>
      <c r="D33" s="55">
        <v>6.618143763572668</v>
      </c>
      <c r="E33" s="55">
        <v>7.732590418825513</v>
      </c>
      <c r="F33" s="55">
        <v>1.7782920137812095</v>
      </c>
      <c r="G33" s="55">
        <v>3.884317743679478</v>
      </c>
      <c r="H33" s="56"/>
      <c r="I33" s="55">
        <f t="shared" si="7"/>
        <v>0</v>
      </c>
      <c r="J33" s="55">
        <f t="shared" si="8"/>
        <v>0</v>
      </c>
      <c r="K33" s="55">
        <f t="shared" si="9"/>
        <v>0</v>
      </c>
      <c r="L33" s="55">
        <f t="shared" si="10"/>
        <v>0</v>
      </c>
      <c r="M33" s="55">
        <f t="shared" si="11"/>
        <v>0</v>
      </c>
      <c r="N33" s="55">
        <f t="shared" si="6"/>
        <v>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42">
        <v>4</v>
      </c>
      <c r="B34" s="55">
        <v>1.8593409298833072</v>
      </c>
      <c r="C34" s="55">
        <v>8.110497732477981</v>
      </c>
      <c r="D34" s="55">
        <v>6.618143763572668</v>
      </c>
      <c r="E34" s="55">
        <v>7.73259041882551</v>
      </c>
      <c r="F34" s="55">
        <v>1.7782920137812108</v>
      </c>
      <c r="G34" s="55">
        <v>3.8843177436794774</v>
      </c>
      <c r="H34" s="56"/>
      <c r="I34" s="55">
        <f t="shared" si="7"/>
        <v>0</v>
      </c>
      <c r="J34" s="55">
        <f t="shared" si="8"/>
        <v>3.665222180780648</v>
      </c>
      <c r="K34" s="55">
        <f t="shared" si="9"/>
        <v>0.7816781111355935</v>
      </c>
      <c r="L34" s="55">
        <f t="shared" si="10"/>
        <v>0.39274968685724954</v>
      </c>
      <c r="M34" s="55">
        <f t="shared" si="11"/>
        <v>1.7087597875839917</v>
      </c>
      <c r="N34" s="55">
        <f t="shared" si="6"/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>
      <c r="A35" s="42">
        <v>5</v>
      </c>
      <c r="B35" s="55">
        <v>1.859340929883308</v>
      </c>
      <c r="C35" s="55">
        <v>4.445275551697333</v>
      </c>
      <c r="D35" s="55">
        <v>5.836465652437075</v>
      </c>
      <c r="E35" s="55">
        <v>7.339840731968261</v>
      </c>
      <c r="F35" s="55">
        <v>0.0695322261972192</v>
      </c>
      <c r="G35" s="55">
        <v>3.8843177436794774</v>
      </c>
      <c r="H35" s="56"/>
      <c r="I35" s="55">
        <f t="shared" si="7"/>
        <v>0.43477056758526866</v>
      </c>
      <c r="J35" s="55">
        <f t="shared" si="8"/>
        <v>0</v>
      </c>
      <c r="K35" s="55">
        <f t="shared" si="9"/>
        <v>0</v>
      </c>
      <c r="L35" s="55">
        <f t="shared" si="10"/>
        <v>0</v>
      </c>
      <c r="M35" s="55">
        <f t="shared" si="11"/>
        <v>1.7763568394002505E-15</v>
      </c>
      <c r="N35" s="55">
        <f t="shared" si="6"/>
        <v>4.974423277598997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2.75">
      <c r="A36" s="42">
        <v>6</v>
      </c>
      <c r="B36" s="55">
        <v>1.4245703622980392</v>
      </c>
      <c r="C36" s="55">
        <v>4.445275551697335</v>
      </c>
      <c r="D36" s="55">
        <v>5.836465652437075</v>
      </c>
      <c r="E36" s="55">
        <v>7.339840731968261</v>
      </c>
      <c r="F36" s="55">
        <v>0.06953222619721743</v>
      </c>
      <c r="G36" s="55">
        <v>-1.0901055339195196</v>
      </c>
      <c r="H36" s="56"/>
      <c r="I36" s="55">
        <f t="shared" si="7"/>
        <v>0</v>
      </c>
      <c r="J36" s="55">
        <f t="shared" si="8"/>
        <v>0</v>
      </c>
      <c r="K36" s="55">
        <f t="shared" si="9"/>
        <v>0</v>
      </c>
      <c r="L36" s="55">
        <f t="shared" si="10"/>
        <v>0</v>
      </c>
      <c r="M36" s="55">
        <f t="shared" si="11"/>
        <v>1.7763568394002505E-15</v>
      </c>
      <c r="N36" s="55">
        <f t="shared" si="6"/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2.75">
      <c r="A37" s="42">
        <v>7</v>
      </c>
      <c r="B37" s="55">
        <v>1.4245703622980392</v>
      </c>
      <c r="C37" s="55">
        <v>4.445275551697335</v>
      </c>
      <c r="D37" s="55">
        <v>5.836465652437075</v>
      </c>
      <c r="E37" s="55">
        <v>7.339840731968261</v>
      </c>
      <c r="F37" s="55">
        <v>0.06953222619721565</v>
      </c>
      <c r="G37" s="55">
        <v>-1.0901055339195196</v>
      </c>
      <c r="H37" s="56"/>
      <c r="I37" s="55">
        <f t="shared" si="7"/>
        <v>0</v>
      </c>
      <c r="J37" s="55">
        <f t="shared" si="8"/>
        <v>0</v>
      </c>
      <c r="K37" s="55">
        <f t="shared" si="9"/>
        <v>0</v>
      </c>
      <c r="L37" s="55">
        <f t="shared" si="10"/>
        <v>0</v>
      </c>
      <c r="M37" s="55">
        <f t="shared" si="11"/>
        <v>0</v>
      </c>
      <c r="N37" s="55">
        <f t="shared" si="6"/>
        <v>0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2.75">
      <c r="A38" s="42">
        <v>8</v>
      </c>
      <c r="B38" s="55">
        <v>1.4245703622980392</v>
      </c>
      <c r="C38" s="55">
        <v>4.445275551697335</v>
      </c>
      <c r="D38" s="55">
        <v>5.836465652437068</v>
      </c>
      <c r="E38" s="55">
        <v>7.339840731968261</v>
      </c>
      <c r="F38" s="55">
        <v>0.06953222619721565</v>
      </c>
      <c r="G38" s="55">
        <v>-1.0901055339195196</v>
      </c>
      <c r="H38" s="56"/>
      <c r="I38" s="55">
        <f t="shared" si="7"/>
        <v>2.6645352591003757E-15</v>
      </c>
      <c r="J38" s="55">
        <f t="shared" si="8"/>
        <v>0</v>
      </c>
      <c r="K38" s="55">
        <f t="shared" si="9"/>
        <v>3.3531005879721754</v>
      </c>
      <c r="L38" s="55">
        <f t="shared" si="10"/>
        <v>0</v>
      </c>
      <c r="M38" s="55">
        <f t="shared" si="11"/>
        <v>-1.7763568394002505E-15</v>
      </c>
      <c r="N38" s="55">
        <f t="shared" si="6"/>
        <v>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2.75">
      <c r="A39" s="42">
        <v>9</v>
      </c>
      <c r="B39" s="55">
        <v>1.4245703622980366</v>
      </c>
      <c r="C39" s="55">
        <v>4.445275551697335</v>
      </c>
      <c r="D39" s="55">
        <v>2.483365064464893</v>
      </c>
      <c r="E39" s="55">
        <v>7.339840731968261</v>
      </c>
      <c r="F39" s="55">
        <v>0.06953222619721743</v>
      </c>
      <c r="G39" s="55">
        <v>-1.0901055339195196</v>
      </c>
      <c r="H39" s="56"/>
      <c r="I39" s="55">
        <f t="shared" si="7"/>
        <v>0</v>
      </c>
      <c r="J39" s="55">
        <f t="shared" si="8"/>
        <v>0</v>
      </c>
      <c r="K39" s="55">
        <f t="shared" si="9"/>
        <v>0</v>
      </c>
      <c r="L39" s="55">
        <f t="shared" si="10"/>
        <v>0</v>
      </c>
      <c r="M39" s="55">
        <f t="shared" si="11"/>
        <v>4.3021142204224816E-16</v>
      </c>
      <c r="N39" s="55">
        <f t="shared" si="6"/>
        <v>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 thickBot="1">
      <c r="A40" s="42">
        <v>10</v>
      </c>
      <c r="B40" s="55">
        <v>1.4245703622980366</v>
      </c>
      <c r="C40" s="55">
        <v>4.445275551697336</v>
      </c>
      <c r="D40" s="55">
        <v>2.4833650644648935</v>
      </c>
      <c r="E40" s="55">
        <v>7.33984073196826</v>
      </c>
      <c r="F40" s="55">
        <v>0.069532226197217</v>
      </c>
      <c r="G40" s="55">
        <v>-1.0901055339195196</v>
      </c>
      <c r="H40" s="56"/>
      <c r="I40" s="59">
        <f t="shared" si="7"/>
        <v>0</v>
      </c>
      <c r="J40" s="59">
        <f t="shared" si="8"/>
        <v>0</v>
      </c>
      <c r="K40" s="59">
        <f t="shared" si="9"/>
        <v>0</v>
      </c>
      <c r="L40" s="59">
        <f t="shared" si="10"/>
        <v>1.946455588673981</v>
      </c>
      <c r="M40" s="59">
        <f t="shared" si="11"/>
        <v>3.7000122782318794</v>
      </c>
      <c r="N40" s="59">
        <f t="shared" si="6"/>
        <v>3.774758283725532E-15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 thickBot="1">
      <c r="A41" s="44">
        <v>11</v>
      </c>
      <c r="B41" s="59">
        <v>1.424570362298036</v>
      </c>
      <c r="C41" s="59">
        <v>4.4452755516973355</v>
      </c>
      <c r="D41" s="59">
        <v>2.4833650644648926</v>
      </c>
      <c r="E41" s="59">
        <v>5.393385143294279</v>
      </c>
      <c r="F41" s="59">
        <v>-3.6304800520346623</v>
      </c>
      <c r="G41" s="59">
        <v>-1.0901055339195234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 thickBot="1">
      <c r="A43" s="9"/>
      <c r="B43" s="9">
        <v>2</v>
      </c>
      <c r="C43" s="9">
        <v>3</v>
      </c>
      <c r="D43" s="9">
        <v>4</v>
      </c>
      <c r="E43" s="9">
        <v>5</v>
      </c>
      <c r="F43" s="9">
        <v>6</v>
      </c>
      <c r="G43" s="9">
        <v>7</v>
      </c>
      <c r="H43" s="9" t="s">
        <v>148</v>
      </c>
      <c r="I43" s="9" t="s">
        <v>149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6.5" thickBot="1">
      <c r="A44" s="52" t="s">
        <v>147</v>
      </c>
      <c r="B44" s="47" t="str">
        <f>B1</f>
        <v>Cigaretták száma/év/fő</v>
      </c>
      <c r="C44" s="47" t="str">
        <f aca="true" t="shared" si="12" ref="C44:H44">C1</f>
        <v>Évi áreltérések </v>
      </c>
      <c r="D44" s="47" t="str">
        <f t="shared" si="12"/>
        <v>folyó vagy jelenlegi adók</v>
      </c>
      <c r="E44" s="47" t="str">
        <f t="shared" si="12"/>
        <v>Halálesetek aránya a dohányzás miatt</v>
      </c>
      <c r="F44" s="47" t="str">
        <f t="shared" si="12"/>
        <v>munkanélküliek aránya</v>
      </c>
      <c r="G44" s="47" t="str">
        <f t="shared" si="12"/>
        <v>Tiszta alkohol fogyasztása egy főre</v>
      </c>
      <c r="H44" s="47" t="str">
        <f t="shared" si="12"/>
        <v>Dohányzó nők aránya</v>
      </c>
      <c r="I44" s="46" t="s">
        <v>159</v>
      </c>
      <c r="J44" s="46" t="s">
        <v>150</v>
      </c>
      <c r="K44" s="46" t="s">
        <v>151</v>
      </c>
      <c r="L44" s="46" t="s">
        <v>158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>
      <c r="A45" s="41" t="str">
        <f>A18</f>
        <v>Austria</v>
      </c>
      <c r="B45" s="55">
        <f aca="true" t="shared" si="13" ref="B45:G55">VLOOKUP(B18,$A$31:$G$41,B$43,0)</f>
        <v>1.4245703622980392</v>
      </c>
      <c r="C45" s="55">
        <f t="shared" si="13"/>
        <v>8.110497732477981</v>
      </c>
      <c r="D45" s="55">
        <f t="shared" si="13"/>
        <v>5.836465652437075</v>
      </c>
      <c r="E45" s="55">
        <f t="shared" si="13"/>
        <v>7.339840731968261</v>
      </c>
      <c r="F45" s="55">
        <f t="shared" si="13"/>
        <v>13.404297609201247</v>
      </c>
      <c r="G45" s="55">
        <f t="shared" si="13"/>
        <v>3.884317743679478</v>
      </c>
      <c r="H45" s="42">
        <f>H4</f>
        <v>40</v>
      </c>
      <c r="I45" s="55">
        <f>SUM(B45:G45)</f>
        <v>39.999989832062084</v>
      </c>
      <c r="J45" s="55">
        <f>H45-I45</f>
        <v>1.0167937915639413E-05</v>
      </c>
      <c r="K45" s="66">
        <f>J45/H45</f>
        <v>2.5419844789098535E-07</v>
      </c>
      <c r="L45" s="42" t="str">
        <f>IF(ABS(K45)&lt;0.02,"Semleges",IF(K45&lt;=0.02,"Alacsony","Magas"))</f>
        <v>Semleges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2.75">
      <c r="A46" s="41" t="str">
        <f aca="true" t="shared" si="14" ref="A46:A55">A19</f>
        <v>Bulgaria</v>
      </c>
      <c r="B46" s="55">
        <f t="shared" si="13"/>
        <v>6.017309454922024</v>
      </c>
      <c r="C46" s="55">
        <f t="shared" si="13"/>
        <v>4.4452755516973355</v>
      </c>
      <c r="D46" s="55">
        <f t="shared" si="13"/>
        <v>6.618143763572668</v>
      </c>
      <c r="E46" s="55">
        <f t="shared" si="13"/>
        <v>7.33984073196826</v>
      </c>
      <c r="F46" s="55">
        <f t="shared" si="13"/>
        <v>0.069532226197217</v>
      </c>
      <c r="G46" s="55">
        <f t="shared" si="13"/>
        <v>-1.0901055339195196</v>
      </c>
      <c r="H46" s="42">
        <f aca="true" t="shared" si="15" ref="H46:H55">H5</f>
        <v>23.4</v>
      </c>
      <c r="I46" s="55">
        <f aca="true" t="shared" si="16" ref="I46:I55">SUM(B46:G46)</f>
        <v>23.399996194437986</v>
      </c>
      <c r="J46" s="55">
        <f aca="true" t="shared" si="17" ref="J46:J55">H46-I46</f>
        <v>3.8055620130705847E-06</v>
      </c>
      <c r="K46" s="66">
        <f aca="true" t="shared" si="18" ref="K46:K55">J46/H46</f>
        <v>1.626308552594267E-07</v>
      </c>
      <c r="L46" s="42" t="str">
        <f aca="true" t="shared" si="19" ref="L46:L55">IF(ABS(K46)&lt;0.02,"Semleges",IF(K46&lt;=0.02,"Alacsony","Magas"))</f>
        <v>Semleges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2.75">
      <c r="A47" s="41" t="str">
        <f t="shared" si="14"/>
        <v>France</v>
      </c>
      <c r="B47" s="55">
        <f t="shared" si="13"/>
        <v>1.4245703622980392</v>
      </c>
      <c r="C47" s="55">
        <f t="shared" si="13"/>
        <v>4.445275551697336</v>
      </c>
      <c r="D47" s="55">
        <f t="shared" si="13"/>
        <v>5.836465652437068</v>
      </c>
      <c r="E47" s="55">
        <f t="shared" si="13"/>
        <v>7.339840731968261</v>
      </c>
      <c r="F47" s="55">
        <f t="shared" si="13"/>
        <v>0.06953222619721743</v>
      </c>
      <c r="G47" s="55">
        <f t="shared" si="13"/>
        <v>3.8843177436794774</v>
      </c>
      <c r="H47" s="42">
        <f t="shared" si="15"/>
        <v>23.6</v>
      </c>
      <c r="I47" s="55">
        <f t="shared" si="16"/>
        <v>23.000002268277402</v>
      </c>
      <c r="J47" s="55">
        <f t="shared" si="17"/>
        <v>0.5999977317225991</v>
      </c>
      <c r="K47" s="66">
        <f t="shared" si="18"/>
        <v>0.025423632700110128</v>
      </c>
      <c r="L47" s="42" t="str">
        <f t="shared" si="19"/>
        <v>Magas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2.75">
      <c r="A48" s="41" t="str">
        <f t="shared" si="14"/>
        <v>Germany</v>
      </c>
      <c r="B48" s="55">
        <f t="shared" si="13"/>
        <v>1.4245703622980392</v>
      </c>
      <c r="C48" s="55">
        <f t="shared" si="13"/>
        <v>4.445275551697335</v>
      </c>
      <c r="D48" s="55">
        <f t="shared" si="13"/>
        <v>5.836465652437075</v>
      </c>
      <c r="E48" s="55">
        <f t="shared" si="13"/>
        <v>7.339840731968261</v>
      </c>
      <c r="F48" s="55">
        <f t="shared" si="13"/>
        <v>0.0695322261972192</v>
      </c>
      <c r="G48" s="55">
        <f t="shared" si="13"/>
        <v>3.8843177436794774</v>
      </c>
      <c r="H48" s="42">
        <f t="shared" si="15"/>
        <v>22.4</v>
      </c>
      <c r="I48" s="55">
        <f t="shared" si="16"/>
        <v>23.000002268277402</v>
      </c>
      <c r="J48" s="55">
        <f t="shared" si="17"/>
        <v>-0.6000022682774038</v>
      </c>
      <c r="K48" s="66">
        <f t="shared" si="18"/>
        <v>-0.026785815548098384</v>
      </c>
      <c r="L48" s="42" t="str">
        <f t="shared" si="19"/>
        <v>Alacsony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2.75">
      <c r="A49" s="91" t="str">
        <f t="shared" si="14"/>
        <v>Hungary</v>
      </c>
      <c r="B49" s="92">
        <f t="shared" si="13"/>
        <v>1.8593409298833072</v>
      </c>
      <c r="C49" s="92">
        <f t="shared" si="13"/>
        <v>4.445275551697335</v>
      </c>
      <c r="D49" s="92">
        <f t="shared" si="13"/>
        <v>6.618143763572668</v>
      </c>
      <c r="E49" s="92">
        <f t="shared" si="13"/>
        <v>8.664281026336374</v>
      </c>
      <c r="F49" s="92">
        <f t="shared" si="13"/>
        <v>1.7782920137812108</v>
      </c>
      <c r="G49" s="92">
        <f t="shared" si="13"/>
        <v>6.334664675408051</v>
      </c>
      <c r="H49" s="93">
        <f t="shared" si="15"/>
        <v>29.7</v>
      </c>
      <c r="I49" s="92">
        <f t="shared" si="16"/>
        <v>29.699997960678942</v>
      </c>
      <c r="J49" s="92">
        <f t="shared" si="17"/>
        <v>2.039321056912513E-06</v>
      </c>
      <c r="K49" s="96">
        <f t="shared" si="18"/>
        <v>6.866400865025297E-08</v>
      </c>
      <c r="L49" s="93" t="str">
        <f t="shared" si="19"/>
        <v>Semleges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2.75">
      <c r="A50" s="41" t="str">
        <f t="shared" si="14"/>
        <v>Italy</v>
      </c>
      <c r="B50" s="55">
        <f t="shared" si="13"/>
        <v>1.859340929883308</v>
      </c>
      <c r="C50" s="55">
        <f t="shared" si="13"/>
        <v>4.445275551697333</v>
      </c>
      <c r="D50" s="55">
        <f t="shared" si="13"/>
        <v>2.483365064464893</v>
      </c>
      <c r="E50" s="55">
        <f t="shared" si="13"/>
        <v>7.73259041882551</v>
      </c>
      <c r="F50" s="55">
        <f t="shared" si="13"/>
        <v>0.06953222619721565</v>
      </c>
      <c r="G50" s="55">
        <f t="shared" si="13"/>
        <v>-1.0901055339195196</v>
      </c>
      <c r="H50" s="42">
        <f t="shared" si="15"/>
        <v>15.5</v>
      </c>
      <c r="I50" s="55">
        <f t="shared" si="16"/>
        <v>15.499998657148737</v>
      </c>
      <c r="J50" s="55">
        <f t="shared" si="17"/>
        <v>1.3428512630753175E-06</v>
      </c>
      <c r="K50" s="66">
        <f t="shared" si="18"/>
        <v>8.663556535969791E-08</v>
      </c>
      <c r="L50" s="42" t="str">
        <f t="shared" si="19"/>
        <v>Semleges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2.75">
      <c r="A51" s="41" t="str">
        <f t="shared" si="14"/>
        <v>Norway</v>
      </c>
      <c r="B51" s="55">
        <f t="shared" si="13"/>
        <v>1.424570362298036</v>
      </c>
      <c r="C51" s="55">
        <f t="shared" si="13"/>
        <v>4.445275551697335</v>
      </c>
      <c r="D51" s="55">
        <f t="shared" si="13"/>
        <v>2.4833650644648935</v>
      </c>
      <c r="E51" s="55">
        <f t="shared" si="13"/>
        <v>7.339840731968261</v>
      </c>
      <c r="F51" s="55">
        <f t="shared" si="13"/>
        <v>9.097049224950144</v>
      </c>
      <c r="G51" s="55">
        <f t="shared" si="13"/>
        <v>-1.0901055339195234</v>
      </c>
      <c r="H51" s="42">
        <f t="shared" si="15"/>
        <v>23.7</v>
      </c>
      <c r="I51" s="55">
        <f t="shared" si="16"/>
        <v>23.699995401459145</v>
      </c>
      <c r="J51" s="55">
        <f t="shared" si="17"/>
        <v>4.598540854772182E-06</v>
      </c>
      <c r="K51" s="66">
        <f t="shared" si="18"/>
        <v>1.9403125969502877E-07</v>
      </c>
      <c r="L51" s="42" t="str">
        <f t="shared" si="19"/>
        <v>Semleges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2.75">
      <c r="A52" s="41" t="str">
        <f t="shared" si="14"/>
        <v>Poland</v>
      </c>
      <c r="B52" s="55">
        <f t="shared" si="13"/>
        <v>1.8593409298833072</v>
      </c>
      <c r="C52" s="55">
        <f t="shared" si="13"/>
        <v>8.11049773247797</v>
      </c>
      <c r="D52" s="55">
        <f t="shared" si="13"/>
        <v>6.618143763572668</v>
      </c>
      <c r="E52" s="55">
        <f t="shared" si="13"/>
        <v>7.732590418825513</v>
      </c>
      <c r="F52" s="55">
        <f t="shared" si="13"/>
        <v>0.06953222619721743</v>
      </c>
      <c r="G52" s="55">
        <f t="shared" si="13"/>
        <v>-1.0901055339195196</v>
      </c>
      <c r="H52" s="42">
        <f t="shared" si="15"/>
        <v>23.3</v>
      </c>
      <c r="I52" s="55">
        <f t="shared" si="16"/>
        <v>23.299999537037156</v>
      </c>
      <c r="J52" s="55">
        <f t="shared" si="17"/>
        <v>4.629628449492884E-07</v>
      </c>
      <c r="K52" s="66">
        <f t="shared" si="18"/>
        <v>1.9869649997823535E-08</v>
      </c>
      <c r="L52" s="42" t="str">
        <f t="shared" si="19"/>
        <v>Semleges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2.75">
      <c r="A53" s="41" t="str">
        <f t="shared" si="14"/>
        <v>Slovakia</v>
      </c>
      <c r="B53" s="55">
        <f t="shared" si="13"/>
        <v>1.4245703622980366</v>
      </c>
      <c r="C53" s="55">
        <f t="shared" si="13"/>
        <v>4.445275551697335</v>
      </c>
      <c r="D53" s="55">
        <f t="shared" si="13"/>
        <v>6.618143763572668</v>
      </c>
      <c r="E53" s="55">
        <f t="shared" si="13"/>
        <v>7.732590418825513</v>
      </c>
      <c r="F53" s="55">
        <f t="shared" si="13"/>
        <v>-3.6304800520346623</v>
      </c>
      <c r="G53" s="55">
        <f t="shared" si="13"/>
        <v>-1.0901055339195196</v>
      </c>
      <c r="H53" s="42">
        <f t="shared" si="15"/>
        <v>15.5</v>
      </c>
      <c r="I53" s="55">
        <f t="shared" si="16"/>
        <v>15.499994510439372</v>
      </c>
      <c r="J53" s="55">
        <f t="shared" si="17"/>
        <v>5.489560628291201E-06</v>
      </c>
      <c r="K53" s="66">
        <f t="shared" si="18"/>
        <v>3.541652018252388E-07</v>
      </c>
      <c r="L53" s="42" t="str">
        <f t="shared" si="19"/>
        <v>Semleges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2.75">
      <c r="A54" s="41" t="str">
        <f t="shared" si="14"/>
        <v>Spain</v>
      </c>
      <c r="B54" s="55">
        <f t="shared" si="13"/>
        <v>1.8593409298833068</v>
      </c>
      <c r="C54" s="55">
        <f t="shared" si="13"/>
        <v>8.11049773247797</v>
      </c>
      <c r="D54" s="55">
        <f t="shared" si="13"/>
        <v>5.836465652437075</v>
      </c>
      <c r="E54" s="55">
        <f t="shared" si="13"/>
        <v>7.339840731968261</v>
      </c>
      <c r="F54" s="55">
        <f t="shared" si="13"/>
        <v>0.06953222619721565</v>
      </c>
      <c r="G54" s="55">
        <f t="shared" si="13"/>
        <v>3.8843177436794774</v>
      </c>
      <c r="H54" s="42">
        <f t="shared" si="15"/>
        <v>27.1</v>
      </c>
      <c r="I54" s="55">
        <f t="shared" si="16"/>
        <v>27.099995016643305</v>
      </c>
      <c r="J54" s="55">
        <f t="shared" si="17"/>
        <v>4.983356696186547E-06</v>
      </c>
      <c r="K54" s="66">
        <f t="shared" si="18"/>
        <v>1.8388770096629324E-07</v>
      </c>
      <c r="L54" s="42" t="str">
        <f t="shared" si="19"/>
        <v>Semleges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 thickBot="1">
      <c r="A55" s="43" t="str">
        <f t="shared" si="14"/>
        <v>Sweden</v>
      </c>
      <c r="B55" s="59">
        <f t="shared" si="13"/>
        <v>1.4245703622980366</v>
      </c>
      <c r="C55" s="59">
        <f t="shared" si="13"/>
        <v>8.11049773247797</v>
      </c>
      <c r="D55" s="59">
        <f t="shared" si="13"/>
        <v>2.4833650644648926</v>
      </c>
      <c r="E55" s="59">
        <f t="shared" si="13"/>
        <v>5.393385143294279</v>
      </c>
      <c r="F55" s="59">
        <f t="shared" si="13"/>
        <v>1.7782920137812095</v>
      </c>
      <c r="G55" s="59">
        <f t="shared" si="13"/>
        <v>-1.0901055339195196</v>
      </c>
      <c r="H55" s="44">
        <f t="shared" si="15"/>
        <v>18.1</v>
      </c>
      <c r="I55" s="55">
        <f t="shared" si="16"/>
        <v>18.100004782396866</v>
      </c>
      <c r="J55" s="55">
        <f t="shared" si="17"/>
        <v>-4.7823968643001535E-06</v>
      </c>
      <c r="K55" s="67">
        <f t="shared" si="18"/>
        <v>-2.6422082123205265E-07</v>
      </c>
      <c r="L55" s="44" t="str">
        <f t="shared" si="19"/>
        <v>Semleges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4.25" thickBot="1" thickTop="1">
      <c r="A56" s="9"/>
      <c r="B56" s="56"/>
      <c r="C56" s="56"/>
      <c r="D56" s="56"/>
      <c r="E56" s="56"/>
      <c r="F56" s="56"/>
      <c r="G56" s="56"/>
      <c r="H56" s="9"/>
      <c r="I56" s="68" t="s">
        <v>152</v>
      </c>
      <c r="J56" s="69">
        <f>SUMPRODUCT(J45:J55,J45:J55)</f>
        <v>0.7200000002333261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7.25" thickBot="1" thickTop="1">
      <c r="A57" s="53" t="s">
        <v>153</v>
      </c>
      <c r="B57" s="56">
        <f aca="true" t="shared" si="20" ref="B57:G57">AVERAGE(B45:B55)</f>
        <v>2.000190486203953</v>
      </c>
      <c r="C57" s="56">
        <f t="shared" si="20"/>
        <v>5.778083617435748</v>
      </c>
      <c r="D57" s="56">
        <f t="shared" si="20"/>
        <v>5.206230259766695</v>
      </c>
      <c r="E57" s="56">
        <f t="shared" si="20"/>
        <v>7.390407437992433</v>
      </c>
      <c r="F57" s="56">
        <f t="shared" si="20"/>
        <v>2.0767858333511318</v>
      </c>
      <c r="G57" s="56">
        <f t="shared" si="20"/>
        <v>1.3937547678735307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 thickTop="1">
      <c r="A58" s="9"/>
      <c r="B58" s="9">
        <f aca="true" t="shared" si="21" ref="B58:G58">RANK(B57,$B$57:$G$57,0)</f>
        <v>5</v>
      </c>
      <c r="C58" s="9">
        <f t="shared" si="21"/>
        <v>2</v>
      </c>
      <c r="D58" s="9">
        <f t="shared" si="21"/>
        <v>3</v>
      </c>
      <c r="E58" s="9">
        <f t="shared" si="21"/>
        <v>1</v>
      </c>
      <c r="F58" s="9">
        <f t="shared" si="21"/>
        <v>4</v>
      </c>
      <c r="G58" s="9">
        <f t="shared" si="21"/>
        <v>6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7.25" thickBot="1" thickTop="1">
      <c r="A60" s="53" t="s">
        <v>154</v>
      </c>
      <c r="B60" s="56">
        <f aca="true" t="shared" si="22" ref="B60:G60">STDEV(B45:B55)</f>
        <v>1.349245358012033</v>
      </c>
      <c r="C60" s="56">
        <f t="shared" si="22"/>
        <v>1.849196144190077</v>
      </c>
      <c r="D60" s="56">
        <f t="shared" si="22"/>
        <v>1.783389194342447</v>
      </c>
      <c r="E60" s="56">
        <f t="shared" si="22"/>
        <v>0.7731404459906291</v>
      </c>
      <c r="F60" s="56">
        <f t="shared" si="22"/>
        <v>4.8427482320184065</v>
      </c>
      <c r="G60" s="56">
        <f t="shared" si="22"/>
        <v>2.9366916496822593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 thickTop="1">
      <c r="A61" s="9"/>
      <c r="B61" s="9">
        <f aca="true" t="shared" si="23" ref="B61:G61">RANK(B60,$B$60:$G$60,0)</f>
        <v>5</v>
      </c>
      <c r="C61" s="9">
        <f t="shared" si="23"/>
        <v>3</v>
      </c>
      <c r="D61" s="9">
        <f t="shared" si="23"/>
        <v>4</v>
      </c>
      <c r="E61" s="9">
        <f t="shared" si="23"/>
        <v>6</v>
      </c>
      <c r="F61" s="9">
        <f t="shared" si="23"/>
        <v>1</v>
      </c>
      <c r="G61" s="9">
        <f t="shared" si="23"/>
        <v>2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 thickBot="1">
      <c r="A63" s="54" t="s">
        <v>161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 thickBot="1">
      <c r="A64" s="36" t="str">
        <f>A44</f>
        <v>COCO</v>
      </c>
      <c r="B64" s="36" t="str">
        <f>H44</f>
        <v>Dohányzó nők aránya</v>
      </c>
      <c r="C64" s="36" t="str">
        <f>I44</f>
        <v>Dohányzó nők számított aránya</v>
      </c>
      <c r="D64" s="36" t="str">
        <f>J44</f>
        <v>Különbség</v>
      </c>
      <c r="E64" s="36" t="str">
        <f>K44</f>
        <v>%-os eltérés</v>
      </c>
      <c r="F64" s="36" t="str">
        <f>L44</f>
        <v>Ítélet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2.75">
      <c r="A65" s="41" t="str">
        <f aca="true" t="shared" si="24" ref="A65:A75">A45</f>
        <v>Austria</v>
      </c>
      <c r="B65" s="42">
        <f aca="true" t="shared" si="25" ref="B65:B75">H45</f>
        <v>40</v>
      </c>
      <c r="C65" s="55">
        <f>I45</f>
        <v>39.999989832062084</v>
      </c>
      <c r="D65" s="55">
        <f aca="true" t="shared" si="26" ref="D65:E75">J45</f>
        <v>1.0167937915639413E-05</v>
      </c>
      <c r="E65" s="66">
        <f t="shared" si="26"/>
        <v>2.5419844789098535E-07</v>
      </c>
      <c r="F65" s="42" t="str">
        <f>L45</f>
        <v>Semleges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>
      <c r="A66" s="41" t="str">
        <f t="shared" si="24"/>
        <v>Bulgaria</v>
      </c>
      <c r="B66" s="42">
        <f t="shared" si="25"/>
        <v>23.4</v>
      </c>
      <c r="C66" s="55">
        <f aca="true" t="shared" si="27" ref="C66:C75">I46</f>
        <v>23.399996194437986</v>
      </c>
      <c r="D66" s="55">
        <f t="shared" si="26"/>
        <v>3.8055620130705847E-06</v>
      </c>
      <c r="E66" s="66">
        <f t="shared" si="26"/>
        <v>1.626308552594267E-07</v>
      </c>
      <c r="F66" s="42" t="str">
        <f aca="true" t="shared" si="28" ref="F66:F75">L46</f>
        <v>Semleges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>
      <c r="A67" s="41" t="str">
        <f t="shared" si="24"/>
        <v>France</v>
      </c>
      <c r="B67" s="42">
        <f t="shared" si="25"/>
        <v>23.6</v>
      </c>
      <c r="C67" s="55">
        <f t="shared" si="27"/>
        <v>23.000002268277402</v>
      </c>
      <c r="D67" s="55">
        <f t="shared" si="26"/>
        <v>0.5999977317225991</v>
      </c>
      <c r="E67" s="66">
        <f t="shared" si="26"/>
        <v>0.025423632700110128</v>
      </c>
      <c r="F67" s="42" t="str">
        <f t="shared" si="28"/>
        <v>Magas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>
      <c r="A68" s="41" t="str">
        <f t="shared" si="24"/>
        <v>Germany</v>
      </c>
      <c r="B68" s="42">
        <f t="shared" si="25"/>
        <v>22.4</v>
      </c>
      <c r="C68" s="55">
        <f t="shared" si="27"/>
        <v>23.000002268277402</v>
      </c>
      <c r="D68" s="55">
        <f t="shared" si="26"/>
        <v>-0.6000022682774038</v>
      </c>
      <c r="E68" s="66">
        <f t="shared" si="26"/>
        <v>-0.026785815548098384</v>
      </c>
      <c r="F68" s="42" t="str">
        <f t="shared" si="28"/>
        <v>Alacsony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>
      <c r="A69" s="41" t="str">
        <f t="shared" si="24"/>
        <v>Hungary</v>
      </c>
      <c r="B69" s="42">
        <f t="shared" si="25"/>
        <v>29.7</v>
      </c>
      <c r="C69" s="55">
        <f t="shared" si="27"/>
        <v>29.699997960678942</v>
      </c>
      <c r="D69" s="55">
        <f t="shared" si="26"/>
        <v>2.039321056912513E-06</v>
      </c>
      <c r="E69" s="66">
        <f t="shared" si="26"/>
        <v>6.866400865025297E-08</v>
      </c>
      <c r="F69" s="42" t="str">
        <f t="shared" si="28"/>
        <v>Semleges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>
      <c r="A70" s="41" t="str">
        <f t="shared" si="24"/>
        <v>Italy</v>
      </c>
      <c r="B70" s="42">
        <f t="shared" si="25"/>
        <v>15.5</v>
      </c>
      <c r="C70" s="55">
        <f t="shared" si="27"/>
        <v>15.499998657148737</v>
      </c>
      <c r="D70" s="55">
        <f t="shared" si="26"/>
        <v>1.3428512630753175E-06</v>
      </c>
      <c r="E70" s="66">
        <f t="shared" si="26"/>
        <v>8.663556535969791E-08</v>
      </c>
      <c r="F70" s="42" t="str">
        <f t="shared" si="28"/>
        <v>Semleges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>
      <c r="A71" s="41" t="str">
        <f t="shared" si="24"/>
        <v>Norway</v>
      </c>
      <c r="B71" s="42">
        <f t="shared" si="25"/>
        <v>23.7</v>
      </c>
      <c r="C71" s="55">
        <f t="shared" si="27"/>
        <v>23.699995401459145</v>
      </c>
      <c r="D71" s="55">
        <f t="shared" si="26"/>
        <v>4.598540854772182E-06</v>
      </c>
      <c r="E71" s="66">
        <f t="shared" si="26"/>
        <v>1.9403125969502877E-07</v>
      </c>
      <c r="F71" s="42" t="str">
        <f t="shared" si="28"/>
        <v>Semleges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>
      <c r="A72" s="41" t="str">
        <f t="shared" si="24"/>
        <v>Poland</v>
      </c>
      <c r="B72" s="42">
        <f t="shared" si="25"/>
        <v>23.3</v>
      </c>
      <c r="C72" s="55">
        <f t="shared" si="27"/>
        <v>23.299999537037156</v>
      </c>
      <c r="D72" s="55">
        <f t="shared" si="26"/>
        <v>4.629628449492884E-07</v>
      </c>
      <c r="E72" s="66">
        <f t="shared" si="26"/>
        <v>1.9869649997823535E-08</v>
      </c>
      <c r="F72" s="42" t="str">
        <f t="shared" si="28"/>
        <v>Semleges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>
      <c r="A73" s="41" t="str">
        <f t="shared" si="24"/>
        <v>Slovakia</v>
      </c>
      <c r="B73" s="42">
        <f t="shared" si="25"/>
        <v>15.5</v>
      </c>
      <c r="C73" s="55">
        <f t="shared" si="27"/>
        <v>15.499994510439372</v>
      </c>
      <c r="D73" s="55">
        <f t="shared" si="26"/>
        <v>5.489560628291201E-06</v>
      </c>
      <c r="E73" s="66">
        <f t="shared" si="26"/>
        <v>3.541652018252388E-07</v>
      </c>
      <c r="F73" s="42" t="str">
        <f t="shared" si="28"/>
        <v>Semleges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>
      <c r="A74" s="41" t="str">
        <f t="shared" si="24"/>
        <v>Spain</v>
      </c>
      <c r="B74" s="42">
        <f t="shared" si="25"/>
        <v>27.1</v>
      </c>
      <c r="C74" s="55">
        <f t="shared" si="27"/>
        <v>27.099995016643305</v>
      </c>
      <c r="D74" s="55">
        <f t="shared" si="26"/>
        <v>4.983356696186547E-06</v>
      </c>
      <c r="E74" s="66">
        <f t="shared" si="26"/>
        <v>1.8388770096629324E-07</v>
      </c>
      <c r="F74" s="42" t="str">
        <f t="shared" si="28"/>
        <v>Semleges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 thickBot="1">
      <c r="A75" s="43" t="str">
        <f t="shared" si="24"/>
        <v>Sweden</v>
      </c>
      <c r="B75" s="44">
        <f t="shared" si="25"/>
        <v>18.1</v>
      </c>
      <c r="C75" s="59">
        <f t="shared" si="27"/>
        <v>18.100004782396866</v>
      </c>
      <c r="D75" s="59">
        <f t="shared" si="26"/>
        <v>-4.7823968643001535E-06</v>
      </c>
      <c r="E75" s="67">
        <f t="shared" si="26"/>
        <v>-2.6422082123205265E-07</v>
      </c>
      <c r="F75" s="44" t="str">
        <f t="shared" si="28"/>
        <v>Semleges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7" ht="13.5" thickBot="1"/>
    <row r="78" spans="2:7" ht="14.25" thickBot="1" thickTop="1">
      <c r="B78" s="78" t="str">
        <f aca="true" t="shared" si="29" ref="B78:G78">B44</f>
        <v>Cigaretták száma/év/fő</v>
      </c>
      <c r="C78" s="78" t="str">
        <f t="shared" si="29"/>
        <v>Évi áreltérések </v>
      </c>
      <c r="D78" s="78" t="str">
        <f t="shared" si="29"/>
        <v>folyó vagy jelenlegi adók</v>
      </c>
      <c r="E78" s="78" t="str">
        <f t="shared" si="29"/>
        <v>Halálesetek aránya a dohányzás miatt</v>
      </c>
      <c r="F78" s="78" t="str">
        <f t="shared" si="29"/>
        <v>munkanélküliek aránya</v>
      </c>
      <c r="G78" s="78" t="str">
        <f t="shared" si="29"/>
        <v>Tiszta alkohol fogyasztása egy főre</v>
      </c>
    </row>
    <row r="79" spans="1:7" ht="14.25" thickBot="1" thickTop="1">
      <c r="A79" s="78" t="str">
        <f>A57</f>
        <v>Fontosság:</v>
      </c>
      <c r="B79" s="79">
        <f aca="true" t="shared" si="30" ref="B79:G79">B57</f>
        <v>2.000190486203953</v>
      </c>
      <c r="C79" s="60">
        <f t="shared" si="30"/>
        <v>5.778083617435748</v>
      </c>
      <c r="D79" s="60">
        <f t="shared" si="30"/>
        <v>5.206230259766695</v>
      </c>
      <c r="E79" s="60">
        <f t="shared" si="30"/>
        <v>7.390407437992433</v>
      </c>
      <c r="F79" s="60">
        <f t="shared" si="30"/>
        <v>2.0767858333511318</v>
      </c>
      <c r="G79" s="60">
        <f t="shared" si="30"/>
        <v>1.3937547678735307</v>
      </c>
    </row>
    <row r="80" spans="2:7" ht="14.25" thickBot="1" thickTop="1">
      <c r="B80" s="37">
        <f aca="true" t="shared" si="31" ref="A80:G82">B58</f>
        <v>5</v>
      </c>
      <c r="C80" s="37">
        <f t="shared" si="31"/>
        <v>2</v>
      </c>
      <c r="D80" s="37">
        <f t="shared" si="31"/>
        <v>3</v>
      </c>
      <c r="E80" s="37">
        <f t="shared" si="31"/>
        <v>1</v>
      </c>
      <c r="F80" s="37">
        <f t="shared" si="31"/>
        <v>4</v>
      </c>
      <c r="G80" s="37">
        <f t="shared" si="31"/>
        <v>6</v>
      </c>
    </row>
    <row r="81" spans="2:7" ht="13.5" thickBot="1">
      <c r="B81" s="37"/>
      <c r="C81" s="37"/>
      <c r="D81" s="37"/>
      <c r="E81" s="37"/>
      <c r="F81" s="37"/>
      <c r="G81" s="37"/>
    </row>
    <row r="82" spans="1:7" ht="14.25" thickBot="1" thickTop="1">
      <c r="A82" s="78" t="str">
        <f t="shared" si="31"/>
        <v>Érzékenység:</v>
      </c>
      <c r="B82" s="80">
        <f t="shared" si="31"/>
        <v>1.349245358012033</v>
      </c>
      <c r="C82" s="81">
        <f t="shared" si="31"/>
        <v>1.849196144190077</v>
      </c>
      <c r="D82" s="81">
        <f t="shared" si="31"/>
        <v>1.783389194342447</v>
      </c>
      <c r="E82" s="81">
        <f t="shared" si="31"/>
        <v>0.7731404459906291</v>
      </c>
      <c r="F82" s="81">
        <f t="shared" si="31"/>
        <v>4.8427482320184065</v>
      </c>
      <c r="G82" s="81">
        <f t="shared" si="31"/>
        <v>2.9366916496822593</v>
      </c>
    </row>
    <row r="83" spans="2:7" ht="14.25" thickBot="1" thickTop="1">
      <c r="B83" s="37">
        <f aca="true" t="shared" si="32" ref="B83:G83">B61</f>
        <v>5</v>
      </c>
      <c r="C83" s="37">
        <f t="shared" si="32"/>
        <v>3</v>
      </c>
      <c r="D83" s="37">
        <f t="shared" si="32"/>
        <v>4</v>
      </c>
      <c r="E83" s="37">
        <f t="shared" si="32"/>
        <v>6</v>
      </c>
      <c r="F83" s="37">
        <f t="shared" si="32"/>
        <v>1</v>
      </c>
      <c r="G83" s="37">
        <f t="shared" si="32"/>
        <v>2</v>
      </c>
    </row>
  </sheetData>
  <sheetProtection/>
  <mergeCells count="2">
    <mergeCell ref="A1:A3"/>
    <mergeCell ref="I29:N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pl2</cp:lastModifiedBy>
  <dcterms:created xsi:type="dcterms:W3CDTF">2010-06-14T08:00:39Z</dcterms:created>
  <dcterms:modified xsi:type="dcterms:W3CDTF">2010-08-01T11:41:32Z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