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60" windowWidth="15315" windowHeight="9750" activeTab="2"/>
  </bookViews>
  <sheets>
    <sheet name="Adat" sheetId="1" r:id="rId1"/>
    <sheet name="Pivot" sheetId="2" r:id="rId2"/>
    <sheet name="COCO" sheetId="3" r:id="rId3"/>
  </sheets>
  <definedNames>
    <definedName name="_xlnm._FilterDatabase" localSheetId="0" hidden="1">'Adat'!$A$1:$H$81</definedName>
    <definedName name="solver_adj" localSheetId="2" hidden="1">'COCO'!$B$24:$J$31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'COCO'!$L$24:$T$30</definedName>
    <definedName name="solver_lin" localSheetId="2" hidden="1">2</definedName>
    <definedName name="solver_neg" localSheetId="2" hidden="1">2</definedName>
    <definedName name="solver_num" localSheetId="2" hidden="1">1</definedName>
    <definedName name="solver_nwt" localSheetId="2" hidden="1">1</definedName>
    <definedName name="solver_opt" localSheetId="2" hidden="1">'COCO'!$M$43</definedName>
    <definedName name="solver_pre" localSheetId="2" hidden="1">0.000001</definedName>
    <definedName name="solver_rel1" localSheetId="2" hidden="1">3</definedName>
    <definedName name="solver_rhs1" localSheetId="2" hidden="1">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/>
  <pivotCaches>
    <pivotCache cacheId="4" r:id="rId4"/>
    <pivotCache cacheId="5" r:id="rId5"/>
  </pivotCaches>
</workbook>
</file>

<file path=xl/sharedStrings.xml><?xml version="1.0" encoding="utf-8"?>
<sst xmlns="http://schemas.openxmlformats.org/spreadsheetml/2006/main" count="496" uniqueCount="79">
  <si>
    <t>Belgium</t>
  </si>
  <si>
    <t>Objektum</t>
  </si>
  <si>
    <t>Tulajdonság</t>
  </si>
  <si>
    <t>Érték</t>
  </si>
  <si>
    <t>Mértékegység</t>
  </si>
  <si>
    <t>Dátum</t>
  </si>
  <si>
    <t>Forrás</t>
  </si>
  <si>
    <t>GDP</t>
  </si>
  <si>
    <t>€/fő</t>
  </si>
  <si>
    <t>http://appsso.eurostat.ec.europa.eu/nui/show.do?dataset=nama_gdp_c&amp;lang=en</t>
  </si>
  <si>
    <t>Minimálbér</t>
  </si>
  <si>
    <t>€</t>
  </si>
  <si>
    <t>http://epp.eurostat.ec.europa.eu/tgm/table.do?tab=table&amp;init=1&amp;language=en&amp;pcode=tps00155&amp;plugin=1</t>
  </si>
  <si>
    <t>http://epp.eurostat.ec.europa.eu/tgm/table.do?tab=table&amp;init=1&amp;language=en&amp;pcode=tps00155&amp;plugin=2</t>
  </si>
  <si>
    <t>http://epp.eurostat.ec.europa.eu/tgm/table.do?tab=table&amp;init=1&amp;language=en&amp;pcode=tps00155&amp;plugin=13</t>
  </si>
  <si>
    <t>http://epp.eurostat.ec.europa.eu/tgm/table.do?tab=table&amp;init=1&amp;language=en&amp;pcode=tps00155&amp;plugin=14</t>
  </si>
  <si>
    <t>http://epp.eurostat.ec.europa.eu/tgm/table.do?tab=table&amp;init=1&amp;language=en&amp;pcode=tps00155&amp;plugin=16</t>
  </si>
  <si>
    <t>http://epp.eurostat.ec.europa.eu/tgm/table.do?tab=table&amp;init=1&amp;language=en&amp;pcode=tps00155&amp;plugin=18</t>
  </si>
  <si>
    <t>http://epp.eurostat.ec.europa.eu/tgm/table.do?tab=table&amp;init=1&amp;language=en&amp;pcode=tps00155&amp;plugin=21</t>
  </si>
  <si>
    <t>http://epp.eurostat.ec.europa.eu/tgm/table.do?tab=table&amp;init=1&amp;language=en&amp;pcode=tps00155&amp;plugin=24</t>
  </si>
  <si>
    <t>http://appsso.eurostat.ec.europa.eu/nui/show.do?dataset=educ_itertc&amp;lang=en</t>
  </si>
  <si>
    <t>%</t>
  </si>
  <si>
    <t>http://appsso.eurostat.ec.europa.eu/nui/show.do?dataset=lfsi_emp_a&amp;lang=en</t>
  </si>
  <si>
    <t>http://appsso.eurostat.ec.europa.eu/nui/show.do?dataset=educ_iatt&amp;lang=en</t>
  </si>
  <si>
    <t>fő</t>
  </si>
  <si>
    <t>http://appsso.eurostat.ec.europa.eu/nui/show.do?dataset=demo_pjanind&amp;lang=en</t>
  </si>
  <si>
    <t>http://appsso.eurostat.ec.europa.eu/nui/show.do?dataset=earn_gr_nace2&amp;lang=en</t>
  </si>
  <si>
    <t>Összeg / Érték</t>
  </si>
  <si>
    <t>Végösszeg</t>
  </si>
  <si>
    <t>Darab / Érték</t>
  </si>
  <si>
    <t>Alapadatok</t>
  </si>
  <si>
    <t>Irány</t>
  </si>
  <si>
    <t>Rangsor</t>
  </si>
  <si>
    <t>Lépcsők</t>
  </si>
  <si>
    <t>Segédtábla</t>
  </si>
  <si>
    <t>1L-2L</t>
  </si>
  <si>
    <t>2L-3L</t>
  </si>
  <si>
    <t>3L-4L</t>
  </si>
  <si>
    <t>4L-5L</t>
  </si>
  <si>
    <t>5L-6L</t>
  </si>
  <si>
    <t>6L-7L</t>
  </si>
  <si>
    <t>7L-8L</t>
  </si>
  <si>
    <t>Munkanélküliségi ráta (nők)</t>
  </si>
  <si>
    <t>http://appsso.eurostat.ec.europa.eu/nui/show.do?dataset=une_rt_a&amp;lang=en</t>
  </si>
  <si>
    <t>COCO</t>
  </si>
  <si>
    <t>Számított bruttó női fizetés</t>
  </si>
  <si>
    <t>Eredeti Y</t>
  </si>
  <si>
    <t>Számított Y</t>
  </si>
  <si>
    <t>Eltérés</t>
  </si>
  <si>
    <t>Ítélet</t>
  </si>
  <si>
    <t>Összes eltérés</t>
  </si>
  <si>
    <t>Fontosság</t>
  </si>
  <si>
    <t>Érzékenység</t>
  </si>
  <si>
    <t>Nemek közötti bérszakadék</t>
  </si>
  <si>
    <t>http://epp.eurostat.ec.europa.eu/tgm/table.do?tab=table&amp;init=1&amp;language=en&amp;pcode=tsiem040&amp;plugin=1</t>
  </si>
  <si>
    <t>http://epp.eurostat.ec.europa.eu/tgm/table.do?tab=table&amp;init=1&amp;language=en&amp;pcode=tsiem040&amp;plugin=2</t>
  </si>
  <si>
    <t>http://epp.eurostat.ec.europa.eu/tgm/table.do?tab=table&amp;init=1&amp;language=en&amp;pcode=tsiem040&amp;plugin=3</t>
  </si>
  <si>
    <t>http://epp.eurostat.ec.europa.eu/tgm/table.do?tab=table&amp;init=1&amp;language=en&amp;pcode=tsiem040&amp;plugin=4</t>
  </si>
  <si>
    <t>http://epp.eurostat.ec.europa.eu/tgm/table.do?tab=table&amp;init=1&amp;language=en&amp;pcode=tsiem040&amp;plugin=5</t>
  </si>
  <si>
    <t>http://epp.eurostat.ec.europa.eu/tgm/table.do?tab=table&amp;init=1&amp;language=en&amp;pcode=tsiem040&amp;plugin=6</t>
  </si>
  <si>
    <t>http://epp.eurostat.ec.europa.eu/tgm/table.do?tab=table&amp;init=1&amp;language=en&amp;pcode=tsiem040&amp;plugin=7</t>
  </si>
  <si>
    <t>http://epp.eurostat.ec.europa.eu/tgm/table.do?tab=table&amp;init=1&amp;language=en&amp;pcode=tsiem040&amp;plugin=8</t>
  </si>
  <si>
    <t>Rögzítő</t>
  </si>
  <si>
    <t>Rögzítés ideje</t>
  </si>
  <si>
    <t>Sárai Edina</t>
  </si>
  <si>
    <t>Bulgária</t>
  </si>
  <si>
    <t>Magyarország</t>
  </si>
  <si>
    <t>Lettország</t>
  </si>
  <si>
    <t>Litvánia</t>
  </si>
  <si>
    <t>Hollandia</t>
  </si>
  <si>
    <t>Portugália</t>
  </si>
  <si>
    <t>Szlovákia</t>
  </si>
  <si>
    <t>fő/1000 fő</t>
  </si>
  <si>
    <t>Női foglakoztatási ráta (EMP_15_64)</t>
  </si>
  <si>
    <t>Középfokú végzettséggel rendelkező nők aránya (A01_2)</t>
  </si>
  <si>
    <t>100 férfira jutó nők száma (PC_FM)</t>
  </si>
  <si>
    <t>Bruttó női fizetés (B-S)</t>
  </si>
  <si>
    <t>Doktori képzést (ISCED 6) végzett nők (száma) a 25-34 év közötti női lakosság 1000 főjére lebontva (TC07_2)</t>
  </si>
  <si>
    <t>Diplomás (ISCED 5-6) nők száma 100 férfi arányában (TC01_1)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</si>
</sst>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0"/>
    <numFmt numFmtId="165" formatCode="#0.00"/>
    <numFmt numFmtId="166" formatCode="#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mmm/yyyy"/>
    <numFmt numFmtId="175" formatCode="&quot;Igen&quot;;&quot;Igen&quot;;&quot;Nem&quot;"/>
    <numFmt numFmtId="176" formatCode="&quot;Igaz&quot;;&quot;Igaz&quot;;&quot;Hamis&quot;"/>
    <numFmt numFmtId="177" formatCode="&quot;Be&quot;;&quot;Be&quot;;&quot;Ki&quot;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9" fontId="0" fillId="0" borderId="0" xfId="60" applyFont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33" borderId="0" xfId="60" applyNumberFormat="1" applyFont="1" applyFill="1" applyAlignment="1">
      <alignment/>
    </xf>
    <xf numFmtId="9" fontId="0" fillId="33" borderId="0" xfId="6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81" sheet="Adat"/>
  </cacheSource>
  <cacheFields count="6">
    <cacheField name="Objektum">
      <sharedItems containsMixedTypes="0" count="15">
        <s v="Belgium"/>
        <s v="Bulgária"/>
        <s v="Lettország"/>
        <s v="Litvánia"/>
        <s v="Magyarország"/>
        <s v="Hollandia"/>
        <s v="Portugália"/>
        <s v="Szlovákia"/>
        <s v="Hungary"/>
        <s v="Bulgaria"/>
        <s v="Lithuania"/>
        <s v="Netherlands"/>
        <s v="Slovakia"/>
        <s v="Latvia"/>
        <s v="Portugal"/>
      </sharedItems>
    </cacheField>
    <cacheField name="Tulajdons?g">
      <sharedItems containsMixedTypes="0" count="34">
        <s v="GDP"/>
        <s v="Minimálbér"/>
        <s v="Doktori képzést (ISCED 6) végzett nők (száma) a 25-34 év közötti női lakosság 1000 főjére lebontva (TC07_2)"/>
        <s v="Női foglakoztatási ráta (EMP_15_64)"/>
        <s v="Középfokú végzettséggel rendelkező nők aránya (A01_2)"/>
        <s v="100 férfira jutó nők száma (PC_FM)"/>
        <s v="Bruttó női fizetés (B-S)"/>
        <s v="Diplomás (ISCED 5-6) nők száma 100 férfi arányában (TC01_1)"/>
        <s v="Munkanélküliségi ráta (nők)"/>
        <s v="Nemek közötti bérszakadék"/>
        <s v="100 férfira jutó nők száma"/>
        <s v="Diplomás nők"/>
        <s v="Diplomás nők száma 100 férfi arányában (TC01_1)"/>
        <s v="1000 nőre jutó diplomás nők száma"/>
        <s v="1001 nőre jutó diplomás nők száma"/>
        <s v="1002 nőre jutó diplomás nők száma"/>
        <s v="1003 nőre jutó diplomás nők száma"/>
        <s v="1004 nőre jutó diplomás nők száma"/>
        <s v="1005 nőre jutó diplomás nők száma"/>
        <s v="1006 nőre jutó diplomás nők száma"/>
        <s v="1007 nőre jutó diplomás nők száma"/>
        <s v="Doktori képzést végzett nők (száma) a 25-34 év közötti női lakosság 1000 főjére lebontva (TC07_2)"/>
        <s v="Középfokú végzettséggel rendelkező nők aránya"/>
        <s v="Doktori képzést végzett nők (száma) a 25-34 év közötti női lakosság 1000 főjére lebontva "/>
        <s v="Bruttó női fizetés"/>
        <s v="Női foglakoztatási ráta"/>
        <s v="Diplomás nők száma 100 férfi arányában"/>
        <s v="101 férfira jutó nők száma (PC_FM)"/>
        <s v="102 férfira jutó nők száma (PC_FM)"/>
        <s v="103 férfira jutó nők száma (PC_FM)"/>
        <s v="104 férfira jutó nők száma (PC_FM)"/>
        <s v="105 férfira jutó nők száma (PC_FM)"/>
        <s v="106 férfira jutó nők száma (PC_FM)"/>
        <s v="107 férfira jutó nők száma (PC_FM)"/>
      </sharedItems>
    </cacheField>
    <cacheField name="?rt?k">
      <sharedItems containsSemiMixedTypes="0" containsString="0" containsMixedTypes="0" containsNumber="1"/>
    </cacheField>
    <cacheField name="M?rt?kegys?g">
      <sharedItems containsMixedTypes="0" count="13">
        <s v="€/fő"/>
        <s v="€"/>
        <s v="fő/1000 fő"/>
        <s v="%"/>
        <s v="fő"/>
        <s v="1000 fő"/>
        <s v="1020 fő"/>
        <s v="1017 fő"/>
        <s v="1015 fő"/>
        <s v="1013 fő"/>
        <s v="1023 fő"/>
        <s v="1001 fő"/>
        <s v="1012 fő"/>
      </sharedItems>
    </cacheField>
    <cacheField name="D?tum">
      <sharedItems containsSemiMixedTypes="0" containsString="0" containsMixedTypes="0" containsNumber="1" containsInteger="1" count="2">
        <n v="2008"/>
        <n v="2007"/>
      </sharedItems>
    </cacheField>
    <cacheField name="Forr?s">
      <sharedItems containsMixedTypes="0" count="23">
        <s v="http://appsso.eurostat.ec.europa.eu/nui/show.do?dataset=nama_gdp_c&amp;lang=en"/>
        <s v="http://epp.eurostat.ec.europa.eu/tgm/table.do?tab=table&amp;init=1&amp;language=en&amp;pcode=tps00155&amp;plugin=1"/>
        <s v="http://epp.eurostat.ec.europa.eu/tgm/table.do?tab=table&amp;init=1&amp;language=en&amp;pcode=tps00155&amp;plugin=2"/>
        <s v="http://epp.eurostat.ec.europa.eu/tgm/table.do?tab=table&amp;init=1&amp;language=en&amp;pcode=tps00155&amp;plugin=13"/>
        <s v="http://epp.eurostat.ec.europa.eu/tgm/table.do?tab=table&amp;init=1&amp;language=en&amp;pcode=tps00155&amp;plugin=14"/>
        <s v="http://epp.eurostat.ec.europa.eu/tgm/table.do?tab=table&amp;init=1&amp;language=en&amp;pcode=tps00155&amp;plugin=16"/>
        <s v="http://epp.eurostat.ec.europa.eu/tgm/table.do?tab=table&amp;init=1&amp;language=en&amp;pcode=tps00155&amp;plugin=18"/>
        <s v="http://epp.eurostat.ec.europa.eu/tgm/table.do?tab=table&amp;init=1&amp;language=en&amp;pcode=tps00155&amp;plugin=21"/>
        <s v="http://epp.eurostat.ec.europa.eu/tgm/table.do?tab=table&amp;init=1&amp;language=en&amp;pcode=tps00155&amp;plugin=24"/>
        <s v="http://appsso.eurostat.ec.europa.eu/nui/show.do?dataset=educ_itertc&amp;lang=en"/>
        <s v="http://appsso.eurostat.ec.europa.eu/nui/show.do?dataset=lfsi_emp_a&amp;lang=en"/>
        <s v="http://appsso.eurostat.ec.europa.eu/nui/show.do?dataset=educ_iatt&amp;lang=en"/>
        <s v="http://appsso.eurostat.ec.europa.eu/nui/show.do?dataset=demo_pjanind&amp;lang=en"/>
        <s v="http://appsso.eurostat.ec.europa.eu/nui/show.do?dataset=earn_gr_nace2&amp;lang=en"/>
        <s v="http://appsso.eurostat.ec.europa.eu/nui/show.do?dataset=une_rt_a&amp;lang=en"/>
        <s v="http://epp.eurostat.ec.europa.eu/tgm/table.do?tab=table&amp;init=1&amp;language=en&amp;pcode=tsiem040&amp;plugin=1"/>
        <s v="http://epp.eurostat.ec.europa.eu/tgm/table.do?tab=table&amp;init=1&amp;language=en&amp;pcode=tsiem040&amp;plugin=2"/>
        <s v="http://epp.eurostat.ec.europa.eu/tgm/table.do?tab=table&amp;init=1&amp;language=en&amp;pcode=tsiem040&amp;plugin=3"/>
        <s v="http://epp.eurostat.ec.europa.eu/tgm/table.do?tab=table&amp;init=1&amp;language=en&amp;pcode=tsiem040&amp;plugin=4"/>
        <s v="http://epp.eurostat.ec.europa.eu/tgm/table.do?tab=table&amp;init=1&amp;language=en&amp;pcode=tsiem040&amp;plugin=5"/>
        <s v="http://epp.eurostat.ec.europa.eu/tgm/table.do?tab=table&amp;init=1&amp;language=en&amp;pcode=tsiem040&amp;plugin=6"/>
        <s v="http://epp.eurostat.ec.europa.eu/tgm/table.do?tab=table&amp;init=1&amp;language=en&amp;pcode=tsiem040&amp;plugin=7"/>
        <s v="http://epp.eurostat.ec.europa.eu/tgm/table.do?tab=table&amp;init=1&amp;language=en&amp;pcode=tsiem040&amp;plugin=8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81" sheet="Adat"/>
  </cacheSource>
  <cacheFields count="6">
    <cacheField name="Objektum">
      <sharedItems containsMixedTypes="0" count="15">
        <s v="Belgium"/>
        <s v="Bulgária"/>
        <s v="Lettország"/>
        <s v="Litvánia"/>
        <s v="Magyarország"/>
        <s v="Hollandia"/>
        <s v="Portugália"/>
        <s v="Szlovákia"/>
        <s v="Hungary"/>
        <s v="Bulgaria"/>
        <s v="Lithuania"/>
        <s v="Netherlands"/>
        <s v="Slovakia"/>
        <s v="Latvia"/>
        <s v="Portugal"/>
      </sharedItems>
    </cacheField>
    <cacheField name="Tulajdons?g">
      <sharedItems containsMixedTypes="0" count="20">
        <s v="GDP"/>
        <s v="Minimálbér"/>
        <s v="Doktori képzést (ISCED 6) végzett nők (száma) a 25-34 év közötti női lakosság 1000 főjére lebontva (TC07_2)"/>
        <s v="Női foglakoztatási ráta (EMP_15_64)"/>
        <s v="Középfokú végzettséggel rendelkező nők aránya (A01_2)"/>
        <s v="100 férfira jutó nők száma (PC_FM)"/>
        <s v="Bruttó női fizetés (B-S)"/>
        <s v="Diplomás (ISCED 5-6) nők száma 100 férfi arányában (TC01_1)"/>
        <s v="Munkanélküliségi ráta (nők)"/>
        <s v="Nemek közötti bérszakadék"/>
        <s v="100 férfira jutó nők száma"/>
        <s v="Diplomás nők"/>
        <s v="Diplomás nők száma 100 férfi arányában (TC01_1)"/>
        <s v="1000 nőre jutó diplomás nők száma"/>
        <s v="Doktori képzést végzett nők (száma) a 25-34 év közötti női lakosság 1000 főjére lebontva (TC07_2)"/>
        <s v="Középfokú végzettséggel rendelkező nők aránya"/>
        <s v="Doktori képzést végzett nők (száma) a 25-34 év közötti női lakosság 1000 főjére lebontva "/>
        <s v="Bruttó női fizetés"/>
        <s v="Női foglakoztatási ráta"/>
        <s v="Diplomás nők száma 100 férfi arányában"/>
      </sharedItems>
    </cacheField>
    <cacheField name="?rt?k">
      <sharedItems containsSemiMixedTypes="0" containsString="0" containsMixedTypes="0" containsNumber="1"/>
    </cacheField>
    <cacheField name="M?rt?kegys?g">
      <sharedItems containsMixedTypes="0" count="13">
        <s v="€/fő"/>
        <s v="€"/>
        <s v="fő/1000 fő"/>
        <s v="%"/>
        <s v="fő"/>
        <s v="1000 fő"/>
        <s v="1020 fő"/>
        <s v="1017 fő"/>
        <s v="1015 fő"/>
        <s v="1013 fő"/>
        <s v="1023 fő"/>
        <s v="1001 fő"/>
        <s v="1012 fő"/>
      </sharedItems>
    </cacheField>
    <cacheField name="D?tum">
      <sharedItems containsSemiMixedTypes="0" containsString="0" containsMixedTypes="0" containsNumber="1" containsInteger="1" count="2">
        <n v="2008"/>
        <n v="2007"/>
      </sharedItems>
    </cacheField>
    <cacheField name="Forr?s">
      <sharedItems containsMixedTypes="0" count="23">
        <s v="http://appsso.eurostat.ec.europa.eu/nui/show.do?dataset=nama_gdp_c&amp;lang=en"/>
        <s v="http://epp.eurostat.ec.europa.eu/tgm/table.do?tab=table&amp;init=1&amp;language=en&amp;pcode=tps00155&amp;plugin=1"/>
        <s v="http://epp.eurostat.ec.europa.eu/tgm/table.do?tab=table&amp;init=1&amp;language=en&amp;pcode=tps00155&amp;plugin=2"/>
        <s v="http://epp.eurostat.ec.europa.eu/tgm/table.do?tab=table&amp;init=1&amp;language=en&amp;pcode=tps00155&amp;plugin=13"/>
        <s v="http://epp.eurostat.ec.europa.eu/tgm/table.do?tab=table&amp;init=1&amp;language=en&amp;pcode=tps00155&amp;plugin=14"/>
        <s v="http://epp.eurostat.ec.europa.eu/tgm/table.do?tab=table&amp;init=1&amp;language=en&amp;pcode=tps00155&amp;plugin=16"/>
        <s v="http://epp.eurostat.ec.europa.eu/tgm/table.do?tab=table&amp;init=1&amp;language=en&amp;pcode=tps00155&amp;plugin=18"/>
        <s v="http://epp.eurostat.ec.europa.eu/tgm/table.do?tab=table&amp;init=1&amp;language=en&amp;pcode=tps00155&amp;plugin=21"/>
        <s v="http://epp.eurostat.ec.europa.eu/tgm/table.do?tab=table&amp;init=1&amp;language=en&amp;pcode=tps00155&amp;plugin=24"/>
        <s v="http://appsso.eurostat.ec.europa.eu/nui/show.do?dataset=educ_itertc&amp;lang=en"/>
        <s v="http://appsso.eurostat.ec.europa.eu/nui/show.do?dataset=lfsi_emp_a&amp;lang=en"/>
        <s v="http://appsso.eurostat.ec.europa.eu/nui/show.do?dataset=educ_iatt&amp;lang=en"/>
        <s v="http://appsso.eurostat.ec.europa.eu/nui/show.do?dataset=demo_pjanind&amp;lang=en"/>
        <s v="http://appsso.eurostat.ec.europa.eu/nui/show.do?dataset=earn_gr_nace2&amp;lang=en"/>
        <s v="http://appsso.eurostat.ec.europa.eu/nui/show.do?dataset=une_rt_a&amp;lang=en"/>
        <s v="http://epp.eurostat.ec.europa.eu/tgm/table.do?tab=table&amp;init=1&amp;language=en&amp;pcode=tsiem040&amp;plugin=1"/>
        <s v="http://epp.eurostat.ec.europa.eu/tgm/table.do?tab=table&amp;init=1&amp;language=en&amp;pcode=tsiem040&amp;plugin=2"/>
        <s v="http://epp.eurostat.ec.europa.eu/tgm/table.do?tab=table&amp;init=1&amp;language=en&amp;pcode=tsiem040&amp;plugin=3"/>
        <s v="http://epp.eurostat.ec.europa.eu/tgm/table.do?tab=table&amp;init=1&amp;language=en&amp;pcode=tsiem040&amp;plugin=4"/>
        <s v="http://epp.eurostat.ec.europa.eu/tgm/table.do?tab=table&amp;init=1&amp;language=en&amp;pcode=tsiem040&amp;plugin=5"/>
        <s v="http://epp.eurostat.ec.europa.eu/tgm/table.do?tab=table&amp;init=1&amp;language=en&amp;pcode=tsiem040&amp;plugin=6"/>
        <s v="http://epp.eurostat.ec.europa.eu/tgm/table.do?tab=table&amp;init=1&amp;language=en&amp;pcode=tsiem040&amp;plugin=7"/>
        <s v="http://epp.eurostat.ec.europa.eu/tgm/table.do?tab=table&amp;init=1&amp;language=en&amp;pcode=tsiem040&amp;plugin=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Kimutatás1" cacheId="4" applyNumberFormats="0" applyBorderFormats="0" applyFontFormats="0" applyPatternFormats="0" applyAlignmentFormats="0" applyWidthHeightFormats="0" dataCaption="Adatok" showMissing="1" preserveFormatting="1" useAutoFormatting="1" rowGrandTotals="0" colGrandTotals="0" itemPrintTitles="1" compactData="0" updatedVersion="2" indent="0" showMemberPropertyTips="1">
  <location ref="A3:K13" firstHeaderRow="1" firstDataRow="3" firstDataCol="1"/>
  <pivotFields count="6">
    <pivotField axis="axisRow" compact="0" outline="0" subtotalTop="0" showAll="0">
      <items count="16">
        <item x="0"/>
        <item m="1" x="9"/>
        <item m="1" x="8"/>
        <item m="1" x="13"/>
        <item m="1" x="10"/>
        <item m="1" x="11"/>
        <item m="1" x="14"/>
        <item m="1" x="12"/>
        <item x="1"/>
        <item x="2"/>
        <item x="3"/>
        <item x="4"/>
        <item x="5"/>
        <item x="6"/>
        <item x="7"/>
        <item t="default"/>
      </items>
    </pivotField>
    <pivotField axis="axisCol" compact="0" outline="0" subtotalTop="0" showAll="0" defaultSubtotal="0">
      <items count="34">
        <item m="1" x="10"/>
        <item m="1" x="11"/>
        <item m="1" x="26"/>
        <item x="0"/>
        <item m="1" x="22"/>
        <item x="1"/>
        <item m="1" x="25"/>
        <item x="8"/>
        <item x="9"/>
        <item m="1" x="13"/>
        <item m="1" x="14"/>
        <item m="1" x="15"/>
        <item m="1" x="16"/>
        <item m="1" x="17"/>
        <item m="1" x="18"/>
        <item m="1" x="19"/>
        <item m="1" x="20"/>
        <item m="1" x="23"/>
        <item m="1" x="24"/>
        <item m="1" x="21"/>
        <item x="3"/>
        <item x="4"/>
        <item x="5"/>
        <item m="1" x="27"/>
        <item m="1" x="28"/>
        <item m="1" x="29"/>
        <item m="1" x="30"/>
        <item m="1" x="31"/>
        <item m="1" x="32"/>
        <item m="1" x="33"/>
        <item m="1" x="12"/>
        <item x="2"/>
        <item x="7"/>
        <item x="6"/>
      </items>
    </pivotField>
    <pivotField dataField="1" compact="0" outline="0" subtotalTop="0" showAll="0"/>
    <pivotField axis="axisCol" compact="0" outline="0" subtotalTop="0" showAll="0">
      <items count="14">
        <item x="3"/>
        <item x="1"/>
        <item x="0"/>
        <item m="1" x="5"/>
        <item m="1" x="11"/>
        <item m="1" x="12"/>
        <item m="1" x="9"/>
        <item m="1" x="8"/>
        <item m="1" x="7"/>
        <item m="1" x="6"/>
        <item m="1" x="10"/>
        <item x="4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0"/>
  </rowFields>
  <rowItems count="8">
    <i>
      <x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1"/>
    <field x="3"/>
  </colFields>
  <colItems count="10">
    <i>
      <x v="3"/>
      <x v="2"/>
    </i>
    <i>
      <x v="5"/>
      <x v="1"/>
    </i>
    <i>
      <x v="7"/>
      <x/>
    </i>
    <i>
      <x v="8"/>
      <x/>
    </i>
    <i>
      <x v="20"/>
      <x/>
    </i>
    <i>
      <x v="21"/>
      <x/>
    </i>
    <i>
      <x v="22"/>
      <x v="11"/>
    </i>
    <i>
      <x v="31"/>
      <x v="12"/>
    </i>
    <i>
      <x v="32"/>
      <x v="11"/>
    </i>
    <i>
      <x v="33"/>
      <x v="1"/>
    </i>
  </colItems>
  <dataFields count="1">
    <dataField name="?sszeg / ?rt?k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imutatás2" cacheId="5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A16:L27" firstHeaderRow="1" firstDataRow="3" firstDataCol="1"/>
  <pivotFields count="6">
    <pivotField axis="axisRow" compact="0" outline="0" subtotalTop="0" showAll="0">
      <items count="16">
        <item x="0"/>
        <item m="1" x="9"/>
        <item m="1" x="8"/>
        <item m="1" x="13"/>
        <item m="1" x="10"/>
        <item m="1" x="11"/>
        <item m="1" x="14"/>
        <item m="1" x="12"/>
        <item x="1"/>
        <item x="2"/>
        <item x="3"/>
        <item x="4"/>
        <item x="5"/>
        <item x="6"/>
        <item x="7"/>
        <item t="default"/>
      </items>
    </pivotField>
    <pivotField axis="axisCol" compact="0" outline="0" subtotalTop="0" showAll="0" defaultSubtotal="0">
      <items count="20">
        <item m="1" x="10"/>
        <item m="1" x="11"/>
        <item m="1" x="19"/>
        <item x="0"/>
        <item m="1" x="15"/>
        <item x="1"/>
        <item m="1" x="18"/>
        <item x="8"/>
        <item x="9"/>
        <item m="1" x="13"/>
        <item m="1" x="16"/>
        <item m="1" x="17"/>
        <item m="1" x="14"/>
        <item x="3"/>
        <item x="4"/>
        <item x="5"/>
        <item m="1" x="12"/>
        <item x="2"/>
        <item x="7"/>
        <item x="6"/>
      </items>
    </pivotField>
    <pivotField dataField="1" compact="0" outline="0" subtotalTop="0" showAll="0"/>
    <pivotField axis="axisCol" compact="0" outline="0" subtotalTop="0" showAll="0">
      <items count="14">
        <item x="3"/>
        <item x="1"/>
        <item x="0"/>
        <item m="1" x="5"/>
        <item m="1" x="11"/>
        <item m="1" x="12"/>
        <item m="1" x="9"/>
        <item m="1" x="8"/>
        <item m="1" x="7"/>
        <item m="1" x="6"/>
        <item m="1" x="10"/>
        <item x="4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0"/>
  </rowFields>
  <rowItems count="9">
    <i>
      <x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2">
    <field x="1"/>
    <field x="3"/>
  </colFields>
  <colItems count="11">
    <i>
      <x v="3"/>
      <x v="2"/>
    </i>
    <i>
      <x v="5"/>
      <x v="1"/>
    </i>
    <i>
      <x v="7"/>
      <x/>
    </i>
    <i>
      <x v="8"/>
      <x/>
    </i>
    <i>
      <x v="13"/>
      <x/>
    </i>
    <i>
      <x v="14"/>
      <x/>
    </i>
    <i>
      <x v="15"/>
      <x v="11"/>
    </i>
    <i>
      <x v="17"/>
      <x v="12"/>
    </i>
    <i>
      <x v="18"/>
      <x v="11"/>
    </i>
    <i>
      <x v="19"/>
      <x v="1"/>
    </i>
    <i t="grand">
      <x/>
    </i>
  </colItems>
  <dataFields count="1">
    <dataField name="Darab / ?rt?k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selection activeCell="B59" sqref="B59"/>
    </sheetView>
  </sheetViews>
  <sheetFormatPr defaultColWidth="9.140625" defaultRowHeight="12.75"/>
  <cols>
    <col min="1" max="1" width="33.28125" style="0" customWidth="1"/>
    <col min="2" max="2" width="41.00390625" style="0" customWidth="1"/>
    <col min="4" max="4" width="16.140625" style="0" customWidth="1"/>
    <col min="5" max="5" width="10.00390625" style="0" customWidth="1"/>
    <col min="6" max="6" width="89.00390625" style="0" customWidth="1"/>
    <col min="7" max="7" width="10.421875" style="0" customWidth="1"/>
    <col min="8" max="8" width="12.421875" style="0" customWidth="1"/>
  </cols>
  <sheetData>
    <row r="1" spans="1:8" ht="12.75">
      <c r="A1" s="26" t="s">
        <v>1</v>
      </c>
      <c r="B1" s="26" t="s">
        <v>2</v>
      </c>
      <c r="C1" s="26" t="s">
        <v>3</v>
      </c>
      <c r="D1" s="26" t="s">
        <v>4</v>
      </c>
      <c r="E1" s="26" t="s">
        <v>5</v>
      </c>
      <c r="F1" s="26" t="s">
        <v>6</v>
      </c>
      <c r="G1" s="26" t="s">
        <v>62</v>
      </c>
      <c r="H1" s="26" t="s">
        <v>63</v>
      </c>
    </row>
    <row r="2" spans="1:13" ht="12.75">
      <c r="A2" s="1" t="s">
        <v>0</v>
      </c>
      <c r="B2" s="26" t="s">
        <v>7</v>
      </c>
      <c r="C2" s="27">
        <v>32200</v>
      </c>
      <c r="D2" s="26" t="s">
        <v>8</v>
      </c>
      <c r="E2" s="26">
        <v>2008</v>
      </c>
      <c r="F2" s="1" t="s">
        <v>9</v>
      </c>
      <c r="G2" s="1" t="s">
        <v>64</v>
      </c>
      <c r="H2" s="25">
        <v>40350</v>
      </c>
      <c r="I2" s="1"/>
      <c r="J2" s="1"/>
      <c r="K2" s="1"/>
      <c r="L2" s="1"/>
      <c r="M2" s="1"/>
    </row>
    <row r="3" spans="1:8" ht="12.75">
      <c r="A3" s="33" t="s">
        <v>65</v>
      </c>
      <c r="B3" s="26" t="s">
        <v>7</v>
      </c>
      <c r="C3" s="27">
        <v>4500</v>
      </c>
      <c r="D3" s="26" t="s">
        <v>8</v>
      </c>
      <c r="E3" s="26">
        <v>2008</v>
      </c>
      <c r="F3" s="1" t="s">
        <v>9</v>
      </c>
      <c r="G3" s="1" t="s">
        <v>64</v>
      </c>
      <c r="H3" s="25">
        <v>40350</v>
      </c>
    </row>
    <row r="4" spans="1:8" ht="12.75">
      <c r="A4" s="33" t="s">
        <v>67</v>
      </c>
      <c r="B4" s="26" t="s">
        <v>7</v>
      </c>
      <c r="C4" s="27">
        <v>10200</v>
      </c>
      <c r="D4" s="26" t="s">
        <v>8</v>
      </c>
      <c r="E4" s="26">
        <v>2008</v>
      </c>
      <c r="F4" s="1" t="s">
        <v>9</v>
      </c>
      <c r="G4" s="1" t="s">
        <v>64</v>
      </c>
      <c r="H4" s="25">
        <v>40350</v>
      </c>
    </row>
    <row r="5" spans="1:8" ht="12.75">
      <c r="A5" s="33" t="s">
        <v>68</v>
      </c>
      <c r="B5" s="26" t="s">
        <v>7</v>
      </c>
      <c r="C5" s="27">
        <v>9600</v>
      </c>
      <c r="D5" s="26" t="s">
        <v>8</v>
      </c>
      <c r="E5" s="26">
        <v>2008</v>
      </c>
      <c r="F5" s="1" t="s">
        <v>9</v>
      </c>
      <c r="G5" s="1" t="s">
        <v>64</v>
      </c>
      <c r="H5" s="25">
        <v>40350</v>
      </c>
    </row>
    <row r="6" spans="1:8" ht="12.75">
      <c r="A6" s="33" t="s">
        <v>66</v>
      </c>
      <c r="B6" s="26" t="s">
        <v>7</v>
      </c>
      <c r="C6" s="27">
        <v>10500</v>
      </c>
      <c r="D6" s="26" t="s">
        <v>8</v>
      </c>
      <c r="E6" s="26">
        <v>2008</v>
      </c>
      <c r="F6" s="1" t="s">
        <v>9</v>
      </c>
      <c r="G6" s="1" t="s">
        <v>64</v>
      </c>
      <c r="H6" s="25">
        <v>40350</v>
      </c>
    </row>
    <row r="7" spans="1:8" ht="12.75">
      <c r="A7" s="33" t="s">
        <v>69</v>
      </c>
      <c r="B7" s="26" t="s">
        <v>7</v>
      </c>
      <c r="C7" s="27">
        <v>36200</v>
      </c>
      <c r="D7" s="26" t="s">
        <v>8</v>
      </c>
      <c r="E7" s="26">
        <v>2008</v>
      </c>
      <c r="F7" s="1" t="s">
        <v>9</v>
      </c>
      <c r="G7" s="1" t="s">
        <v>64</v>
      </c>
      <c r="H7" s="25">
        <v>40350</v>
      </c>
    </row>
    <row r="8" spans="1:8" ht="12.75">
      <c r="A8" s="33" t="s">
        <v>70</v>
      </c>
      <c r="B8" s="26" t="s">
        <v>7</v>
      </c>
      <c r="C8" s="27">
        <v>16200</v>
      </c>
      <c r="D8" s="26" t="s">
        <v>8</v>
      </c>
      <c r="E8" s="26">
        <v>2008</v>
      </c>
      <c r="F8" s="1" t="s">
        <v>9</v>
      </c>
      <c r="G8" s="1" t="s">
        <v>64</v>
      </c>
      <c r="H8" s="25">
        <v>40350</v>
      </c>
    </row>
    <row r="9" spans="1:8" ht="12.75">
      <c r="A9" s="33" t="s">
        <v>71</v>
      </c>
      <c r="B9" s="26" t="s">
        <v>7</v>
      </c>
      <c r="C9" s="27">
        <v>12000</v>
      </c>
      <c r="D9" s="26" t="s">
        <v>8</v>
      </c>
      <c r="E9" s="26">
        <v>2008</v>
      </c>
      <c r="F9" s="1" t="s">
        <v>9</v>
      </c>
      <c r="G9" s="1" t="s">
        <v>64</v>
      </c>
      <c r="H9" s="25">
        <v>40350</v>
      </c>
    </row>
    <row r="10" spans="1:15" ht="12.75">
      <c r="A10" s="1" t="s">
        <v>0</v>
      </c>
      <c r="B10" s="26" t="s">
        <v>10</v>
      </c>
      <c r="C10" s="28">
        <v>1309.6</v>
      </c>
      <c r="D10" s="26" t="s">
        <v>11</v>
      </c>
      <c r="E10" s="26">
        <v>2008</v>
      </c>
      <c r="F10" s="1" t="s">
        <v>12</v>
      </c>
      <c r="G10" s="1" t="s">
        <v>64</v>
      </c>
      <c r="H10" s="25">
        <v>40350</v>
      </c>
      <c r="I10" s="1"/>
      <c r="J10" s="1"/>
      <c r="K10" s="1"/>
      <c r="L10" s="1"/>
      <c r="M10" s="1"/>
      <c r="N10" s="1"/>
      <c r="O10" s="1"/>
    </row>
    <row r="11" spans="1:8" ht="12.75">
      <c r="A11" s="33" t="s">
        <v>65</v>
      </c>
      <c r="B11" s="26" t="s">
        <v>10</v>
      </c>
      <c r="C11" s="28">
        <v>112.49</v>
      </c>
      <c r="D11" s="26" t="s">
        <v>11</v>
      </c>
      <c r="E11" s="26">
        <v>2008</v>
      </c>
      <c r="F11" s="1" t="s">
        <v>13</v>
      </c>
      <c r="G11" s="1" t="s">
        <v>64</v>
      </c>
      <c r="H11" s="25">
        <v>40350</v>
      </c>
    </row>
    <row r="12" spans="1:8" ht="12.75">
      <c r="A12" s="33" t="s">
        <v>67</v>
      </c>
      <c r="B12" s="26" t="s">
        <v>10</v>
      </c>
      <c r="C12" s="28">
        <v>229.75</v>
      </c>
      <c r="D12" s="26" t="s">
        <v>11</v>
      </c>
      <c r="E12" s="26">
        <v>2008</v>
      </c>
      <c r="F12" s="1" t="s">
        <v>14</v>
      </c>
      <c r="G12" s="1" t="s">
        <v>64</v>
      </c>
      <c r="H12" s="25">
        <v>40350</v>
      </c>
    </row>
    <row r="13" spans="1:8" ht="12.75">
      <c r="A13" s="33" t="s">
        <v>68</v>
      </c>
      <c r="B13" s="26" t="s">
        <v>10</v>
      </c>
      <c r="C13" s="28">
        <v>231.7</v>
      </c>
      <c r="D13" s="26" t="s">
        <v>11</v>
      </c>
      <c r="E13" s="26">
        <v>2008</v>
      </c>
      <c r="F13" s="1" t="s">
        <v>15</v>
      </c>
      <c r="G13" s="1" t="s">
        <v>64</v>
      </c>
      <c r="H13" s="25">
        <v>40350</v>
      </c>
    </row>
    <row r="14" spans="1:8" ht="12.75">
      <c r="A14" s="33" t="s">
        <v>66</v>
      </c>
      <c r="B14" s="26" t="s">
        <v>10</v>
      </c>
      <c r="C14" s="28">
        <v>271.94</v>
      </c>
      <c r="D14" s="26" t="s">
        <v>11</v>
      </c>
      <c r="E14" s="26">
        <v>2008</v>
      </c>
      <c r="F14" s="1" t="s">
        <v>16</v>
      </c>
      <c r="G14" s="1" t="s">
        <v>64</v>
      </c>
      <c r="H14" s="25">
        <v>40350</v>
      </c>
    </row>
    <row r="15" spans="1:8" ht="12.75">
      <c r="A15" s="33" t="s">
        <v>69</v>
      </c>
      <c r="B15" s="26" t="s">
        <v>10</v>
      </c>
      <c r="C15" s="28">
        <v>1335</v>
      </c>
      <c r="D15" s="26" t="s">
        <v>11</v>
      </c>
      <c r="E15" s="26">
        <v>2008</v>
      </c>
      <c r="F15" s="1" t="s">
        <v>17</v>
      </c>
      <c r="G15" s="1" t="s">
        <v>64</v>
      </c>
      <c r="H15" s="25">
        <v>40350</v>
      </c>
    </row>
    <row r="16" spans="1:8" ht="12.75">
      <c r="A16" s="33" t="s">
        <v>70</v>
      </c>
      <c r="B16" s="26" t="s">
        <v>10</v>
      </c>
      <c r="C16" s="28">
        <v>497</v>
      </c>
      <c r="D16" s="26" t="s">
        <v>11</v>
      </c>
      <c r="E16" s="26">
        <v>2008</v>
      </c>
      <c r="F16" s="1" t="s">
        <v>18</v>
      </c>
      <c r="G16" s="1" t="s">
        <v>64</v>
      </c>
      <c r="H16" s="25">
        <v>40350</v>
      </c>
    </row>
    <row r="17" spans="1:8" ht="12.75">
      <c r="A17" s="33" t="s">
        <v>71</v>
      </c>
      <c r="B17" s="26" t="s">
        <v>10</v>
      </c>
      <c r="C17" s="28">
        <v>241.19</v>
      </c>
      <c r="D17" s="26" t="s">
        <v>11</v>
      </c>
      <c r="E17" s="26">
        <v>2008</v>
      </c>
      <c r="F17" s="1" t="s">
        <v>19</v>
      </c>
      <c r="G17" s="1" t="s">
        <v>64</v>
      </c>
      <c r="H17" s="25">
        <v>40350</v>
      </c>
    </row>
    <row r="18" spans="1:13" ht="12.75">
      <c r="A18" s="1" t="s">
        <v>0</v>
      </c>
      <c r="B18" s="34" t="s">
        <v>77</v>
      </c>
      <c r="C18" s="29">
        <v>1</v>
      </c>
      <c r="D18" s="26" t="s">
        <v>72</v>
      </c>
      <c r="E18" s="26">
        <v>2007</v>
      </c>
      <c r="F18" s="1" t="s">
        <v>20</v>
      </c>
      <c r="G18" s="1" t="s">
        <v>64</v>
      </c>
      <c r="H18" s="25">
        <v>40350</v>
      </c>
      <c r="I18" s="1"/>
      <c r="J18" s="1"/>
      <c r="K18" s="1"/>
      <c r="L18" s="1"/>
      <c r="M18" s="1"/>
    </row>
    <row r="19" spans="1:8" ht="12.75">
      <c r="A19" s="33" t="s">
        <v>65</v>
      </c>
      <c r="B19" s="34" t="s">
        <v>77</v>
      </c>
      <c r="C19" s="29">
        <v>0.6</v>
      </c>
      <c r="D19" s="26" t="s">
        <v>72</v>
      </c>
      <c r="E19" s="26">
        <v>2007</v>
      </c>
      <c r="F19" s="1" t="s">
        <v>20</v>
      </c>
      <c r="G19" s="1" t="s">
        <v>64</v>
      </c>
      <c r="H19" s="25">
        <v>40350</v>
      </c>
    </row>
    <row r="20" spans="1:8" ht="12.75">
      <c r="A20" s="33" t="s">
        <v>67</v>
      </c>
      <c r="B20" s="34" t="s">
        <v>77</v>
      </c>
      <c r="C20" s="29">
        <v>0.6</v>
      </c>
      <c r="D20" s="26" t="s">
        <v>72</v>
      </c>
      <c r="E20" s="26">
        <v>2007</v>
      </c>
      <c r="F20" s="1" t="s">
        <v>20</v>
      </c>
      <c r="G20" s="1" t="s">
        <v>64</v>
      </c>
      <c r="H20" s="25">
        <v>40350</v>
      </c>
    </row>
    <row r="21" spans="1:8" ht="12.75">
      <c r="A21" s="33" t="s">
        <v>68</v>
      </c>
      <c r="B21" s="34" t="s">
        <v>77</v>
      </c>
      <c r="C21" s="29">
        <v>1</v>
      </c>
      <c r="D21" s="26" t="s">
        <v>72</v>
      </c>
      <c r="E21" s="26">
        <v>2007</v>
      </c>
      <c r="F21" s="1" t="s">
        <v>20</v>
      </c>
      <c r="G21" s="1" t="s">
        <v>64</v>
      </c>
      <c r="H21" s="25">
        <v>40350</v>
      </c>
    </row>
    <row r="22" spans="1:8" ht="12.75">
      <c r="A22" s="33" t="s">
        <v>66</v>
      </c>
      <c r="B22" s="34" t="s">
        <v>77</v>
      </c>
      <c r="C22" s="29">
        <v>0.6</v>
      </c>
      <c r="D22" s="26" t="s">
        <v>72</v>
      </c>
      <c r="E22" s="26">
        <v>2007</v>
      </c>
      <c r="F22" s="1" t="s">
        <v>20</v>
      </c>
      <c r="G22" s="1" t="s">
        <v>64</v>
      </c>
      <c r="H22" s="25">
        <v>40350</v>
      </c>
    </row>
    <row r="23" spans="1:8" ht="12.75">
      <c r="A23" s="33" t="s">
        <v>69</v>
      </c>
      <c r="B23" s="34" t="s">
        <v>77</v>
      </c>
      <c r="C23" s="29">
        <v>1.3</v>
      </c>
      <c r="D23" s="26" t="s">
        <v>72</v>
      </c>
      <c r="E23" s="26">
        <v>2007</v>
      </c>
      <c r="F23" s="1" t="s">
        <v>20</v>
      </c>
      <c r="G23" s="1" t="s">
        <v>64</v>
      </c>
      <c r="H23" s="25">
        <v>40350</v>
      </c>
    </row>
    <row r="24" spans="1:8" ht="12.75">
      <c r="A24" s="33" t="s">
        <v>70</v>
      </c>
      <c r="B24" s="34" t="s">
        <v>77</v>
      </c>
      <c r="C24" s="29">
        <v>4.5</v>
      </c>
      <c r="D24" s="26" t="s">
        <v>72</v>
      </c>
      <c r="E24" s="26">
        <v>2007</v>
      </c>
      <c r="F24" s="1" t="s">
        <v>20</v>
      </c>
      <c r="G24" s="1" t="s">
        <v>64</v>
      </c>
      <c r="H24" s="25">
        <v>40350</v>
      </c>
    </row>
    <row r="25" spans="1:8" ht="12.75">
      <c r="A25" s="33" t="s">
        <v>71</v>
      </c>
      <c r="B25" s="34" t="s">
        <v>77</v>
      </c>
      <c r="C25" s="29">
        <v>1.4</v>
      </c>
      <c r="D25" s="26" t="s">
        <v>72</v>
      </c>
      <c r="E25" s="26">
        <v>2007</v>
      </c>
      <c r="F25" s="1" t="s">
        <v>20</v>
      </c>
      <c r="G25" s="1" t="s">
        <v>64</v>
      </c>
      <c r="H25" s="25">
        <v>40350</v>
      </c>
    </row>
    <row r="26" spans="1:13" ht="12.75">
      <c r="A26" s="1" t="s">
        <v>0</v>
      </c>
      <c r="B26" s="26" t="s">
        <v>73</v>
      </c>
      <c r="C26" s="29">
        <v>56.2</v>
      </c>
      <c r="D26" s="30" t="s">
        <v>21</v>
      </c>
      <c r="E26" s="26">
        <v>2008</v>
      </c>
      <c r="F26" s="1" t="s">
        <v>22</v>
      </c>
      <c r="G26" s="1" t="s">
        <v>64</v>
      </c>
      <c r="H26" s="25">
        <v>40350</v>
      </c>
      <c r="I26" s="1"/>
      <c r="J26" s="1"/>
      <c r="K26" s="1"/>
      <c r="L26" s="1"/>
      <c r="M26" s="1"/>
    </row>
    <row r="27" spans="1:8" ht="12.75">
      <c r="A27" s="33" t="s">
        <v>65</v>
      </c>
      <c r="B27" s="26" t="s">
        <v>73</v>
      </c>
      <c r="C27" s="29">
        <v>59.5</v>
      </c>
      <c r="D27" s="30" t="s">
        <v>21</v>
      </c>
      <c r="E27" s="26">
        <v>2008</v>
      </c>
      <c r="F27" s="1" t="s">
        <v>22</v>
      </c>
      <c r="G27" s="1" t="s">
        <v>64</v>
      </c>
      <c r="H27" s="25">
        <v>40350</v>
      </c>
    </row>
    <row r="28" spans="1:8" ht="12.75">
      <c r="A28" s="33" t="s">
        <v>67</v>
      </c>
      <c r="B28" s="26" t="s">
        <v>73</v>
      </c>
      <c r="C28" s="29">
        <v>65.4</v>
      </c>
      <c r="D28" s="30" t="s">
        <v>21</v>
      </c>
      <c r="E28" s="26">
        <v>2008</v>
      </c>
      <c r="F28" s="1" t="s">
        <v>22</v>
      </c>
      <c r="G28" s="1" t="s">
        <v>64</v>
      </c>
      <c r="H28" s="25">
        <v>40350</v>
      </c>
    </row>
    <row r="29" spans="1:8" ht="12.75">
      <c r="A29" s="33" t="s">
        <v>68</v>
      </c>
      <c r="B29" s="26" t="s">
        <v>73</v>
      </c>
      <c r="C29" s="29">
        <v>61.8</v>
      </c>
      <c r="D29" s="30" t="s">
        <v>21</v>
      </c>
      <c r="E29" s="26">
        <v>2008</v>
      </c>
      <c r="F29" s="1" t="s">
        <v>22</v>
      </c>
      <c r="G29" s="1" t="s">
        <v>64</v>
      </c>
      <c r="H29" s="25">
        <v>40350</v>
      </c>
    </row>
    <row r="30" spans="1:8" ht="12.75">
      <c r="A30" s="33" t="s">
        <v>66</v>
      </c>
      <c r="B30" s="26" t="s">
        <v>73</v>
      </c>
      <c r="C30" s="29">
        <v>50.6</v>
      </c>
      <c r="D30" s="30" t="s">
        <v>21</v>
      </c>
      <c r="E30" s="26">
        <v>2008</v>
      </c>
      <c r="F30" s="1" t="s">
        <v>22</v>
      </c>
      <c r="G30" s="1" t="s">
        <v>64</v>
      </c>
      <c r="H30" s="25">
        <v>40350</v>
      </c>
    </row>
    <row r="31" spans="1:8" ht="12.75">
      <c r="A31" s="33" t="s">
        <v>69</v>
      </c>
      <c r="B31" s="26" t="s">
        <v>73</v>
      </c>
      <c r="C31" s="29">
        <v>71.1</v>
      </c>
      <c r="D31" s="30" t="s">
        <v>21</v>
      </c>
      <c r="E31" s="26">
        <v>2008</v>
      </c>
      <c r="F31" s="1" t="s">
        <v>22</v>
      </c>
      <c r="G31" s="1" t="s">
        <v>64</v>
      </c>
      <c r="H31" s="25">
        <v>40350</v>
      </c>
    </row>
    <row r="32" spans="1:8" ht="12.75">
      <c r="A32" s="33" t="s">
        <v>70</v>
      </c>
      <c r="B32" s="26" t="s">
        <v>73</v>
      </c>
      <c r="C32" s="29">
        <v>62.5</v>
      </c>
      <c r="D32" s="30" t="s">
        <v>21</v>
      </c>
      <c r="E32" s="26">
        <v>2008</v>
      </c>
      <c r="F32" s="1" t="s">
        <v>22</v>
      </c>
      <c r="G32" s="1" t="s">
        <v>64</v>
      </c>
      <c r="H32" s="25">
        <v>40350</v>
      </c>
    </row>
    <row r="33" spans="1:8" ht="12.75">
      <c r="A33" s="33" t="s">
        <v>71</v>
      </c>
      <c r="B33" s="26" t="s">
        <v>73</v>
      </c>
      <c r="C33" s="29">
        <v>54.6</v>
      </c>
      <c r="D33" s="30" t="s">
        <v>21</v>
      </c>
      <c r="E33" s="26">
        <v>2008</v>
      </c>
      <c r="F33" s="1" t="s">
        <v>22</v>
      </c>
      <c r="G33" s="1" t="s">
        <v>64</v>
      </c>
      <c r="H33" s="25">
        <v>40350</v>
      </c>
    </row>
    <row r="34" spans="1:12" ht="12.75">
      <c r="A34" s="1" t="s">
        <v>0</v>
      </c>
      <c r="B34" s="26" t="s">
        <v>74</v>
      </c>
      <c r="C34" s="29">
        <v>69.6</v>
      </c>
      <c r="D34" s="30" t="s">
        <v>21</v>
      </c>
      <c r="E34" s="26">
        <v>2008</v>
      </c>
      <c r="F34" s="1" t="s">
        <v>23</v>
      </c>
      <c r="G34" s="1" t="s">
        <v>64</v>
      </c>
      <c r="H34" s="25">
        <v>40350</v>
      </c>
      <c r="I34" s="1"/>
      <c r="J34" s="1"/>
      <c r="K34" s="1"/>
      <c r="L34" s="1"/>
    </row>
    <row r="35" spans="1:8" ht="12.75">
      <c r="A35" s="33" t="s">
        <v>65</v>
      </c>
      <c r="B35" s="26" t="s">
        <v>74</v>
      </c>
      <c r="C35" s="29">
        <v>77.5</v>
      </c>
      <c r="D35" s="30" t="s">
        <v>21</v>
      </c>
      <c r="E35" s="26">
        <v>2008</v>
      </c>
      <c r="F35" s="1" t="s">
        <v>23</v>
      </c>
      <c r="G35" s="1" t="s">
        <v>64</v>
      </c>
      <c r="H35" s="25">
        <v>40350</v>
      </c>
    </row>
    <row r="36" spans="1:8" ht="12.75">
      <c r="A36" s="33" t="s">
        <v>67</v>
      </c>
      <c r="B36" s="26" t="s">
        <v>74</v>
      </c>
      <c r="C36" s="29">
        <v>88.8</v>
      </c>
      <c r="D36" s="30" t="s">
        <v>21</v>
      </c>
      <c r="E36" s="26">
        <v>2008</v>
      </c>
      <c r="F36" s="1" t="s">
        <v>23</v>
      </c>
      <c r="G36" s="1" t="s">
        <v>64</v>
      </c>
      <c r="H36" s="25">
        <v>40350</v>
      </c>
    </row>
    <row r="37" spans="1:8" ht="12.75">
      <c r="A37" s="33" t="s">
        <v>68</v>
      </c>
      <c r="B37" s="26" t="s">
        <v>74</v>
      </c>
      <c r="C37" s="29">
        <v>91.7</v>
      </c>
      <c r="D37" s="30" t="s">
        <v>21</v>
      </c>
      <c r="E37" s="26">
        <v>2008</v>
      </c>
      <c r="F37" s="1" t="s">
        <v>23</v>
      </c>
      <c r="G37" s="1" t="s">
        <v>64</v>
      </c>
      <c r="H37" s="25">
        <v>40350</v>
      </c>
    </row>
    <row r="38" spans="1:8" ht="12.75">
      <c r="A38" s="33" t="s">
        <v>66</v>
      </c>
      <c r="B38" s="26" t="s">
        <v>74</v>
      </c>
      <c r="C38" s="29">
        <v>76.4</v>
      </c>
      <c r="D38" s="30" t="s">
        <v>21</v>
      </c>
      <c r="E38" s="26">
        <v>2008</v>
      </c>
      <c r="F38" s="1" t="s">
        <v>23</v>
      </c>
      <c r="G38" s="1" t="s">
        <v>64</v>
      </c>
      <c r="H38" s="25">
        <v>40350</v>
      </c>
    </row>
    <row r="39" spans="1:8" ht="12.75">
      <c r="A39" s="33" t="s">
        <v>69</v>
      </c>
      <c r="B39" s="26" t="s">
        <v>74</v>
      </c>
      <c r="C39" s="29">
        <v>71.1</v>
      </c>
      <c r="D39" s="30" t="s">
        <v>21</v>
      </c>
      <c r="E39" s="26">
        <v>2008</v>
      </c>
      <c r="F39" s="1" t="s">
        <v>23</v>
      </c>
      <c r="G39" s="1" t="s">
        <v>64</v>
      </c>
      <c r="H39" s="25">
        <v>40350</v>
      </c>
    </row>
    <row r="40" spans="1:8" ht="12.75">
      <c r="A40" s="33" t="s">
        <v>70</v>
      </c>
      <c r="B40" s="26" t="s">
        <v>74</v>
      </c>
      <c r="C40" s="29">
        <v>30.8</v>
      </c>
      <c r="D40" s="30" t="s">
        <v>21</v>
      </c>
      <c r="E40" s="26">
        <v>2008</v>
      </c>
      <c r="F40" s="1" t="s">
        <v>23</v>
      </c>
      <c r="G40" s="1" t="s">
        <v>64</v>
      </c>
      <c r="H40" s="25">
        <v>40350</v>
      </c>
    </row>
    <row r="41" spans="1:8" ht="12.75">
      <c r="A41" s="33" t="s">
        <v>71</v>
      </c>
      <c r="B41" s="26" t="s">
        <v>74</v>
      </c>
      <c r="C41" s="29">
        <v>87.2</v>
      </c>
      <c r="D41" s="30" t="s">
        <v>21</v>
      </c>
      <c r="E41" s="26">
        <v>2008</v>
      </c>
      <c r="F41" s="1" t="s">
        <v>23</v>
      </c>
      <c r="G41" s="1" t="s">
        <v>64</v>
      </c>
      <c r="H41" s="25">
        <v>40350</v>
      </c>
    </row>
    <row r="42" spans="1:13" ht="12.75">
      <c r="A42" s="1" t="s">
        <v>0</v>
      </c>
      <c r="B42" s="26" t="s">
        <v>75</v>
      </c>
      <c r="C42" s="29">
        <v>104.2</v>
      </c>
      <c r="D42" s="30" t="s">
        <v>24</v>
      </c>
      <c r="E42" s="26">
        <v>2008</v>
      </c>
      <c r="F42" s="1" t="s">
        <v>25</v>
      </c>
      <c r="G42" s="1" t="s">
        <v>64</v>
      </c>
      <c r="H42" s="25">
        <v>40350</v>
      </c>
      <c r="I42" s="1"/>
      <c r="J42" s="1"/>
      <c r="K42" s="1"/>
      <c r="L42" s="1"/>
      <c r="M42" s="1"/>
    </row>
    <row r="43" spans="1:8" ht="12.75">
      <c r="A43" s="33" t="s">
        <v>65</v>
      </c>
      <c r="B43" s="26" t="s">
        <v>75</v>
      </c>
      <c r="C43" s="29">
        <v>106.5</v>
      </c>
      <c r="D43" s="30" t="s">
        <v>24</v>
      </c>
      <c r="E43" s="26">
        <v>2008</v>
      </c>
      <c r="F43" s="1" t="s">
        <v>25</v>
      </c>
      <c r="G43" s="1" t="s">
        <v>64</v>
      </c>
      <c r="H43" s="25">
        <v>40350</v>
      </c>
    </row>
    <row r="44" spans="1:8" ht="12.75">
      <c r="A44" s="33" t="s">
        <v>67</v>
      </c>
      <c r="B44" s="26" t="s">
        <v>75</v>
      </c>
      <c r="C44" s="29">
        <v>116.9</v>
      </c>
      <c r="D44" s="30" t="s">
        <v>24</v>
      </c>
      <c r="E44" s="26">
        <v>2008</v>
      </c>
      <c r="F44" s="1" t="s">
        <v>25</v>
      </c>
      <c r="G44" s="1" t="s">
        <v>64</v>
      </c>
      <c r="H44" s="25">
        <v>40350</v>
      </c>
    </row>
    <row r="45" spans="1:8" ht="12.75">
      <c r="A45" s="33" t="s">
        <v>68</v>
      </c>
      <c r="B45" s="26" t="s">
        <v>75</v>
      </c>
      <c r="C45" s="29">
        <v>114.8</v>
      </c>
      <c r="D45" s="30" t="s">
        <v>24</v>
      </c>
      <c r="E45" s="26">
        <v>2008</v>
      </c>
      <c r="F45" s="1" t="s">
        <v>25</v>
      </c>
      <c r="G45" s="1" t="s">
        <v>64</v>
      </c>
      <c r="H45" s="25">
        <v>40350</v>
      </c>
    </row>
    <row r="46" spans="1:8" ht="12.75">
      <c r="A46" s="33" t="s">
        <v>66</v>
      </c>
      <c r="B46" s="26" t="s">
        <v>75</v>
      </c>
      <c r="C46" s="29">
        <v>110.6</v>
      </c>
      <c r="D46" s="30" t="s">
        <v>24</v>
      </c>
      <c r="E46" s="26">
        <v>2008</v>
      </c>
      <c r="F46" s="1" t="s">
        <v>25</v>
      </c>
      <c r="G46" s="1" t="s">
        <v>64</v>
      </c>
      <c r="H46" s="25">
        <v>40350</v>
      </c>
    </row>
    <row r="47" spans="1:8" ht="12.75">
      <c r="A47" s="33" t="s">
        <v>69</v>
      </c>
      <c r="B47" s="26" t="s">
        <v>75</v>
      </c>
      <c r="C47" s="29">
        <v>102.2</v>
      </c>
      <c r="D47" s="30" t="s">
        <v>24</v>
      </c>
      <c r="E47" s="26">
        <v>2008</v>
      </c>
      <c r="F47" s="1" t="s">
        <v>25</v>
      </c>
      <c r="G47" s="1" t="s">
        <v>64</v>
      </c>
      <c r="H47" s="25">
        <v>40350</v>
      </c>
    </row>
    <row r="48" spans="1:8" ht="12.75">
      <c r="A48" s="33" t="s">
        <v>70</v>
      </c>
      <c r="B48" s="26" t="s">
        <v>75</v>
      </c>
      <c r="C48" s="29">
        <v>106.6</v>
      </c>
      <c r="D48" s="30" t="s">
        <v>24</v>
      </c>
      <c r="E48" s="26">
        <v>2008</v>
      </c>
      <c r="F48" s="1" t="s">
        <v>25</v>
      </c>
      <c r="G48" s="1" t="s">
        <v>64</v>
      </c>
      <c r="H48" s="25">
        <v>40350</v>
      </c>
    </row>
    <row r="49" spans="1:8" ht="12.75">
      <c r="A49" s="33" t="s">
        <v>71</v>
      </c>
      <c r="B49" s="26" t="s">
        <v>75</v>
      </c>
      <c r="C49" s="29">
        <v>105.9</v>
      </c>
      <c r="D49" s="30" t="s">
        <v>24</v>
      </c>
      <c r="E49" s="26">
        <v>2008</v>
      </c>
      <c r="F49" s="1" t="s">
        <v>25</v>
      </c>
      <c r="G49" s="1" t="s">
        <v>64</v>
      </c>
      <c r="H49" s="25">
        <v>40350</v>
      </c>
    </row>
    <row r="50" spans="1:13" ht="12.75">
      <c r="A50" s="1" t="s">
        <v>0</v>
      </c>
      <c r="B50" s="26" t="s">
        <v>76</v>
      </c>
      <c r="C50" s="26">
        <v>35038</v>
      </c>
      <c r="D50" s="30" t="s">
        <v>11</v>
      </c>
      <c r="E50" s="26">
        <v>2008</v>
      </c>
      <c r="F50" s="1" t="s">
        <v>26</v>
      </c>
      <c r="G50" s="1" t="s">
        <v>64</v>
      </c>
      <c r="H50" s="25">
        <v>40350</v>
      </c>
      <c r="I50" s="1"/>
      <c r="J50" s="1"/>
      <c r="K50" s="1"/>
      <c r="L50" s="1"/>
      <c r="M50" s="1"/>
    </row>
    <row r="51" spans="1:8" ht="12.75">
      <c r="A51" s="33" t="s">
        <v>65</v>
      </c>
      <c r="B51" s="26" t="s">
        <v>76</v>
      </c>
      <c r="C51" s="27">
        <v>3024</v>
      </c>
      <c r="D51" s="30" t="s">
        <v>11</v>
      </c>
      <c r="E51" s="26">
        <v>2008</v>
      </c>
      <c r="F51" s="1" t="s">
        <v>26</v>
      </c>
      <c r="G51" s="1" t="s">
        <v>64</v>
      </c>
      <c r="H51" s="25">
        <v>40350</v>
      </c>
    </row>
    <row r="52" spans="1:8" ht="12.75">
      <c r="A52" s="33" t="s">
        <v>67</v>
      </c>
      <c r="B52" s="26" t="s">
        <v>76</v>
      </c>
      <c r="C52" s="27">
        <v>7551</v>
      </c>
      <c r="D52" s="30" t="s">
        <v>11</v>
      </c>
      <c r="E52" s="26">
        <v>2008</v>
      </c>
      <c r="F52" s="1" t="s">
        <v>26</v>
      </c>
      <c r="G52" s="1" t="s">
        <v>64</v>
      </c>
      <c r="H52" s="25">
        <v>40350</v>
      </c>
    </row>
    <row r="53" spans="1:8" ht="12.75">
      <c r="A53" s="33" t="s">
        <v>68</v>
      </c>
      <c r="B53" s="26" t="s">
        <v>76</v>
      </c>
      <c r="C53" s="27">
        <v>6722</v>
      </c>
      <c r="D53" s="30" t="s">
        <v>11</v>
      </c>
      <c r="E53" s="26">
        <v>2008</v>
      </c>
      <c r="F53" s="1" t="s">
        <v>26</v>
      </c>
      <c r="G53" s="1" t="s">
        <v>64</v>
      </c>
      <c r="H53" s="25">
        <v>40350</v>
      </c>
    </row>
    <row r="54" spans="1:8" ht="12.75">
      <c r="A54" s="33" t="s">
        <v>66</v>
      </c>
      <c r="B54" s="26" t="s">
        <v>76</v>
      </c>
      <c r="C54" s="26">
        <v>8042.4</v>
      </c>
      <c r="D54" s="30" t="s">
        <v>11</v>
      </c>
      <c r="E54" s="26">
        <v>2008</v>
      </c>
      <c r="F54" s="1" t="s">
        <v>26</v>
      </c>
      <c r="G54" s="1" t="s">
        <v>64</v>
      </c>
      <c r="H54" s="25">
        <v>40350</v>
      </c>
    </row>
    <row r="55" spans="1:8" ht="12.75">
      <c r="A55" s="33" t="s">
        <v>69</v>
      </c>
      <c r="B55" s="26" t="s">
        <v>76</v>
      </c>
      <c r="C55" s="27">
        <v>32406</v>
      </c>
      <c r="D55" s="30" t="s">
        <v>11</v>
      </c>
      <c r="E55" s="26">
        <v>2008</v>
      </c>
      <c r="F55" s="1" t="s">
        <v>26</v>
      </c>
      <c r="G55" s="1" t="s">
        <v>64</v>
      </c>
      <c r="H55" s="25">
        <v>40350</v>
      </c>
    </row>
    <row r="56" spans="1:8" ht="12.75">
      <c r="A56" s="33" t="s">
        <v>70</v>
      </c>
      <c r="B56" s="26" t="s">
        <v>76</v>
      </c>
      <c r="C56" s="26">
        <v>13174.2</v>
      </c>
      <c r="D56" s="30" t="s">
        <v>11</v>
      </c>
      <c r="E56" s="26">
        <v>2008</v>
      </c>
      <c r="F56" s="1" t="s">
        <v>26</v>
      </c>
      <c r="G56" s="1" t="s">
        <v>64</v>
      </c>
      <c r="H56" s="25">
        <v>40350</v>
      </c>
    </row>
    <row r="57" spans="1:8" ht="12.75">
      <c r="A57" s="33" t="s">
        <v>71</v>
      </c>
      <c r="B57" s="26" t="s">
        <v>76</v>
      </c>
      <c r="C57" s="27">
        <v>7898</v>
      </c>
      <c r="D57" s="30" t="s">
        <v>11</v>
      </c>
      <c r="E57" s="26">
        <v>2008</v>
      </c>
      <c r="F57" s="1" t="s">
        <v>26</v>
      </c>
      <c r="G57" s="1" t="s">
        <v>64</v>
      </c>
      <c r="H57" s="25">
        <v>40350</v>
      </c>
    </row>
    <row r="58" spans="1:13" ht="12.75">
      <c r="A58" s="1" t="s">
        <v>0</v>
      </c>
      <c r="B58" s="26" t="s">
        <v>78</v>
      </c>
      <c r="C58" s="29">
        <v>138.8</v>
      </c>
      <c r="D58" s="30" t="s">
        <v>24</v>
      </c>
      <c r="E58" s="26">
        <v>2007</v>
      </c>
      <c r="F58" s="1" t="s">
        <v>20</v>
      </c>
      <c r="G58" s="1" t="s">
        <v>64</v>
      </c>
      <c r="H58" s="25">
        <v>40350</v>
      </c>
      <c r="I58" s="1"/>
      <c r="J58" s="1"/>
      <c r="K58" s="1"/>
      <c r="L58" s="1"/>
      <c r="M58" s="1"/>
    </row>
    <row r="59" spans="1:8" ht="12.75">
      <c r="A59" s="33" t="s">
        <v>65</v>
      </c>
      <c r="B59" s="26" t="s">
        <v>78</v>
      </c>
      <c r="C59" s="29">
        <v>149.6</v>
      </c>
      <c r="D59" s="30" t="s">
        <v>24</v>
      </c>
      <c r="E59" s="26">
        <v>2007</v>
      </c>
      <c r="F59" s="1" t="s">
        <v>20</v>
      </c>
      <c r="G59" s="1" t="s">
        <v>64</v>
      </c>
      <c r="H59" s="25">
        <v>40350</v>
      </c>
    </row>
    <row r="60" spans="1:8" ht="12.75">
      <c r="A60" s="33" t="s">
        <v>67</v>
      </c>
      <c r="B60" s="26" t="s">
        <v>78</v>
      </c>
      <c r="C60" s="29">
        <v>255.7</v>
      </c>
      <c r="D60" s="30" t="s">
        <v>24</v>
      </c>
      <c r="E60" s="26">
        <v>2007</v>
      </c>
      <c r="F60" s="1" t="s">
        <v>20</v>
      </c>
      <c r="G60" s="1" t="s">
        <v>64</v>
      </c>
      <c r="H60" s="25">
        <v>40350</v>
      </c>
    </row>
    <row r="61" spans="1:8" ht="12.75">
      <c r="A61" s="33" t="s">
        <v>68</v>
      </c>
      <c r="B61" s="26" t="s">
        <v>78</v>
      </c>
      <c r="C61" s="29">
        <v>200</v>
      </c>
      <c r="D61" s="30" t="s">
        <v>24</v>
      </c>
      <c r="E61" s="26">
        <v>2007</v>
      </c>
      <c r="F61" s="1" t="s">
        <v>20</v>
      </c>
      <c r="G61" s="1" t="s">
        <v>64</v>
      </c>
      <c r="H61" s="25">
        <v>40350</v>
      </c>
    </row>
    <row r="62" spans="1:8" ht="12.75">
      <c r="A62" s="33" t="s">
        <v>66</v>
      </c>
      <c r="B62" s="26" t="s">
        <v>78</v>
      </c>
      <c r="C62" s="29">
        <v>198.3</v>
      </c>
      <c r="D62" s="30" t="s">
        <v>24</v>
      </c>
      <c r="E62" s="26">
        <v>2007</v>
      </c>
      <c r="F62" s="1" t="s">
        <v>20</v>
      </c>
      <c r="G62" s="1" t="s">
        <v>64</v>
      </c>
      <c r="H62" s="25">
        <v>40350</v>
      </c>
    </row>
    <row r="63" spans="1:8" ht="12.75">
      <c r="A63" s="33" t="s">
        <v>69</v>
      </c>
      <c r="B63" s="26" t="s">
        <v>78</v>
      </c>
      <c r="C63" s="29">
        <v>129.8</v>
      </c>
      <c r="D63" s="30" t="s">
        <v>24</v>
      </c>
      <c r="E63" s="26">
        <v>2007</v>
      </c>
      <c r="F63" s="1" t="s">
        <v>20</v>
      </c>
      <c r="G63" s="1" t="s">
        <v>64</v>
      </c>
      <c r="H63" s="25">
        <v>40350</v>
      </c>
    </row>
    <row r="64" spans="1:8" ht="12.75">
      <c r="A64" s="33" t="s">
        <v>70</v>
      </c>
      <c r="B64" s="26" t="s">
        <v>78</v>
      </c>
      <c r="C64" s="29">
        <v>159.2</v>
      </c>
      <c r="D64" s="30" t="s">
        <v>24</v>
      </c>
      <c r="E64" s="26">
        <v>2007</v>
      </c>
      <c r="F64" s="1" t="s">
        <v>20</v>
      </c>
      <c r="G64" s="1" t="s">
        <v>64</v>
      </c>
      <c r="H64" s="25">
        <v>40350</v>
      </c>
    </row>
    <row r="65" spans="1:8" ht="12.75">
      <c r="A65" s="33" t="s">
        <v>71</v>
      </c>
      <c r="B65" s="26" t="s">
        <v>78</v>
      </c>
      <c r="C65" s="29">
        <v>161.4</v>
      </c>
      <c r="D65" s="30" t="s">
        <v>24</v>
      </c>
      <c r="E65" s="26">
        <v>2007</v>
      </c>
      <c r="F65" s="1" t="s">
        <v>20</v>
      </c>
      <c r="G65" s="1" t="s">
        <v>64</v>
      </c>
      <c r="H65" s="25">
        <v>40350</v>
      </c>
    </row>
    <row r="66" spans="1:12" ht="12.75">
      <c r="A66" s="1" t="s">
        <v>0</v>
      </c>
      <c r="B66" s="26" t="s">
        <v>42</v>
      </c>
      <c r="C66" s="29">
        <v>7.6</v>
      </c>
      <c r="D66" s="30" t="s">
        <v>21</v>
      </c>
      <c r="E66" s="26">
        <v>2008</v>
      </c>
      <c r="F66" s="1" t="s">
        <v>43</v>
      </c>
      <c r="G66" s="1" t="s">
        <v>64</v>
      </c>
      <c r="H66" s="25">
        <v>40350</v>
      </c>
      <c r="I66" s="1"/>
      <c r="J66" s="1"/>
      <c r="K66" s="1"/>
      <c r="L66" s="1"/>
    </row>
    <row r="67" spans="1:8" ht="12.75">
      <c r="A67" s="33" t="s">
        <v>65</v>
      </c>
      <c r="B67" s="26" t="s">
        <v>42</v>
      </c>
      <c r="C67" s="29">
        <v>5.8</v>
      </c>
      <c r="D67" s="30" t="s">
        <v>21</v>
      </c>
      <c r="E67" s="26">
        <v>2008</v>
      </c>
      <c r="F67" s="1" t="s">
        <v>43</v>
      </c>
      <c r="G67" s="1" t="s">
        <v>64</v>
      </c>
      <c r="H67" s="25">
        <v>40350</v>
      </c>
    </row>
    <row r="68" spans="1:8" ht="12.75">
      <c r="A68" s="33" t="s">
        <v>67</v>
      </c>
      <c r="B68" s="26" t="s">
        <v>42</v>
      </c>
      <c r="C68" s="29">
        <v>6.9</v>
      </c>
      <c r="D68" s="30" t="s">
        <v>21</v>
      </c>
      <c r="E68" s="26">
        <v>2008</v>
      </c>
      <c r="F68" s="1" t="s">
        <v>43</v>
      </c>
      <c r="G68" s="1" t="s">
        <v>64</v>
      </c>
      <c r="H68" s="25">
        <v>40350</v>
      </c>
    </row>
    <row r="69" spans="1:8" ht="12.75">
      <c r="A69" s="33" t="s">
        <v>68</v>
      </c>
      <c r="B69" s="26" t="s">
        <v>42</v>
      </c>
      <c r="C69" s="29">
        <v>5.6</v>
      </c>
      <c r="D69" s="30" t="s">
        <v>21</v>
      </c>
      <c r="E69" s="26">
        <v>2008</v>
      </c>
      <c r="F69" s="1" t="s">
        <v>43</v>
      </c>
      <c r="G69" s="1" t="s">
        <v>64</v>
      </c>
      <c r="H69" s="25">
        <v>40350</v>
      </c>
    </row>
    <row r="70" spans="1:8" ht="12.75">
      <c r="A70" s="33" t="s">
        <v>66</v>
      </c>
      <c r="B70" s="26" t="s">
        <v>42</v>
      </c>
      <c r="C70" s="29">
        <v>8.1</v>
      </c>
      <c r="D70" s="30" t="s">
        <v>21</v>
      </c>
      <c r="E70" s="26">
        <v>2008</v>
      </c>
      <c r="F70" s="1" t="s">
        <v>43</v>
      </c>
      <c r="G70" s="1" t="s">
        <v>64</v>
      </c>
      <c r="H70" s="25">
        <v>40350</v>
      </c>
    </row>
    <row r="71" spans="1:8" ht="12.75">
      <c r="A71" s="33" t="s">
        <v>69</v>
      </c>
      <c r="B71" s="26" t="s">
        <v>42</v>
      </c>
      <c r="C71" s="29">
        <v>3</v>
      </c>
      <c r="D71" s="30" t="s">
        <v>21</v>
      </c>
      <c r="E71" s="26">
        <v>2008</v>
      </c>
      <c r="F71" s="1" t="s">
        <v>43</v>
      </c>
      <c r="G71" s="1" t="s">
        <v>64</v>
      </c>
      <c r="H71" s="25">
        <v>40350</v>
      </c>
    </row>
    <row r="72" spans="1:8" ht="12.75">
      <c r="A72" s="33" t="s">
        <v>70</v>
      </c>
      <c r="B72" s="26" t="s">
        <v>42</v>
      </c>
      <c r="C72" s="29">
        <v>9</v>
      </c>
      <c r="D72" s="30" t="s">
        <v>21</v>
      </c>
      <c r="E72" s="26">
        <v>2008</v>
      </c>
      <c r="F72" s="1" t="s">
        <v>43</v>
      </c>
      <c r="G72" s="1" t="s">
        <v>64</v>
      </c>
      <c r="H72" s="25">
        <v>40350</v>
      </c>
    </row>
    <row r="73" spans="1:8" ht="12.75">
      <c r="A73" s="33" t="s">
        <v>71</v>
      </c>
      <c r="B73" s="26" t="s">
        <v>42</v>
      </c>
      <c r="C73" s="29">
        <v>10.9</v>
      </c>
      <c r="D73" s="30" t="s">
        <v>21</v>
      </c>
      <c r="E73" s="26">
        <v>2008</v>
      </c>
      <c r="F73" s="1" t="s">
        <v>43</v>
      </c>
      <c r="G73" s="1" t="s">
        <v>64</v>
      </c>
      <c r="H73" s="25">
        <v>40350</v>
      </c>
    </row>
    <row r="74" spans="1:8" ht="12.75">
      <c r="A74" s="26" t="s">
        <v>0</v>
      </c>
      <c r="B74" s="26" t="s">
        <v>53</v>
      </c>
      <c r="C74" s="26">
        <v>9</v>
      </c>
      <c r="D74" s="30" t="s">
        <v>21</v>
      </c>
      <c r="E74" s="26">
        <v>2008</v>
      </c>
      <c r="F74" s="26" t="s">
        <v>54</v>
      </c>
      <c r="G74" s="1" t="s">
        <v>64</v>
      </c>
      <c r="H74" s="25">
        <v>40350</v>
      </c>
    </row>
    <row r="75" spans="1:8" ht="12.75">
      <c r="A75" s="33" t="s">
        <v>65</v>
      </c>
      <c r="B75" s="26" t="s">
        <v>53</v>
      </c>
      <c r="C75" s="26">
        <v>13.6</v>
      </c>
      <c r="D75" s="30" t="s">
        <v>21</v>
      </c>
      <c r="E75" s="26">
        <v>2008</v>
      </c>
      <c r="F75" s="26" t="s">
        <v>55</v>
      </c>
      <c r="G75" s="1" t="s">
        <v>64</v>
      </c>
      <c r="H75" s="25">
        <v>40350</v>
      </c>
    </row>
    <row r="76" spans="1:8" ht="12.75">
      <c r="A76" s="33" t="s">
        <v>67</v>
      </c>
      <c r="B76" s="26" t="s">
        <v>53</v>
      </c>
      <c r="C76" s="26">
        <v>13.4</v>
      </c>
      <c r="D76" s="30" t="s">
        <v>21</v>
      </c>
      <c r="E76" s="26">
        <v>2008</v>
      </c>
      <c r="F76" s="26" t="s">
        <v>56</v>
      </c>
      <c r="G76" s="1" t="s">
        <v>64</v>
      </c>
      <c r="H76" s="25">
        <v>40350</v>
      </c>
    </row>
    <row r="77" spans="1:8" ht="12.75">
      <c r="A77" s="33" t="s">
        <v>68</v>
      </c>
      <c r="B77" s="26" t="s">
        <v>53</v>
      </c>
      <c r="C77" s="26">
        <v>21.6</v>
      </c>
      <c r="D77" s="30" t="s">
        <v>21</v>
      </c>
      <c r="E77" s="26">
        <v>2008</v>
      </c>
      <c r="F77" s="26" t="s">
        <v>57</v>
      </c>
      <c r="G77" s="1" t="s">
        <v>64</v>
      </c>
      <c r="H77" s="25">
        <v>40350</v>
      </c>
    </row>
    <row r="78" spans="1:8" ht="12.75">
      <c r="A78" s="33" t="s">
        <v>66</v>
      </c>
      <c r="B78" s="26" t="s">
        <v>53</v>
      </c>
      <c r="C78" s="26">
        <v>17.5</v>
      </c>
      <c r="D78" s="30" t="s">
        <v>21</v>
      </c>
      <c r="E78" s="26">
        <v>2008</v>
      </c>
      <c r="F78" s="26" t="s">
        <v>58</v>
      </c>
      <c r="G78" s="1" t="s">
        <v>64</v>
      </c>
      <c r="H78" s="25">
        <v>40350</v>
      </c>
    </row>
    <row r="79" spans="1:8" ht="12.75">
      <c r="A79" s="33" t="s">
        <v>69</v>
      </c>
      <c r="B79" s="26" t="s">
        <v>53</v>
      </c>
      <c r="C79" s="26">
        <v>19.6</v>
      </c>
      <c r="D79" s="30" t="s">
        <v>21</v>
      </c>
      <c r="E79" s="26">
        <v>2008</v>
      </c>
      <c r="F79" s="26" t="s">
        <v>59</v>
      </c>
      <c r="G79" s="1" t="s">
        <v>64</v>
      </c>
      <c r="H79" s="25">
        <v>40350</v>
      </c>
    </row>
    <row r="80" spans="1:8" ht="12.75">
      <c r="A80" s="33" t="s">
        <v>70</v>
      </c>
      <c r="B80" s="26" t="s">
        <v>53</v>
      </c>
      <c r="C80" s="26">
        <v>9.2</v>
      </c>
      <c r="D80" s="30" t="s">
        <v>21</v>
      </c>
      <c r="E80" s="26">
        <v>2008</v>
      </c>
      <c r="F80" s="26" t="s">
        <v>60</v>
      </c>
      <c r="G80" s="1" t="s">
        <v>64</v>
      </c>
      <c r="H80" s="25">
        <v>40350</v>
      </c>
    </row>
    <row r="81" spans="1:8" ht="12.75">
      <c r="A81" s="33" t="s">
        <v>71</v>
      </c>
      <c r="B81" s="26" t="s">
        <v>53</v>
      </c>
      <c r="C81" s="26">
        <v>20.9</v>
      </c>
      <c r="D81" s="30" t="s">
        <v>21</v>
      </c>
      <c r="E81" s="26">
        <v>2008</v>
      </c>
      <c r="F81" s="26" t="s">
        <v>61</v>
      </c>
      <c r="G81" s="1" t="s">
        <v>64</v>
      </c>
      <c r="H81" s="25">
        <v>40350</v>
      </c>
    </row>
  </sheetData>
  <sheetProtection/>
  <autoFilter ref="A1:H8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7"/>
  <sheetViews>
    <sheetView zoomScalePageLayoutView="0" workbookViewId="0" topLeftCell="J1">
      <selection activeCell="I17" sqref="I17"/>
    </sheetView>
  </sheetViews>
  <sheetFormatPr defaultColWidth="9.140625" defaultRowHeight="12.75"/>
  <cols>
    <col min="1" max="1" width="12.7109375" style="0" customWidth="1"/>
    <col min="2" max="11" width="94.00390625" style="0" customWidth="1"/>
    <col min="12" max="12" width="10.28125" style="0" customWidth="1"/>
    <col min="13" max="16" width="84.8515625" style="0" customWidth="1"/>
    <col min="17" max="17" width="84.8515625" style="0" bestFit="1" customWidth="1"/>
    <col min="18" max="18" width="84.8515625" style="0" customWidth="1"/>
    <col min="19" max="19" width="41.8515625" style="0" bestFit="1" customWidth="1"/>
    <col min="20" max="20" width="51.28125" style="0" bestFit="1" customWidth="1"/>
    <col min="21" max="21" width="10.00390625" style="0" bestFit="1" customWidth="1"/>
    <col min="22" max="22" width="19.28125" style="0" bestFit="1" customWidth="1"/>
    <col min="23" max="23" width="19.7109375" style="0" bestFit="1" customWidth="1"/>
    <col min="24" max="24" width="29.00390625" style="0" bestFit="1" customWidth="1"/>
    <col min="25" max="25" width="10.28125" style="0" bestFit="1" customWidth="1"/>
  </cols>
  <sheetData>
    <row r="3" spans="1:11" ht="12.75">
      <c r="A3" s="2" t="s">
        <v>27</v>
      </c>
      <c r="B3" s="2" t="s">
        <v>2</v>
      </c>
      <c r="C3" s="3" t="s">
        <v>4</v>
      </c>
      <c r="D3" s="4"/>
      <c r="E3" s="4"/>
      <c r="F3" s="4"/>
      <c r="G3" s="4"/>
      <c r="H3" s="4"/>
      <c r="I3" s="4"/>
      <c r="J3" s="4"/>
      <c r="K3" s="5"/>
    </row>
    <row r="4" spans="1:11" ht="12.75">
      <c r="A4" s="6"/>
      <c r="B4" s="7" t="s">
        <v>7</v>
      </c>
      <c r="C4" s="7" t="s">
        <v>10</v>
      </c>
      <c r="D4" s="7" t="s">
        <v>42</v>
      </c>
      <c r="E4" s="7" t="s">
        <v>53</v>
      </c>
      <c r="F4" s="7" t="s">
        <v>73</v>
      </c>
      <c r="G4" s="7" t="s">
        <v>74</v>
      </c>
      <c r="H4" s="7" t="s">
        <v>75</v>
      </c>
      <c r="I4" s="7" t="s">
        <v>77</v>
      </c>
      <c r="J4" s="7" t="s">
        <v>78</v>
      </c>
      <c r="K4" s="8" t="s">
        <v>76</v>
      </c>
    </row>
    <row r="5" spans="1:11" ht="12.75">
      <c r="A5" s="2" t="s">
        <v>1</v>
      </c>
      <c r="B5" s="7" t="s">
        <v>8</v>
      </c>
      <c r="C5" s="7" t="s">
        <v>11</v>
      </c>
      <c r="D5" s="7" t="s">
        <v>21</v>
      </c>
      <c r="E5" s="7" t="s">
        <v>21</v>
      </c>
      <c r="F5" s="7" t="s">
        <v>21</v>
      </c>
      <c r="G5" s="7" t="s">
        <v>21</v>
      </c>
      <c r="H5" s="7" t="s">
        <v>24</v>
      </c>
      <c r="I5" s="7" t="s">
        <v>72</v>
      </c>
      <c r="J5" s="7" t="s">
        <v>24</v>
      </c>
      <c r="K5" s="8" t="s">
        <v>11</v>
      </c>
    </row>
    <row r="6" spans="1:11" ht="12.75">
      <c r="A6" s="7" t="s">
        <v>0</v>
      </c>
      <c r="B6" s="10">
        <v>32200</v>
      </c>
      <c r="C6" s="10">
        <v>1309.6</v>
      </c>
      <c r="D6" s="10">
        <v>7.6</v>
      </c>
      <c r="E6" s="10">
        <v>9</v>
      </c>
      <c r="F6" s="10">
        <v>56.2</v>
      </c>
      <c r="G6" s="10">
        <v>69.6</v>
      </c>
      <c r="H6" s="10">
        <v>104.2</v>
      </c>
      <c r="I6" s="10">
        <v>1</v>
      </c>
      <c r="J6" s="10">
        <v>138.8</v>
      </c>
      <c r="K6" s="11">
        <v>35038</v>
      </c>
    </row>
    <row r="7" spans="1:11" ht="12.75">
      <c r="A7" s="12" t="s">
        <v>65</v>
      </c>
      <c r="B7" s="13">
        <v>4500</v>
      </c>
      <c r="C7" s="13">
        <v>112.49</v>
      </c>
      <c r="D7" s="13">
        <v>5.8</v>
      </c>
      <c r="E7" s="13">
        <v>13.6</v>
      </c>
      <c r="F7" s="13">
        <v>59.5</v>
      </c>
      <c r="G7" s="13">
        <v>77.5</v>
      </c>
      <c r="H7" s="13">
        <v>106.5</v>
      </c>
      <c r="I7" s="13">
        <v>0.6</v>
      </c>
      <c r="J7" s="13">
        <v>149.6</v>
      </c>
      <c r="K7" s="14">
        <v>3024</v>
      </c>
    </row>
    <row r="8" spans="1:11" ht="12.75">
      <c r="A8" s="12" t="s">
        <v>67</v>
      </c>
      <c r="B8" s="13">
        <v>10200</v>
      </c>
      <c r="C8" s="13">
        <v>229.75</v>
      </c>
      <c r="D8" s="13">
        <v>6.9</v>
      </c>
      <c r="E8" s="13">
        <v>13.4</v>
      </c>
      <c r="F8" s="13">
        <v>65.4</v>
      </c>
      <c r="G8" s="13">
        <v>88.8</v>
      </c>
      <c r="H8" s="13">
        <v>116.9</v>
      </c>
      <c r="I8" s="13">
        <v>0.6</v>
      </c>
      <c r="J8" s="13">
        <v>255.7</v>
      </c>
      <c r="K8" s="14">
        <v>7551</v>
      </c>
    </row>
    <row r="9" spans="1:11" ht="12.75">
      <c r="A9" s="12" t="s">
        <v>68</v>
      </c>
      <c r="B9" s="13">
        <v>9600</v>
      </c>
      <c r="C9" s="13">
        <v>231.7</v>
      </c>
      <c r="D9" s="13">
        <v>5.6</v>
      </c>
      <c r="E9" s="13">
        <v>21.6</v>
      </c>
      <c r="F9" s="13">
        <v>61.8</v>
      </c>
      <c r="G9" s="13">
        <v>91.7</v>
      </c>
      <c r="H9" s="13">
        <v>114.8</v>
      </c>
      <c r="I9" s="13">
        <v>1</v>
      </c>
      <c r="J9" s="13">
        <v>200</v>
      </c>
      <c r="K9" s="14">
        <v>6722</v>
      </c>
    </row>
    <row r="10" spans="1:11" ht="12.75">
      <c r="A10" s="12" t="s">
        <v>66</v>
      </c>
      <c r="B10" s="13">
        <v>10500</v>
      </c>
      <c r="C10" s="13">
        <v>271.94</v>
      </c>
      <c r="D10" s="13">
        <v>8.1</v>
      </c>
      <c r="E10" s="13">
        <v>17.5</v>
      </c>
      <c r="F10" s="13">
        <v>50.6</v>
      </c>
      <c r="G10" s="13">
        <v>76.4</v>
      </c>
      <c r="H10" s="13">
        <v>110.6</v>
      </c>
      <c r="I10" s="13">
        <v>0.6</v>
      </c>
      <c r="J10" s="13">
        <v>198.3</v>
      </c>
      <c r="K10" s="14">
        <v>8042.4</v>
      </c>
    </row>
    <row r="11" spans="1:11" ht="12.75">
      <c r="A11" s="12" t="s">
        <v>69</v>
      </c>
      <c r="B11" s="13">
        <v>36200</v>
      </c>
      <c r="C11" s="13">
        <v>1335</v>
      </c>
      <c r="D11" s="13">
        <v>3</v>
      </c>
      <c r="E11" s="13">
        <v>19.6</v>
      </c>
      <c r="F11" s="13">
        <v>71.1</v>
      </c>
      <c r="G11" s="13">
        <v>71.1</v>
      </c>
      <c r="H11" s="13">
        <v>102.2</v>
      </c>
      <c r="I11" s="13">
        <v>1.3</v>
      </c>
      <c r="J11" s="13">
        <v>129.8</v>
      </c>
      <c r="K11" s="14">
        <v>32406</v>
      </c>
    </row>
    <row r="12" spans="1:11" ht="12.75">
      <c r="A12" s="12" t="s">
        <v>70</v>
      </c>
      <c r="B12" s="13">
        <v>16200</v>
      </c>
      <c r="C12" s="13">
        <v>497</v>
      </c>
      <c r="D12" s="13">
        <v>9</v>
      </c>
      <c r="E12" s="13">
        <v>9.2</v>
      </c>
      <c r="F12" s="13">
        <v>62.5</v>
      </c>
      <c r="G12" s="13">
        <v>30.8</v>
      </c>
      <c r="H12" s="13">
        <v>106.6</v>
      </c>
      <c r="I12" s="13">
        <v>4.5</v>
      </c>
      <c r="J12" s="13">
        <v>159.2</v>
      </c>
      <c r="K12" s="14">
        <v>13174.2</v>
      </c>
    </row>
    <row r="13" spans="1:11" ht="12.75">
      <c r="A13" s="18" t="s">
        <v>71</v>
      </c>
      <c r="B13" s="19">
        <v>12000</v>
      </c>
      <c r="C13" s="19">
        <v>241.19</v>
      </c>
      <c r="D13" s="19">
        <v>10.9</v>
      </c>
      <c r="E13" s="19">
        <v>20.9</v>
      </c>
      <c r="F13" s="19">
        <v>54.6</v>
      </c>
      <c r="G13" s="19">
        <v>87.2</v>
      </c>
      <c r="H13" s="19">
        <v>105.9</v>
      </c>
      <c r="I13" s="19">
        <v>1.4</v>
      </c>
      <c r="J13" s="19">
        <v>161.4</v>
      </c>
      <c r="K13" s="20">
        <v>7898</v>
      </c>
    </row>
    <row r="16" spans="1:12" ht="12.75">
      <c r="A16" s="2" t="s">
        <v>29</v>
      </c>
      <c r="B16" s="2" t="s">
        <v>2</v>
      </c>
      <c r="C16" s="3" t="s">
        <v>4</v>
      </c>
      <c r="D16" s="4"/>
      <c r="E16" s="4"/>
      <c r="F16" s="4"/>
      <c r="G16" s="4"/>
      <c r="H16" s="4"/>
      <c r="I16" s="4"/>
      <c r="J16" s="4"/>
      <c r="K16" s="4"/>
      <c r="L16" s="5"/>
    </row>
    <row r="17" spans="1:12" ht="12.75">
      <c r="A17" s="6"/>
      <c r="B17" s="7" t="s">
        <v>7</v>
      </c>
      <c r="C17" s="7" t="s">
        <v>10</v>
      </c>
      <c r="D17" s="7" t="s">
        <v>42</v>
      </c>
      <c r="E17" s="7" t="s">
        <v>53</v>
      </c>
      <c r="F17" s="7" t="s">
        <v>73</v>
      </c>
      <c r="G17" s="7" t="s">
        <v>74</v>
      </c>
      <c r="H17" s="7" t="s">
        <v>75</v>
      </c>
      <c r="I17" s="7" t="s">
        <v>77</v>
      </c>
      <c r="J17" s="7" t="s">
        <v>78</v>
      </c>
      <c r="K17" s="7" t="s">
        <v>76</v>
      </c>
      <c r="L17" s="8" t="s">
        <v>28</v>
      </c>
    </row>
    <row r="18" spans="1:12" ht="12.75">
      <c r="A18" s="2" t="s">
        <v>1</v>
      </c>
      <c r="B18" s="7" t="s">
        <v>8</v>
      </c>
      <c r="C18" s="7" t="s">
        <v>11</v>
      </c>
      <c r="D18" s="7" t="s">
        <v>21</v>
      </c>
      <c r="E18" s="7" t="s">
        <v>21</v>
      </c>
      <c r="F18" s="7" t="s">
        <v>21</v>
      </c>
      <c r="G18" s="7" t="s">
        <v>21</v>
      </c>
      <c r="H18" s="7" t="s">
        <v>24</v>
      </c>
      <c r="I18" s="7" t="s">
        <v>72</v>
      </c>
      <c r="J18" s="7" t="s">
        <v>24</v>
      </c>
      <c r="K18" s="7" t="s">
        <v>11</v>
      </c>
      <c r="L18" s="9"/>
    </row>
    <row r="19" spans="1:12" ht="12.75">
      <c r="A19" s="7" t="s">
        <v>0</v>
      </c>
      <c r="B19" s="10">
        <v>1</v>
      </c>
      <c r="C19" s="10">
        <v>1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1">
        <v>10</v>
      </c>
    </row>
    <row r="20" spans="1:12" ht="12.75">
      <c r="A20" s="12" t="s">
        <v>65</v>
      </c>
      <c r="B20" s="13">
        <v>1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4">
        <v>10</v>
      </c>
    </row>
    <row r="21" spans="1:12" ht="12.75">
      <c r="A21" s="12" t="s">
        <v>67</v>
      </c>
      <c r="B21" s="13">
        <v>1</v>
      </c>
      <c r="C21" s="13">
        <v>1</v>
      </c>
      <c r="D21" s="13">
        <v>1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4">
        <v>10</v>
      </c>
    </row>
    <row r="22" spans="1:12" ht="12.75">
      <c r="A22" s="12" t="s">
        <v>68</v>
      </c>
      <c r="B22" s="13">
        <v>1</v>
      </c>
      <c r="C22" s="13">
        <v>1</v>
      </c>
      <c r="D22" s="13">
        <v>1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4">
        <v>10</v>
      </c>
    </row>
    <row r="23" spans="1:12" ht="12.75">
      <c r="A23" s="12" t="s">
        <v>66</v>
      </c>
      <c r="B23" s="13">
        <v>1</v>
      </c>
      <c r="C23" s="13">
        <v>1</v>
      </c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4">
        <v>10</v>
      </c>
    </row>
    <row r="24" spans="1:12" ht="12.75">
      <c r="A24" s="12" t="s">
        <v>69</v>
      </c>
      <c r="B24" s="13">
        <v>1</v>
      </c>
      <c r="C24" s="13">
        <v>1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4">
        <v>10</v>
      </c>
    </row>
    <row r="25" spans="1:12" ht="12.75">
      <c r="A25" s="12" t="s">
        <v>70</v>
      </c>
      <c r="B25" s="13">
        <v>1</v>
      </c>
      <c r="C25" s="13">
        <v>1</v>
      </c>
      <c r="D25" s="13">
        <v>1</v>
      </c>
      <c r="E25" s="13">
        <v>1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4">
        <v>10</v>
      </c>
    </row>
    <row r="26" spans="1:12" ht="12.75">
      <c r="A26" s="12" t="s">
        <v>71</v>
      </c>
      <c r="B26" s="13">
        <v>1</v>
      </c>
      <c r="C26" s="13">
        <v>1</v>
      </c>
      <c r="D26" s="13">
        <v>1</v>
      </c>
      <c r="E26" s="13">
        <v>1</v>
      </c>
      <c r="F26" s="13">
        <v>1</v>
      </c>
      <c r="G26" s="13">
        <v>1</v>
      </c>
      <c r="H26" s="13">
        <v>1</v>
      </c>
      <c r="I26" s="13">
        <v>1</v>
      </c>
      <c r="J26" s="13">
        <v>1</v>
      </c>
      <c r="K26" s="13">
        <v>1</v>
      </c>
      <c r="L26" s="14">
        <v>10</v>
      </c>
    </row>
    <row r="27" spans="1:12" ht="12.75">
      <c r="A27" s="15" t="s">
        <v>28</v>
      </c>
      <c r="B27" s="16">
        <v>8</v>
      </c>
      <c r="C27" s="16">
        <v>8</v>
      </c>
      <c r="D27" s="16">
        <v>8</v>
      </c>
      <c r="E27" s="16">
        <v>8</v>
      </c>
      <c r="F27" s="16">
        <v>8</v>
      </c>
      <c r="G27" s="16">
        <v>8</v>
      </c>
      <c r="H27" s="16">
        <v>8</v>
      </c>
      <c r="I27" s="16">
        <v>8</v>
      </c>
      <c r="J27" s="16">
        <v>8</v>
      </c>
      <c r="K27" s="16">
        <v>8</v>
      </c>
      <c r="L27" s="17">
        <v>80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7">
      <selection activeCell="A39" sqref="A39"/>
    </sheetView>
  </sheetViews>
  <sheetFormatPr defaultColWidth="9.140625" defaultRowHeight="12.75"/>
  <cols>
    <col min="1" max="1" width="13.140625" style="0" customWidth="1"/>
    <col min="2" max="2" width="23.28125" style="0" customWidth="1"/>
    <col min="3" max="3" width="15.421875" style="0" customWidth="1"/>
    <col min="4" max="4" width="15.28125" style="0" customWidth="1"/>
    <col min="5" max="5" width="10.140625" style="0" customWidth="1"/>
    <col min="6" max="6" width="17.28125" style="0" customWidth="1"/>
    <col min="7" max="7" width="14.57421875" style="0" customWidth="1"/>
    <col min="8" max="8" width="19.7109375" style="0" customWidth="1"/>
    <col min="9" max="9" width="14.7109375" style="0" customWidth="1"/>
    <col min="10" max="10" width="24.57421875" style="0" customWidth="1"/>
    <col min="11" max="11" width="16.28125" style="0" customWidth="1"/>
    <col min="12" max="12" width="23.00390625" style="0" customWidth="1"/>
    <col min="13" max="13" width="13.7109375" style="0" bestFit="1" customWidth="1"/>
  </cols>
  <sheetData>
    <row r="1" spans="1:11" ht="12.75">
      <c r="A1" s="31" t="s">
        <v>30</v>
      </c>
      <c r="B1" t="str">
        <f>Pivot!B4</f>
        <v>GDP</v>
      </c>
      <c r="C1" t="str">
        <f>Pivot!C4</f>
        <v>Minimálbér</v>
      </c>
      <c r="D1" t="str">
        <f>Pivot!D4</f>
        <v>Munkanélküliségi ráta (nők)</v>
      </c>
      <c r="E1" t="str">
        <f>Pivot!E4</f>
        <v>Nemek közötti bérszakadék</v>
      </c>
      <c r="F1" t="str">
        <f>Pivot!F4</f>
        <v>Női foglakoztatási ráta (EMP_15_64)</v>
      </c>
      <c r="G1" t="str">
        <f>Pivot!G4</f>
        <v>Középfokú végzettséggel rendelkező nők aránya (A01_2)</v>
      </c>
      <c r="H1" t="str">
        <f>Pivot!H4</f>
        <v>100 férfira jutó nők száma (PC_FM)</v>
      </c>
      <c r="I1" t="str">
        <f>Pivot!I4</f>
        <v>Doktori képzést (ISCED 6) végzett nők (száma) a 25-34 év közötti női lakosság 1000 főjére lebontva (TC07_2)</v>
      </c>
      <c r="J1" t="str">
        <f>Pivot!J4</f>
        <v>Diplomás (ISCED 5-6) nők száma 100 férfi arányában (TC01_1)</v>
      </c>
      <c r="K1" t="str">
        <f>Pivot!K4</f>
        <v>Bruttó női fizetés (B-S)</v>
      </c>
    </row>
    <row r="2" spans="2:11" ht="12.75">
      <c r="B2" t="str">
        <f>Pivot!B5</f>
        <v>€/fő</v>
      </c>
      <c r="C2" t="str">
        <f>Pivot!C5</f>
        <v>€</v>
      </c>
      <c r="D2" t="str">
        <f>Pivot!D5</f>
        <v>%</v>
      </c>
      <c r="E2" t="str">
        <f>Pivot!E5</f>
        <v>%</v>
      </c>
      <c r="F2" t="str">
        <f>Pivot!F5</f>
        <v>%</v>
      </c>
      <c r="G2" t="str">
        <f>Pivot!G5</f>
        <v>%</v>
      </c>
      <c r="H2" t="str">
        <f>Pivot!H5</f>
        <v>fő</v>
      </c>
      <c r="I2" t="str">
        <f>Pivot!I5</f>
        <v>fő/1000 fő</v>
      </c>
      <c r="J2" t="str">
        <f>Pivot!J5</f>
        <v>fő</v>
      </c>
      <c r="K2" t="str">
        <f>Pivot!K5</f>
        <v>€</v>
      </c>
    </row>
    <row r="3" spans="1:11" ht="12.75">
      <c r="A3" t="str">
        <f>Pivot!A6</f>
        <v>Belgium</v>
      </c>
      <c r="B3">
        <f>Pivot!B6</f>
        <v>32200</v>
      </c>
      <c r="C3">
        <f>Pivot!C6</f>
        <v>1309.6</v>
      </c>
      <c r="D3">
        <f>Pivot!D6</f>
        <v>7.6</v>
      </c>
      <c r="E3">
        <f>Pivot!E6</f>
        <v>9</v>
      </c>
      <c r="F3">
        <f>Pivot!F6</f>
        <v>56.2</v>
      </c>
      <c r="G3">
        <f>Pivot!G6</f>
        <v>69.6</v>
      </c>
      <c r="H3">
        <f>Pivot!H6</f>
        <v>104.2</v>
      </c>
      <c r="I3">
        <f>Pivot!I6</f>
        <v>1</v>
      </c>
      <c r="J3">
        <f>Pivot!J6</f>
        <v>138.8</v>
      </c>
      <c r="K3">
        <f>Pivot!K6</f>
        <v>35038</v>
      </c>
    </row>
    <row r="4" spans="1:11" ht="12.75">
      <c r="A4" t="str">
        <f>Pivot!A7</f>
        <v>Bulgária</v>
      </c>
      <c r="B4">
        <f>Pivot!B7</f>
        <v>4500</v>
      </c>
      <c r="C4">
        <f>Pivot!C7</f>
        <v>112.49</v>
      </c>
      <c r="D4">
        <f>Pivot!D7</f>
        <v>5.8</v>
      </c>
      <c r="E4">
        <f>Pivot!E7</f>
        <v>13.6</v>
      </c>
      <c r="F4">
        <f>Pivot!F7</f>
        <v>59.5</v>
      </c>
      <c r="G4">
        <f>Pivot!G7</f>
        <v>77.5</v>
      </c>
      <c r="H4">
        <f>Pivot!H7</f>
        <v>106.5</v>
      </c>
      <c r="I4">
        <f>Pivot!I7</f>
        <v>0.6</v>
      </c>
      <c r="J4">
        <f>Pivot!J7</f>
        <v>149.6</v>
      </c>
      <c r="K4">
        <f>Pivot!K7</f>
        <v>3024</v>
      </c>
    </row>
    <row r="5" spans="1:11" ht="12.75">
      <c r="A5" t="str">
        <f>Pivot!A8</f>
        <v>Lettország</v>
      </c>
      <c r="B5">
        <f>Pivot!B8</f>
        <v>10200</v>
      </c>
      <c r="C5">
        <f>Pivot!C8</f>
        <v>229.75</v>
      </c>
      <c r="D5">
        <f>Pivot!D8</f>
        <v>6.9</v>
      </c>
      <c r="E5">
        <f>Pivot!E8</f>
        <v>13.4</v>
      </c>
      <c r="F5">
        <f>Pivot!F8</f>
        <v>65.4</v>
      </c>
      <c r="G5">
        <f>Pivot!G8</f>
        <v>88.8</v>
      </c>
      <c r="H5">
        <f>Pivot!H8</f>
        <v>116.9</v>
      </c>
      <c r="I5">
        <f>Pivot!I8</f>
        <v>0.6</v>
      </c>
      <c r="J5">
        <f>Pivot!J8</f>
        <v>255.7</v>
      </c>
      <c r="K5">
        <f>Pivot!K8</f>
        <v>7551</v>
      </c>
    </row>
    <row r="6" spans="1:11" ht="12.75">
      <c r="A6" t="str">
        <f>Pivot!A9</f>
        <v>Litvánia</v>
      </c>
      <c r="B6">
        <f>Pivot!B9</f>
        <v>9600</v>
      </c>
      <c r="C6">
        <f>Pivot!C9</f>
        <v>231.7</v>
      </c>
      <c r="D6">
        <f>Pivot!D9</f>
        <v>5.6</v>
      </c>
      <c r="E6">
        <f>Pivot!E9</f>
        <v>21.6</v>
      </c>
      <c r="F6">
        <f>Pivot!F9</f>
        <v>61.8</v>
      </c>
      <c r="G6">
        <f>Pivot!G9</f>
        <v>91.7</v>
      </c>
      <c r="H6">
        <f>Pivot!H9</f>
        <v>114.8</v>
      </c>
      <c r="I6">
        <f>Pivot!I9</f>
        <v>1</v>
      </c>
      <c r="J6">
        <f>Pivot!J9</f>
        <v>200</v>
      </c>
      <c r="K6">
        <f>Pivot!K9</f>
        <v>6722</v>
      </c>
    </row>
    <row r="7" spans="1:11" ht="12.75">
      <c r="A7" t="str">
        <f>Pivot!A10</f>
        <v>Magyarország</v>
      </c>
      <c r="B7">
        <f>Pivot!B10</f>
        <v>10500</v>
      </c>
      <c r="C7">
        <f>Pivot!C10</f>
        <v>271.94</v>
      </c>
      <c r="D7">
        <f>Pivot!D10</f>
        <v>8.1</v>
      </c>
      <c r="E7">
        <f>Pivot!E10</f>
        <v>17.5</v>
      </c>
      <c r="F7">
        <f>Pivot!F10</f>
        <v>50.6</v>
      </c>
      <c r="G7">
        <f>Pivot!G10</f>
        <v>76.4</v>
      </c>
      <c r="H7">
        <f>Pivot!H10</f>
        <v>110.6</v>
      </c>
      <c r="I7">
        <f>Pivot!I10</f>
        <v>0.6</v>
      </c>
      <c r="J7">
        <f>Pivot!J10</f>
        <v>198.3</v>
      </c>
      <c r="K7">
        <f>Pivot!K10</f>
        <v>8042.4</v>
      </c>
    </row>
    <row r="8" spans="1:11" ht="12.75">
      <c r="A8" t="str">
        <f>Pivot!A11</f>
        <v>Hollandia</v>
      </c>
      <c r="B8">
        <f>Pivot!B11</f>
        <v>36200</v>
      </c>
      <c r="C8">
        <f>Pivot!C11</f>
        <v>1335</v>
      </c>
      <c r="D8">
        <f>Pivot!D11</f>
        <v>3</v>
      </c>
      <c r="E8">
        <f>Pivot!E11</f>
        <v>19.6</v>
      </c>
      <c r="F8">
        <f>Pivot!F11</f>
        <v>71.1</v>
      </c>
      <c r="G8">
        <f>Pivot!G11</f>
        <v>71.1</v>
      </c>
      <c r="H8">
        <f>Pivot!H11</f>
        <v>102.2</v>
      </c>
      <c r="I8">
        <f>Pivot!I11</f>
        <v>1.3</v>
      </c>
      <c r="J8">
        <f>Pivot!J11</f>
        <v>129.8</v>
      </c>
      <c r="K8">
        <f>Pivot!K11</f>
        <v>32406</v>
      </c>
    </row>
    <row r="9" spans="1:11" ht="12.75">
      <c r="A9" t="str">
        <f>Pivot!A12</f>
        <v>Portugália</v>
      </c>
      <c r="B9">
        <f>Pivot!B12</f>
        <v>16200</v>
      </c>
      <c r="C9">
        <f>Pivot!C12</f>
        <v>497</v>
      </c>
      <c r="D9">
        <f>Pivot!D12</f>
        <v>9</v>
      </c>
      <c r="E9">
        <f>Pivot!E12</f>
        <v>9.2</v>
      </c>
      <c r="F9">
        <f>Pivot!F12</f>
        <v>62.5</v>
      </c>
      <c r="G9">
        <f>Pivot!G12</f>
        <v>30.8</v>
      </c>
      <c r="H9">
        <f>Pivot!H12</f>
        <v>106.6</v>
      </c>
      <c r="I9">
        <f>Pivot!I12</f>
        <v>4.5</v>
      </c>
      <c r="J9">
        <f>Pivot!J12</f>
        <v>159.2</v>
      </c>
      <c r="K9">
        <f>Pivot!K12</f>
        <v>13174.2</v>
      </c>
    </row>
    <row r="10" spans="1:11" ht="12.75">
      <c r="A10" t="str">
        <f>Pivot!A13</f>
        <v>Szlovákia</v>
      </c>
      <c r="B10">
        <f>Pivot!B13</f>
        <v>12000</v>
      </c>
      <c r="C10">
        <f>Pivot!C13</f>
        <v>241.19</v>
      </c>
      <c r="D10">
        <f>Pivot!D13</f>
        <v>10.9</v>
      </c>
      <c r="E10">
        <f>Pivot!E13</f>
        <v>20.9</v>
      </c>
      <c r="F10">
        <f>Pivot!F13</f>
        <v>54.6</v>
      </c>
      <c r="G10">
        <f>Pivot!G13</f>
        <v>87.2</v>
      </c>
      <c r="H10">
        <f>Pivot!H13</f>
        <v>105.9</v>
      </c>
      <c r="I10">
        <f>Pivot!I13</f>
        <v>1.4</v>
      </c>
      <c r="J10">
        <f>Pivot!J13</f>
        <v>161.4</v>
      </c>
      <c r="K10">
        <f>Pivot!K13</f>
        <v>7898</v>
      </c>
    </row>
    <row r="12" spans="1:10" ht="12.75">
      <c r="A12" t="s">
        <v>31</v>
      </c>
      <c r="B12">
        <v>0</v>
      </c>
      <c r="C12">
        <v>0</v>
      </c>
      <c r="D12">
        <v>1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 ht="12.75">
      <c r="A13" s="31" t="s">
        <v>32</v>
      </c>
      <c r="B13" t="str">
        <f>B1</f>
        <v>GDP</v>
      </c>
      <c r="C13" t="str">
        <f aca="true" t="shared" si="0" ref="C13:J13">C1</f>
        <v>Minimálbér</v>
      </c>
      <c r="D13" t="str">
        <f t="shared" si="0"/>
        <v>Munkanélküliségi ráta (nők)</v>
      </c>
      <c r="E13" t="str">
        <f t="shared" si="0"/>
        <v>Nemek közötti bérszakadék</v>
      </c>
      <c r="F13" t="str">
        <f t="shared" si="0"/>
        <v>Női foglakoztatási ráta (EMP_15_64)</v>
      </c>
      <c r="G13" t="str">
        <f t="shared" si="0"/>
        <v>Középfokú végzettséggel rendelkező nők aránya (A01_2)</v>
      </c>
      <c r="H13" t="str">
        <f t="shared" si="0"/>
        <v>100 férfira jutó nők száma (PC_FM)</v>
      </c>
      <c r="I13" t="str">
        <f t="shared" si="0"/>
        <v>Doktori képzést (ISCED 6) végzett nők (száma) a 25-34 év közötti női lakosság 1000 főjére lebontva (TC07_2)</v>
      </c>
      <c r="J13" t="str">
        <f t="shared" si="0"/>
        <v>Diplomás (ISCED 5-6) nők száma 100 férfi arányában (TC01_1)</v>
      </c>
    </row>
    <row r="14" spans="1:10" ht="12.75">
      <c r="A14" t="str">
        <f>A3</f>
        <v>Belgium</v>
      </c>
      <c r="B14">
        <f>RANK(B3,B$3:B$10,B$12)</f>
        <v>2</v>
      </c>
      <c r="C14">
        <f aca="true" t="shared" si="1" ref="C14:J14">RANK(C3,C$3:C$10,C$12)</f>
        <v>2</v>
      </c>
      <c r="D14">
        <f t="shared" si="1"/>
        <v>5</v>
      </c>
      <c r="E14">
        <f t="shared" si="1"/>
        <v>1</v>
      </c>
      <c r="F14">
        <f t="shared" si="1"/>
        <v>6</v>
      </c>
      <c r="G14">
        <f t="shared" si="1"/>
        <v>7</v>
      </c>
      <c r="H14">
        <f t="shared" si="1"/>
        <v>7</v>
      </c>
      <c r="I14">
        <f t="shared" si="1"/>
        <v>4</v>
      </c>
      <c r="J14">
        <f t="shared" si="1"/>
        <v>7</v>
      </c>
    </row>
    <row r="15" spans="1:10" ht="12.75">
      <c r="A15" t="str">
        <f aca="true" t="shared" si="2" ref="A15:A21">A4</f>
        <v>Bulgária</v>
      </c>
      <c r="B15">
        <f aca="true" t="shared" si="3" ref="B15:J21">RANK(B4,B$3:B$10,B$12)</f>
        <v>8</v>
      </c>
      <c r="C15">
        <f t="shared" si="3"/>
        <v>8</v>
      </c>
      <c r="D15">
        <f t="shared" si="3"/>
        <v>3</v>
      </c>
      <c r="E15">
        <f t="shared" si="3"/>
        <v>4</v>
      </c>
      <c r="F15">
        <f t="shared" si="3"/>
        <v>5</v>
      </c>
      <c r="G15">
        <f t="shared" si="3"/>
        <v>4</v>
      </c>
      <c r="H15">
        <f t="shared" si="3"/>
        <v>5</v>
      </c>
      <c r="I15">
        <f t="shared" si="3"/>
        <v>6</v>
      </c>
      <c r="J15">
        <f t="shared" si="3"/>
        <v>6</v>
      </c>
    </row>
    <row r="16" spans="1:10" ht="12.75">
      <c r="A16" t="str">
        <f t="shared" si="2"/>
        <v>Lettország</v>
      </c>
      <c r="B16">
        <f t="shared" si="3"/>
        <v>6</v>
      </c>
      <c r="C16">
        <f t="shared" si="3"/>
        <v>7</v>
      </c>
      <c r="D16">
        <f t="shared" si="3"/>
        <v>4</v>
      </c>
      <c r="E16">
        <f t="shared" si="3"/>
        <v>3</v>
      </c>
      <c r="F16">
        <f t="shared" si="3"/>
        <v>2</v>
      </c>
      <c r="G16">
        <f t="shared" si="3"/>
        <v>2</v>
      </c>
      <c r="H16">
        <f t="shared" si="3"/>
        <v>1</v>
      </c>
      <c r="I16">
        <f t="shared" si="3"/>
        <v>6</v>
      </c>
      <c r="J16">
        <f t="shared" si="3"/>
        <v>1</v>
      </c>
    </row>
    <row r="17" spans="1:10" ht="12.75">
      <c r="A17" t="str">
        <f t="shared" si="2"/>
        <v>Litvánia</v>
      </c>
      <c r="B17">
        <f t="shared" si="3"/>
        <v>7</v>
      </c>
      <c r="C17">
        <f t="shared" si="3"/>
        <v>6</v>
      </c>
      <c r="D17">
        <f t="shared" si="3"/>
        <v>2</v>
      </c>
      <c r="E17">
        <f t="shared" si="3"/>
        <v>8</v>
      </c>
      <c r="F17">
        <f t="shared" si="3"/>
        <v>4</v>
      </c>
      <c r="G17">
        <f t="shared" si="3"/>
        <v>1</v>
      </c>
      <c r="H17">
        <f t="shared" si="3"/>
        <v>2</v>
      </c>
      <c r="I17">
        <f t="shared" si="3"/>
        <v>4</v>
      </c>
      <c r="J17">
        <f t="shared" si="3"/>
        <v>2</v>
      </c>
    </row>
    <row r="18" spans="1:10" ht="12.75">
      <c r="A18" t="str">
        <f t="shared" si="2"/>
        <v>Magyarország</v>
      </c>
      <c r="B18">
        <f t="shared" si="3"/>
        <v>5</v>
      </c>
      <c r="C18">
        <f t="shared" si="3"/>
        <v>4</v>
      </c>
      <c r="D18">
        <f t="shared" si="3"/>
        <v>6</v>
      </c>
      <c r="E18">
        <f t="shared" si="3"/>
        <v>5</v>
      </c>
      <c r="F18">
        <f t="shared" si="3"/>
        <v>8</v>
      </c>
      <c r="G18">
        <f t="shared" si="3"/>
        <v>5</v>
      </c>
      <c r="H18">
        <f t="shared" si="3"/>
        <v>3</v>
      </c>
      <c r="I18">
        <f t="shared" si="3"/>
        <v>6</v>
      </c>
      <c r="J18">
        <f t="shared" si="3"/>
        <v>3</v>
      </c>
    </row>
    <row r="19" spans="1:10" ht="12.75">
      <c r="A19" t="str">
        <f t="shared" si="2"/>
        <v>Hollandia</v>
      </c>
      <c r="B19">
        <f t="shared" si="3"/>
        <v>1</v>
      </c>
      <c r="C19">
        <f t="shared" si="3"/>
        <v>1</v>
      </c>
      <c r="D19">
        <f t="shared" si="3"/>
        <v>1</v>
      </c>
      <c r="E19">
        <f t="shared" si="3"/>
        <v>6</v>
      </c>
      <c r="F19">
        <f t="shared" si="3"/>
        <v>1</v>
      </c>
      <c r="G19">
        <f t="shared" si="3"/>
        <v>6</v>
      </c>
      <c r="H19">
        <f t="shared" si="3"/>
        <v>8</v>
      </c>
      <c r="I19">
        <f t="shared" si="3"/>
        <v>3</v>
      </c>
      <c r="J19">
        <f t="shared" si="3"/>
        <v>8</v>
      </c>
    </row>
    <row r="20" spans="1:10" ht="12.75">
      <c r="A20" t="str">
        <f t="shared" si="2"/>
        <v>Portugália</v>
      </c>
      <c r="B20">
        <f t="shared" si="3"/>
        <v>3</v>
      </c>
      <c r="C20">
        <f t="shared" si="3"/>
        <v>3</v>
      </c>
      <c r="D20">
        <f t="shared" si="3"/>
        <v>7</v>
      </c>
      <c r="E20">
        <f t="shared" si="3"/>
        <v>2</v>
      </c>
      <c r="F20">
        <f t="shared" si="3"/>
        <v>3</v>
      </c>
      <c r="G20">
        <f t="shared" si="3"/>
        <v>8</v>
      </c>
      <c r="H20">
        <f t="shared" si="3"/>
        <v>4</v>
      </c>
      <c r="I20">
        <f t="shared" si="3"/>
        <v>1</v>
      </c>
      <c r="J20">
        <f t="shared" si="3"/>
        <v>5</v>
      </c>
    </row>
    <row r="21" spans="1:10" ht="12.75">
      <c r="A21" t="str">
        <f t="shared" si="2"/>
        <v>Szlovákia</v>
      </c>
      <c r="B21">
        <f t="shared" si="3"/>
        <v>4</v>
      </c>
      <c r="C21">
        <f t="shared" si="3"/>
        <v>5</v>
      </c>
      <c r="D21">
        <f t="shared" si="3"/>
        <v>8</v>
      </c>
      <c r="E21">
        <f t="shared" si="3"/>
        <v>7</v>
      </c>
      <c r="F21">
        <f t="shared" si="3"/>
        <v>7</v>
      </c>
      <c r="G21">
        <f t="shared" si="3"/>
        <v>3</v>
      </c>
      <c r="H21">
        <f t="shared" si="3"/>
        <v>6</v>
      </c>
      <c r="I21">
        <f t="shared" si="3"/>
        <v>2</v>
      </c>
      <c r="J21">
        <f t="shared" si="3"/>
        <v>4</v>
      </c>
    </row>
    <row r="23" spans="1:20" ht="12.75">
      <c r="A23" s="31" t="s">
        <v>33</v>
      </c>
      <c r="B23" t="str">
        <f>B1</f>
        <v>GDP</v>
      </c>
      <c r="C23" t="str">
        <f aca="true" t="shared" si="4" ref="C23:J23">C1</f>
        <v>Minimálbér</v>
      </c>
      <c r="D23" t="str">
        <f t="shared" si="4"/>
        <v>Munkanélküliségi ráta (nők)</v>
      </c>
      <c r="E23" t="str">
        <f t="shared" si="4"/>
        <v>Nemek közötti bérszakadék</v>
      </c>
      <c r="F23" t="str">
        <f t="shared" si="4"/>
        <v>Női foglakoztatási ráta (EMP_15_64)</v>
      </c>
      <c r="G23" t="str">
        <f t="shared" si="4"/>
        <v>Középfokú végzettséggel rendelkező nők aránya (A01_2)</v>
      </c>
      <c r="H23" t="str">
        <f t="shared" si="4"/>
        <v>100 férfira jutó nők száma (PC_FM)</v>
      </c>
      <c r="I23" t="str">
        <f t="shared" si="4"/>
        <v>Doktori képzést (ISCED 6) végzett nők (száma) a 25-34 év közötti női lakosság 1000 főjére lebontva (TC07_2)</v>
      </c>
      <c r="J23" t="str">
        <f t="shared" si="4"/>
        <v>Diplomás (ISCED 5-6) nők száma 100 férfi arányában (TC01_1)</v>
      </c>
      <c r="K23" s="31" t="s">
        <v>34</v>
      </c>
      <c r="L23" t="str">
        <f>B1</f>
        <v>GDP</v>
      </c>
      <c r="M23" t="str">
        <f aca="true" t="shared" si="5" ref="M23:S23">C1</f>
        <v>Minimálbér</v>
      </c>
      <c r="N23" t="str">
        <f t="shared" si="5"/>
        <v>Munkanélküliségi ráta (nők)</v>
      </c>
      <c r="O23" t="str">
        <f t="shared" si="5"/>
        <v>Nemek közötti bérszakadék</v>
      </c>
      <c r="P23" t="str">
        <f t="shared" si="5"/>
        <v>Női foglakoztatási ráta (EMP_15_64)</v>
      </c>
      <c r="Q23" t="str">
        <f t="shared" si="5"/>
        <v>Középfokú végzettséggel rendelkező nők aránya (A01_2)</v>
      </c>
      <c r="R23" t="str">
        <f t="shared" si="5"/>
        <v>100 férfira jutó nők száma (PC_FM)</v>
      </c>
      <c r="S23" t="str">
        <f t="shared" si="5"/>
        <v>Doktori képzést (ISCED 6) végzett nők (száma) a 25-34 év közötti női lakosság 1000 főjére lebontva (TC07_2)</v>
      </c>
      <c r="T23" t="str">
        <f>J1</f>
        <v>Diplomás (ISCED 5-6) nők száma 100 férfi arányában (TC01_1)</v>
      </c>
    </row>
    <row r="24" spans="1:20" ht="12.75">
      <c r="A24">
        <v>1</v>
      </c>
      <c r="B24">
        <v>9658.390933130673</v>
      </c>
      <c r="C24">
        <v>9646.526064227619</v>
      </c>
      <c r="D24">
        <v>3830.4350594951748</v>
      </c>
      <c r="E24">
        <v>7724.283306421949</v>
      </c>
      <c r="F24">
        <v>3927.4180970668103</v>
      </c>
      <c r="G24">
        <v>195.6383964532215</v>
      </c>
      <c r="H24">
        <v>170.76559413867218</v>
      </c>
      <c r="I24">
        <v>3668.123711750183</v>
      </c>
      <c r="J24">
        <v>170.76559309423132</v>
      </c>
      <c r="K24" t="s">
        <v>35</v>
      </c>
      <c r="L24">
        <f>B24-B25</f>
        <v>0</v>
      </c>
      <c r="M24">
        <f aca="true" t="shared" si="6" ref="M24:T30">C24-C25</f>
        <v>0</v>
      </c>
      <c r="N24">
        <f t="shared" si="6"/>
        <v>1407.7848610832625</v>
      </c>
      <c r="O24">
        <f t="shared" si="6"/>
        <v>6586.347462552869</v>
      </c>
      <c r="P24">
        <f t="shared" si="6"/>
        <v>1685.9805673103524</v>
      </c>
      <c r="Q24">
        <f t="shared" si="6"/>
        <v>0</v>
      </c>
      <c r="R24">
        <f t="shared" si="6"/>
        <v>0</v>
      </c>
      <c r="S24">
        <f t="shared" si="6"/>
        <v>0</v>
      </c>
      <c r="T24">
        <f t="shared" si="6"/>
        <v>0</v>
      </c>
    </row>
    <row r="25" spans="1:20" ht="12.75">
      <c r="A25">
        <v>2</v>
      </c>
      <c r="B25">
        <v>9658.39093313067</v>
      </c>
      <c r="C25">
        <v>9646.526064227623</v>
      </c>
      <c r="D25">
        <v>2422.6501984119122</v>
      </c>
      <c r="E25">
        <v>1137.9358438690806</v>
      </c>
      <c r="F25">
        <v>2241.437529756458</v>
      </c>
      <c r="G25">
        <v>195.6383964532215</v>
      </c>
      <c r="H25">
        <v>170.76559413867218</v>
      </c>
      <c r="I25">
        <v>3668.123711750183</v>
      </c>
      <c r="J25">
        <v>170.76559309423132</v>
      </c>
      <c r="K25" t="s">
        <v>36</v>
      </c>
      <c r="L25">
        <f aca="true" t="shared" si="7" ref="L25:L30">B25-B26</f>
        <v>6930.850102674229</v>
      </c>
      <c r="M25">
        <f t="shared" si="6"/>
        <v>6597.729764389383</v>
      </c>
      <c r="N25">
        <f t="shared" si="6"/>
        <v>0</v>
      </c>
      <c r="O25">
        <f t="shared" si="6"/>
        <v>0</v>
      </c>
      <c r="P25">
        <f t="shared" si="6"/>
        <v>860.5840289028185</v>
      </c>
      <c r="Q25">
        <f t="shared" si="6"/>
        <v>0</v>
      </c>
      <c r="R25">
        <f t="shared" si="6"/>
        <v>0</v>
      </c>
      <c r="S25">
        <f t="shared" si="6"/>
        <v>0</v>
      </c>
      <c r="T25">
        <f t="shared" si="6"/>
        <v>0</v>
      </c>
    </row>
    <row r="26" spans="1:20" ht="12.75">
      <c r="A26">
        <v>3</v>
      </c>
      <c r="B26">
        <v>2727.5408304564403</v>
      </c>
      <c r="C26">
        <v>3048.79629983824</v>
      </c>
      <c r="D26">
        <v>2422.6501984119122</v>
      </c>
      <c r="E26">
        <v>1137.9358438690806</v>
      </c>
      <c r="F26">
        <v>1380.8535008536394</v>
      </c>
      <c r="G26">
        <v>195.6383964532215</v>
      </c>
      <c r="H26">
        <v>170.76559413867218</v>
      </c>
      <c r="I26">
        <v>3668.1237117501837</v>
      </c>
      <c r="J26">
        <v>170.76559309423132</v>
      </c>
      <c r="K26" t="s">
        <v>37</v>
      </c>
      <c r="L26">
        <f t="shared" si="7"/>
        <v>654.9853390913408</v>
      </c>
      <c r="M26">
        <f t="shared" si="6"/>
        <v>0</v>
      </c>
      <c r="N26">
        <f t="shared" si="6"/>
        <v>0</v>
      </c>
      <c r="O26">
        <f t="shared" si="6"/>
        <v>0</v>
      </c>
      <c r="P26">
        <f t="shared" si="6"/>
        <v>0</v>
      </c>
      <c r="Q26">
        <f t="shared" si="6"/>
        <v>0</v>
      </c>
      <c r="R26">
        <f t="shared" si="6"/>
        <v>0</v>
      </c>
      <c r="S26">
        <f t="shared" si="6"/>
        <v>0</v>
      </c>
      <c r="T26">
        <f t="shared" si="6"/>
        <v>0</v>
      </c>
    </row>
    <row r="27" spans="1:20" ht="12.75">
      <c r="A27">
        <v>4</v>
      </c>
      <c r="B27">
        <v>2072.5554913650994</v>
      </c>
      <c r="C27">
        <v>3048.79629983824</v>
      </c>
      <c r="D27">
        <v>2422.6501984119122</v>
      </c>
      <c r="E27">
        <v>1137.9358438690806</v>
      </c>
      <c r="F27">
        <v>1380.8535008536394</v>
      </c>
      <c r="G27">
        <v>195.6383964532215</v>
      </c>
      <c r="H27">
        <v>170.76559413867218</v>
      </c>
      <c r="I27">
        <v>3668.1237117501823</v>
      </c>
      <c r="J27">
        <v>170.76559309423132</v>
      </c>
      <c r="K27" t="s">
        <v>38</v>
      </c>
      <c r="L27">
        <f t="shared" si="7"/>
        <v>0</v>
      </c>
      <c r="M27">
        <f t="shared" si="6"/>
        <v>2078.64275586269</v>
      </c>
      <c r="N27">
        <f t="shared" si="6"/>
        <v>0</v>
      </c>
      <c r="O27">
        <f t="shared" si="6"/>
        <v>0</v>
      </c>
      <c r="P27">
        <f t="shared" si="6"/>
        <v>0</v>
      </c>
      <c r="Q27">
        <f t="shared" si="6"/>
        <v>0</v>
      </c>
      <c r="R27">
        <f t="shared" si="6"/>
        <v>0</v>
      </c>
      <c r="S27">
        <f t="shared" si="6"/>
        <v>1669.5484751818437</v>
      </c>
      <c r="T27">
        <f t="shared" si="6"/>
        <v>0</v>
      </c>
    </row>
    <row r="28" spans="1:20" ht="12.75">
      <c r="A28">
        <v>5</v>
      </c>
      <c r="B28">
        <v>2072.555491365099</v>
      </c>
      <c r="C28">
        <v>970.1535439755496</v>
      </c>
      <c r="D28">
        <v>2422.6501984119127</v>
      </c>
      <c r="E28">
        <v>1137.9358438690806</v>
      </c>
      <c r="F28">
        <v>1380.8535008536394</v>
      </c>
      <c r="G28">
        <v>195.6383964532215</v>
      </c>
      <c r="H28">
        <v>170.76559413867218</v>
      </c>
      <c r="I28">
        <v>1998.5752365683386</v>
      </c>
      <c r="J28">
        <v>170.76559309423132</v>
      </c>
      <c r="K28" t="s">
        <v>39</v>
      </c>
      <c r="L28">
        <f t="shared" si="7"/>
        <v>67.5321231840162</v>
      </c>
      <c r="M28">
        <f t="shared" si="6"/>
        <v>817.7394798718485</v>
      </c>
      <c r="N28">
        <f t="shared" si="6"/>
        <v>699.5518719391087</v>
      </c>
      <c r="O28">
        <f t="shared" si="6"/>
        <v>0</v>
      </c>
      <c r="P28">
        <f t="shared" si="6"/>
        <v>0</v>
      </c>
      <c r="Q28">
        <f t="shared" si="6"/>
        <v>0</v>
      </c>
      <c r="R28">
        <f t="shared" si="6"/>
        <v>0</v>
      </c>
      <c r="S28">
        <f t="shared" si="6"/>
        <v>2944.2061653779742</v>
      </c>
      <c r="T28">
        <f t="shared" si="6"/>
        <v>0</v>
      </c>
    </row>
    <row r="29" spans="1:20" ht="12.75">
      <c r="A29">
        <v>6</v>
      </c>
      <c r="B29">
        <v>2005.0233681810828</v>
      </c>
      <c r="C29">
        <v>152.41406410370107</v>
      </c>
      <c r="D29">
        <v>1723.098326472804</v>
      </c>
      <c r="E29">
        <v>1137.935843869081</v>
      </c>
      <c r="F29">
        <v>1380.8535008536392</v>
      </c>
      <c r="G29">
        <v>195.6383964532215</v>
      </c>
      <c r="H29">
        <v>170.76559413867218</v>
      </c>
      <c r="I29">
        <v>-945.6309288096355</v>
      </c>
      <c r="J29">
        <v>170.76559309423132</v>
      </c>
      <c r="K29" t="s">
        <v>40</v>
      </c>
      <c r="L29">
        <f t="shared" si="7"/>
        <v>2627.5055112781797</v>
      </c>
      <c r="M29">
        <f t="shared" si="6"/>
        <v>2.5579538487363607E-13</v>
      </c>
      <c r="N29">
        <f t="shared" si="6"/>
        <v>1049.317825604463</v>
      </c>
      <c r="O29">
        <f t="shared" si="6"/>
        <v>982.0965681531599</v>
      </c>
      <c r="P29">
        <f t="shared" si="6"/>
        <v>912.378503535127</v>
      </c>
      <c r="Q29">
        <f t="shared" si="6"/>
        <v>0</v>
      </c>
      <c r="R29">
        <f t="shared" si="6"/>
        <v>0</v>
      </c>
      <c r="S29">
        <f t="shared" si="6"/>
        <v>0</v>
      </c>
      <c r="T29">
        <f t="shared" si="6"/>
        <v>0</v>
      </c>
    </row>
    <row r="30" spans="1:20" ht="12.75">
      <c r="A30">
        <v>7</v>
      </c>
      <c r="B30">
        <v>-622.482143097097</v>
      </c>
      <c r="C30">
        <v>152.4140641037008</v>
      </c>
      <c r="D30">
        <v>673.7805008683412</v>
      </c>
      <c r="E30">
        <v>155.8392757159212</v>
      </c>
      <c r="F30">
        <v>468.4749973185122</v>
      </c>
      <c r="G30">
        <v>195.6383964532215</v>
      </c>
      <c r="H30">
        <v>170.76559413867218</v>
      </c>
      <c r="I30">
        <v>-945.6309288096355</v>
      </c>
      <c r="J30">
        <v>170.76559309423132</v>
      </c>
      <c r="K30" t="s">
        <v>41</v>
      </c>
      <c r="L30">
        <f t="shared" si="7"/>
        <v>132.00669536947373</v>
      </c>
      <c r="M30">
        <f t="shared" si="6"/>
        <v>906.9029025702719</v>
      </c>
      <c r="N30">
        <f t="shared" si="6"/>
        <v>648.0967847373626</v>
      </c>
      <c r="O30">
        <f t="shared" si="6"/>
        <v>972.5677721381652</v>
      </c>
      <c r="P30">
        <f t="shared" si="6"/>
        <v>4.547473508864641E-13</v>
      </c>
      <c r="Q30">
        <f t="shared" si="6"/>
        <v>0</v>
      </c>
      <c r="R30">
        <f t="shared" si="6"/>
        <v>-3.126388037344441E-13</v>
      </c>
      <c r="S30">
        <f t="shared" si="6"/>
        <v>0</v>
      </c>
      <c r="T30">
        <f t="shared" si="6"/>
        <v>0</v>
      </c>
    </row>
    <row r="31" spans="1:10" ht="12.75">
      <c r="A31">
        <v>8</v>
      </c>
      <c r="B31">
        <v>-754.4888384665708</v>
      </c>
      <c r="C31">
        <v>-754.488838466571</v>
      </c>
      <c r="D31">
        <v>25.6837161309786</v>
      </c>
      <c r="E31">
        <v>-816.728496422244</v>
      </c>
      <c r="F31">
        <v>468.4749973185117</v>
      </c>
      <c r="G31">
        <v>195.63839645322145</v>
      </c>
      <c r="H31">
        <v>170.7655941386725</v>
      </c>
      <c r="I31">
        <v>-945.6309288096356</v>
      </c>
      <c r="J31">
        <v>170.7655930942315</v>
      </c>
    </row>
    <row r="33" spans="2:12" ht="12.75">
      <c r="B33">
        <v>2</v>
      </c>
      <c r="C33">
        <v>3</v>
      </c>
      <c r="D33">
        <v>4</v>
      </c>
      <c r="E33">
        <v>5</v>
      </c>
      <c r="F33">
        <v>6</v>
      </c>
      <c r="G33">
        <v>7</v>
      </c>
      <c r="H33">
        <v>8</v>
      </c>
      <c r="I33">
        <v>9</v>
      </c>
      <c r="J33">
        <v>10</v>
      </c>
      <c r="K33" s="31" t="s">
        <v>46</v>
      </c>
      <c r="L33" s="31" t="s">
        <v>47</v>
      </c>
    </row>
    <row r="34" spans="1:15" ht="12.75">
      <c r="A34" s="31" t="s">
        <v>44</v>
      </c>
      <c r="B34" t="str">
        <f>B1</f>
        <v>GDP</v>
      </c>
      <c r="C34" t="str">
        <f aca="true" t="shared" si="8" ref="C34:J34">C1</f>
        <v>Minimálbér</v>
      </c>
      <c r="D34" t="str">
        <f t="shared" si="8"/>
        <v>Munkanélküliségi ráta (nők)</v>
      </c>
      <c r="E34" t="str">
        <f t="shared" si="8"/>
        <v>Nemek közötti bérszakadék</v>
      </c>
      <c r="F34" t="str">
        <f t="shared" si="8"/>
        <v>Női foglakoztatási ráta (EMP_15_64)</v>
      </c>
      <c r="G34" t="str">
        <f t="shared" si="8"/>
        <v>Középfokú végzettséggel rendelkező nők aránya (A01_2)</v>
      </c>
      <c r="H34" t="str">
        <f t="shared" si="8"/>
        <v>100 férfira jutó nők száma (PC_FM)</v>
      </c>
      <c r="I34" t="str">
        <f t="shared" si="8"/>
        <v>Doktori képzést (ISCED 6) végzett nők (száma) a 25-34 év közötti női lakosság 1000 főjére lebontva (TC07_2)</v>
      </c>
      <c r="J34" t="str">
        <f t="shared" si="8"/>
        <v>Diplomás (ISCED 5-6) nők száma 100 férfi arányában (TC01_1)</v>
      </c>
      <c r="K34" t="str">
        <f>K1</f>
        <v>Bruttó női fizetés (B-S)</v>
      </c>
      <c r="L34" t="s">
        <v>45</v>
      </c>
      <c r="M34" s="31" t="s">
        <v>48</v>
      </c>
      <c r="N34" s="31" t="s">
        <v>21</v>
      </c>
      <c r="O34" s="31" t="s">
        <v>49</v>
      </c>
    </row>
    <row r="35" spans="1:15" ht="12.75">
      <c r="A35" t="str">
        <f>A3</f>
        <v>Belgium</v>
      </c>
      <c r="B35" s="21">
        <f>VLOOKUP(B14,$A$24:$J$31,B$33,0)</f>
        <v>9658.39093313067</v>
      </c>
      <c r="C35" s="21">
        <f aca="true" t="shared" si="9" ref="C35:J35">VLOOKUP(C14,$A$24:$J$31,C$33,0)</f>
        <v>9646.526064227623</v>
      </c>
      <c r="D35" s="21">
        <f t="shared" si="9"/>
        <v>2422.6501984119127</v>
      </c>
      <c r="E35" s="21">
        <f t="shared" si="9"/>
        <v>7724.283306421949</v>
      </c>
      <c r="F35" s="21">
        <f t="shared" si="9"/>
        <v>1380.8535008536392</v>
      </c>
      <c r="G35" s="21">
        <f t="shared" si="9"/>
        <v>195.6383964532215</v>
      </c>
      <c r="H35" s="21">
        <f t="shared" si="9"/>
        <v>170.76559413867218</v>
      </c>
      <c r="I35" s="21">
        <f t="shared" si="9"/>
        <v>3668.1237117501823</v>
      </c>
      <c r="J35" s="21">
        <f t="shared" si="9"/>
        <v>170.76559309423132</v>
      </c>
      <c r="K35" s="21">
        <f>K3</f>
        <v>35038</v>
      </c>
      <c r="L35" s="21">
        <f>SUM(B35:J35)</f>
        <v>35037.9972984821</v>
      </c>
      <c r="M35" s="22">
        <f>L35-K35</f>
        <v>-0.002701517900277395</v>
      </c>
      <c r="N35" s="24">
        <f>M35/K35</f>
        <v>-7.710251442084008E-08</v>
      </c>
      <c r="O35" t="str">
        <f>IF(ABS(N35)&lt;0.05%,"semleges",IF(N35&gt;=0.05,"alulértékelt","túlértékelt"))</f>
        <v>semleges</v>
      </c>
    </row>
    <row r="36" spans="1:15" ht="12.75">
      <c r="A36" t="str">
        <f aca="true" t="shared" si="10" ref="A36:A42">A4</f>
        <v>Bulgária</v>
      </c>
      <c r="B36" s="21">
        <f aca="true" t="shared" si="11" ref="B36:J42">VLOOKUP(B15,$A$24:$J$31,B$33,0)</f>
        <v>-754.4888384665708</v>
      </c>
      <c r="C36" s="21">
        <f t="shared" si="11"/>
        <v>-754.488838466571</v>
      </c>
      <c r="D36" s="21">
        <f t="shared" si="11"/>
        <v>2422.6501984119122</v>
      </c>
      <c r="E36" s="21">
        <f t="shared" si="11"/>
        <v>1137.9358438690806</v>
      </c>
      <c r="F36" s="21">
        <f t="shared" si="11"/>
        <v>1380.8535008536394</v>
      </c>
      <c r="G36" s="21">
        <f t="shared" si="11"/>
        <v>195.6383964532215</v>
      </c>
      <c r="H36" s="21">
        <f t="shared" si="11"/>
        <v>170.76559413867218</v>
      </c>
      <c r="I36" s="21">
        <f t="shared" si="11"/>
        <v>-945.6309288096355</v>
      </c>
      <c r="J36" s="21">
        <f t="shared" si="11"/>
        <v>170.76559309423132</v>
      </c>
      <c r="K36" s="21">
        <f aca="true" t="shared" si="12" ref="K36:K42">K4</f>
        <v>3024</v>
      </c>
      <c r="L36" s="21">
        <f aca="true" t="shared" si="13" ref="L36:L42">SUM(B36:J36)</f>
        <v>3024.0005210779796</v>
      </c>
      <c r="M36" s="22">
        <f aca="true" t="shared" si="14" ref="M36:M42">L36-K36</f>
        <v>0.0005210779795561393</v>
      </c>
      <c r="N36" s="24">
        <f aca="true" t="shared" si="15" ref="N36:N42">M36/K36</f>
        <v>1.723141466786175E-07</v>
      </c>
      <c r="O36" t="str">
        <f aca="true" t="shared" si="16" ref="O36:O42">IF(ABS(N36)&lt;0.05%,"semleges",IF(N36&gt;=0.05,"alulértékelt","túlértékelt"))</f>
        <v>semleges</v>
      </c>
    </row>
    <row r="37" spans="1:15" ht="12.75">
      <c r="A37" t="str">
        <f t="shared" si="10"/>
        <v>Lettország</v>
      </c>
      <c r="B37" s="21">
        <f t="shared" si="11"/>
        <v>2005.0233681810828</v>
      </c>
      <c r="C37" s="21">
        <f t="shared" si="11"/>
        <v>152.4140641037008</v>
      </c>
      <c r="D37" s="21">
        <f t="shared" si="11"/>
        <v>2422.6501984119122</v>
      </c>
      <c r="E37" s="21">
        <f t="shared" si="11"/>
        <v>1137.9358438690806</v>
      </c>
      <c r="F37" s="21">
        <f t="shared" si="11"/>
        <v>2241.437529756458</v>
      </c>
      <c r="G37" s="21">
        <f t="shared" si="11"/>
        <v>195.6383964532215</v>
      </c>
      <c r="H37" s="21">
        <f t="shared" si="11"/>
        <v>170.76559413867218</v>
      </c>
      <c r="I37" s="21">
        <f t="shared" si="11"/>
        <v>-945.6309288096355</v>
      </c>
      <c r="J37" s="21">
        <f t="shared" si="11"/>
        <v>170.76559309423132</v>
      </c>
      <c r="K37" s="21">
        <f t="shared" si="12"/>
        <v>7551</v>
      </c>
      <c r="L37" s="21">
        <f t="shared" si="13"/>
        <v>7550.999659198725</v>
      </c>
      <c r="M37" s="22">
        <f t="shared" si="14"/>
        <v>-0.00034080127534252824</v>
      </c>
      <c r="N37" s="24">
        <f t="shared" si="15"/>
        <v>-4.5133263851480366E-08</v>
      </c>
      <c r="O37" t="str">
        <f t="shared" si="16"/>
        <v>semleges</v>
      </c>
    </row>
    <row r="38" spans="1:15" ht="12.75">
      <c r="A38" t="str">
        <f t="shared" si="10"/>
        <v>Litvánia</v>
      </c>
      <c r="B38" s="21">
        <f t="shared" si="11"/>
        <v>-622.482143097097</v>
      </c>
      <c r="C38" s="21">
        <f t="shared" si="11"/>
        <v>152.41406410370107</v>
      </c>
      <c r="D38" s="21">
        <f t="shared" si="11"/>
        <v>2422.6501984119122</v>
      </c>
      <c r="E38" s="21">
        <f t="shared" si="11"/>
        <v>-816.728496422244</v>
      </c>
      <c r="F38" s="21">
        <f t="shared" si="11"/>
        <v>1380.8535008536394</v>
      </c>
      <c r="G38" s="21">
        <f t="shared" si="11"/>
        <v>195.6383964532215</v>
      </c>
      <c r="H38" s="21">
        <f t="shared" si="11"/>
        <v>170.76559413867218</v>
      </c>
      <c r="I38" s="21">
        <f t="shared" si="11"/>
        <v>3668.1237117501823</v>
      </c>
      <c r="J38" s="21">
        <f t="shared" si="11"/>
        <v>170.76559309423132</v>
      </c>
      <c r="K38" s="21">
        <f t="shared" si="12"/>
        <v>6722</v>
      </c>
      <c r="L38" s="21">
        <f t="shared" si="13"/>
        <v>6722.000419286219</v>
      </c>
      <c r="M38" s="22">
        <f t="shared" si="14"/>
        <v>0.0004192862188574509</v>
      </c>
      <c r="N38" s="24">
        <f t="shared" si="15"/>
        <v>6.237521851494359E-08</v>
      </c>
      <c r="O38" t="str">
        <f t="shared" si="16"/>
        <v>semleges</v>
      </c>
    </row>
    <row r="39" spans="1:15" ht="12.75">
      <c r="A39" s="35" t="str">
        <f t="shared" si="10"/>
        <v>Magyarország</v>
      </c>
      <c r="B39" s="36">
        <f t="shared" si="11"/>
        <v>2072.555491365099</v>
      </c>
      <c r="C39" s="36">
        <f t="shared" si="11"/>
        <v>3048.79629983824</v>
      </c>
      <c r="D39" s="36">
        <f t="shared" si="11"/>
        <v>1723.098326472804</v>
      </c>
      <c r="E39" s="36">
        <f t="shared" si="11"/>
        <v>1137.9358438690806</v>
      </c>
      <c r="F39" s="36">
        <f t="shared" si="11"/>
        <v>468.4749973185117</v>
      </c>
      <c r="G39" s="36">
        <f t="shared" si="11"/>
        <v>195.6383964532215</v>
      </c>
      <c r="H39" s="36">
        <f t="shared" si="11"/>
        <v>170.76559413867218</v>
      </c>
      <c r="I39" s="36">
        <f t="shared" si="11"/>
        <v>-945.6309288096355</v>
      </c>
      <c r="J39" s="36">
        <f t="shared" si="11"/>
        <v>170.76559309423132</v>
      </c>
      <c r="K39" s="36">
        <f t="shared" si="12"/>
        <v>8042.4</v>
      </c>
      <c r="L39" s="36">
        <f t="shared" si="13"/>
        <v>8042.3996137402255</v>
      </c>
      <c r="M39" s="37">
        <f t="shared" si="14"/>
        <v>-0.0003862597741317586</v>
      </c>
      <c r="N39" s="38">
        <f t="shared" si="15"/>
        <v>-4.802792377048625E-08</v>
      </c>
      <c r="O39" s="35" t="str">
        <f t="shared" si="16"/>
        <v>semleges</v>
      </c>
    </row>
    <row r="40" spans="1:15" ht="12.75">
      <c r="A40" t="str">
        <f t="shared" si="10"/>
        <v>Hollandia</v>
      </c>
      <c r="B40" s="21">
        <f t="shared" si="11"/>
        <v>9658.390933130673</v>
      </c>
      <c r="C40" s="21">
        <f t="shared" si="11"/>
        <v>9646.526064227619</v>
      </c>
      <c r="D40" s="21">
        <f t="shared" si="11"/>
        <v>3830.4350594951748</v>
      </c>
      <c r="E40" s="21">
        <f t="shared" si="11"/>
        <v>1137.935843869081</v>
      </c>
      <c r="F40" s="21">
        <f t="shared" si="11"/>
        <v>3927.4180970668103</v>
      </c>
      <c r="G40" s="21">
        <f t="shared" si="11"/>
        <v>195.6383964532215</v>
      </c>
      <c r="H40" s="21">
        <f t="shared" si="11"/>
        <v>170.7655941386725</v>
      </c>
      <c r="I40" s="21">
        <f t="shared" si="11"/>
        <v>3668.1237117501837</v>
      </c>
      <c r="J40" s="21">
        <f t="shared" si="11"/>
        <v>170.7655930942315</v>
      </c>
      <c r="K40" s="21">
        <f t="shared" si="12"/>
        <v>32406</v>
      </c>
      <c r="L40" s="21">
        <f t="shared" si="13"/>
        <v>32405.999293225665</v>
      </c>
      <c r="M40" s="22">
        <f t="shared" si="14"/>
        <v>-0.0007067743354127742</v>
      </c>
      <c r="N40" s="24">
        <f t="shared" si="15"/>
        <v>-2.1809983812034012E-08</v>
      </c>
      <c r="O40" t="str">
        <f t="shared" si="16"/>
        <v>semleges</v>
      </c>
    </row>
    <row r="41" spans="1:15" ht="12.75">
      <c r="A41" t="str">
        <f t="shared" si="10"/>
        <v>Portugália</v>
      </c>
      <c r="B41" s="21">
        <f t="shared" si="11"/>
        <v>2727.5408304564403</v>
      </c>
      <c r="C41" s="21">
        <f t="shared" si="11"/>
        <v>3048.79629983824</v>
      </c>
      <c r="D41" s="21">
        <f t="shared" si="11"/>
        <v>673.7805008683412</v>
      </c>
      <c r="E41" s="21">
        <f t="shared" si="11"/>
        <v>1137.9358438690806</v>
      </c>
      <c r="F41" s="21">
        <f t="shared" si="11"/>
        <v>1380.8535008536394</v>
      </c>
      <c r="G41" s="21">
        <f t="shared" si="11"/>
        <v>195.63839645322145</v>
      </c>
      <c r="H41" s="21">
        <f t="shared" si="11"/>
        <v>170.76559413867218</v>
      </c>
      <c r="I41" s="21">
        <f t="shared" si="11"/>
        <v>3668.123711750183</v>
      </c>
      <c r="J41" s="21">
        <f t="shared" si="11"/>
        <v>170.76559309423132</v>
      </c>
      <c r="K41" s="21">
        <f t="shared" si="12"/>
        <v>13174.2</v>
      </c>
      <c r="L41" s="21">
        <f t="shared" si="13"/>
        <v>13174.200271322048</v>
      </c>
      <c r="M41" s="22">
        <f t="shared" si="14"/>
        <v>0.00027132204741064925</v>
      </c>
      <c r="N41" s="24">
        <f t="shared" si="15"/>
        <v>2.0594954335796423E-08</v>
      </c>
      <c r="O41" t="str">
        <f t="shared" si="16"/>
        <v>semleges</v>
      </c>
    </row>
    <row r="42" spans="1:15" ht="12.75">
      <c r="A42" t="str">
        <f t="shared" si="10"/>
        <v>Szlovákia</v>
      </c>
      <c r="B42" s="21">
        <f t="shared" si="11"/>
        <v>2072.5554913650994</v>
      </c>
      <c r="C42" s="21">
        <f t="shared" si="11"/>
        <v>970.1535439755496</v>
      </c>
      <c r="D42" s="21">
        <f t="shared" si="11"/>
        <v>25.6837161309786</v>
      </c>
      <c r="E42" s="21">
        <f t="shared" si="11"/>
        <v>155.8392757159212</v>
      </c>
      <c r="F42" s="21">
        <f t="shared" si="11"/>
        <v>468.4749973185122</v>
      </c>
      <c r="G42" s="21">
        <f t="shared" si="11"/>
        <v>195.6383964532215</v>
      </c>
      <c r="H42" s="21">
        <f t="shared" si="11"/>
        <v>170.76559413867218</v>
      </c>
      <c r="I42" s="21">
        <f t="shared" si="11"/>
        <v>3668.123711750183</v>
      </c>
      <c r="J42" s="21">
        <f t="shared" si="11"/>
        <v>170.76559309423132</v>
      </c>
      <c r="K42" s="21">
        <f t="shared" si="12"/>
        <v>7898</v>
      </c>
      <c r="L42" s="21">
        <f t="shared" si="13"/>
        <v>7898.000319942368</v>
      </c>
      <c r="M42" s="22">
        <f t="shared" si="14"/>
        <v>0.0003199423681508051</v>
      </c>
      <c r="N42" s="24">
        <f t="shared" si="15"/>
        <v>4.050928945945874E-08</v>
      </c>
      <c r="O42" t="str">
        <f t="shared" si="16"/>
        <v>semleges</v>
      </c>
    </row>
    <row r="43" spans="2:13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32" t="s">
        <v>50</v>
      </c>
      <c r="M43" s="21">
        <f>SUMPRODUCT(M35:M42,M35:M42)</f>
        <v>8.686373015555904E-06</v>
      </c>
    </row>
    <row r="44" spans="1:13" ht="12.75">
      <c r="A44" s="31" t="s">
        <v>51</v>
      </c>
      <c r="B44" s="21">
        <f>AVERAGE(B35:B42)</f>
        <v>3352.1857582581747</v>
      </c>
      <c r="C44" s="21">
        <f aca="true" t="shared" si="17" ref="C44:J44">AVERAGE(C35:C42)</f>
        <v>3238.8921952310125</v>
      </c>
      <c r="D44" s="21">
        <f t="shared" si="17"/>
        <v>1992.9497995768681</v>
      </c>
      <c r="E44" s="21">
        <f t="shared" si="17"/>
        <v>1594.1341631326293</v>
      </c>
      <c r="F44" s="21">
        <f t="shared" si="17"/>
        <v>1578.6524531093562</v>
      </c>
      <c r="G44" s="21">
        <f t="shared" si="17"/>
        <v>195.6383964532215</v>
      </c>
      <c r="H44" s="21">
        <f t="shared" si="17"/>
        <v>170.76559413867224</v>
      </c>
      <c r="I44" s="21">
        <f t="shared" si="17"/>
        <v>1937.9657215402508</v>
      </c>
      <c r="J44" s="21">
        <f t="shared" si="17"/>
        <v>170.76559309423132</v>
      </c>
      <c r="K44" s="21"/>
      <c r="L44" s="21"/>
      <c r="M44" s="21"/>
    </row>
    <row r="45" spans="2:13" ht="12.75">
      <c r="B45" s="23">
        <f aca="true" t="shared" si="18" ref="B45:I45">RANK(B44,$B$44:$J$44)</f>
        <v>1</v>
      </c>
      <c r="C45" s="23">
        <f t="shared" si="18"/>
        <v>2</v>
      </c>
      <c r="D45" s="23">
        <f t="shared" si="18"/>
        <v>3</v>
      </c>
      <c r="E45" s="23">
        <f t="shared" si="18"/>
        <v>5</v>
      </c>
      <c r="F45" s="23">
        <f t="shared" si="18"/>
        <v>6</v>
      </c>
      <c r="G45" s="23">
        <f t="shared" si="18"/>
        <v>7</v>
      </c>
      <c r="H45" s="23">
        <f t="shared" si="18"/>
        <v>8</v>
      </c>
      <c r="I45" s="23">
        <f t="shared" si="18"/>
        <v>4</v>
      </c>
      <c r="J45" s="23">
        <f>RANK(J44,$B$44:$J$44)</f>
        <v>9</v>
      </c>
      <c r="K45" s="21"/>
      <c r="L45" s="21"/>
      <c r="M45" s="21"/>
    </row>
    <row r="46" spans="2:13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2.75">
      <c r="A47" s="31" t="s">
        <v>52</v>
      </c>
      <c r="B47" s="21">
        <f>STDEV(B35:B42)</f>
        <v>4100.1592933444135</v>
      </c>
      <c r="C47" s="21">
        <f aca="true" t="shared" si="19" ref="C47:J47">STDEV(C35:C42)</f>
        <v>4180.478068235148</v>
      </c>
      <c r="D47" s="21">
        <f t="shared" si="19"/>
        <v>1183.1003526281004</v>
      </c>
      <c r="E47" s="21">
        <f t="shared" si="19"/>
        <v>2577.381395300006</v>
      </c>
      <c r="F47" s="21">
        <f t="shared" si="19"/>
        <v>1106.9565597882251</v>
      </c>
      <c r="G47" s="21">
        <f t="shared" si="19"/>
        <v>2.1484792853768067E-14</v>
      </c>
      <c r="H47" s="21">
        <f t="shared" si="19"/>
        <v>1.1215391133689482E-13</v>
      </c>
      <c r="I47" s="21">
        <f t="shared" si="19"/>
        <v>2387.84488252972</v>
      </c>
      <c r="J47" s="21">
        <f t="shared" si="19"/>
        <v>6.445437856130421E-14</v>
      </c>
      <c r="K47" s="21"/>
      <c r="L47" s="21"/>
      <c r="M47" s="21"/>
    </row>
    <row r="48" spans="2:10" ht="12.75">
      <c r="B48">
        <f aca="true" t="shared" si="20" ref="B48:I48">RANK(B47,$B$47:$J$47)</f>
        <v>2</v>
      </c>
      <c r="C48">
        <f t="shared" si="20"/>
        <v>1</v>
      </c>
      <c r="D48">
        <f t="shared" si="20"/>
        <v>5</v>
      </c>
      <c r="E48">
        <f t="shared" si="20"/>
        <v>3</v>
      </c>
      <c r="F48">
        <f t="shared" si="20"/>
        <v>6</v>
      </c>
      <c r="G48">
        <f t="shared" si="20"/>
        <v>9</v>
      </c>
      <c r="H48">
        <f t="shared" si="20"/>
        <v>7</v>
      </c>
      <c r="I48">
        <f t="shared" si="20"/>
        <v>4</v>
      </c>
      <c r="J48">
        <f>RANK(J47,$B$47:$J$47)</f>
        <v>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edina</dc:creator>
  <cp:keywords/>
  <dc:description/>
  <cp:lastModifiedBy>pl2</cp:lastModifiedBy>
  <dcterms:created xsi:type="dcterms:W3CDTF">2010-06-22T14:14:55Z</dcterms:created>
  <dcterms:modified xsi:type="dcterms:W3CDTF">2010-08-01T13:26:12Z</dcterms:modified>
  <cp:category/>
  <cp:version/>
  <cp:contentType/>
  <cp:contentStatus/>
</cp:coreProperties>
</file>