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4205" windowHeight="5265"/>
  </bookViews>
  <sheets>
    <sheet name="Munka1" sheetId="1" r:id="rId1"/>
    <sheet name="Munka2" sheetId="2" r:id="rId2"/>
    <sheet name="Munka3" sheetId="3" r:id="rId3"/>
    <sheet name="Munka1 (2)" sheetId="4" r:id="rId4"/>
  </sheets>
  <definedNames>
    <definedName name="solver_adj" localSheetId="0" hidden="1">Munka1!$B$49:$M$52,Munka1!$P$49:$AA$52</definedName>
    <definedName name="solver_adj" localSheetId="3" hidden="1">'Munka1 (2)'!$B$49:$M$52</definedName>
    <definedName name="solver_cvg" localSheetId="0" hidden="1">0.0001</definedName>
    <definedName name="solver_cvg" localSheetId="3" hidden="1">0.0001</definedName>
    <definedName name="solver_drv" localSheetId="0" hidden="1">1</definedName>
    <definedName name="solver_drv" localSheetId="3" hidden="1">1</definedName>
    <definedName name="solver_est" localSheetId="0" hidden="1">1</definedName>
    <definedName name="solver_est" localSheetId="3" hidden="1">1</definedName>
    <definedName name="solver_itr" localSheetId="0" hidden="1">100</definedName>
    <definedName name="solver_itr" localSheetId="3" hidden="1">100</definedName>
    <definedName name="solver_lhs1" localSheetId="0" hidden="1">Munka1!$B$49:$M$52</definedName>
    <definedName name="solver_lhs1" localSheetId="3" hidden="1">'Munka1 (2)'!$B$49:$M$52</definedName>
    <definedName name="solver_lhs2" localSheetId="0" hidden="1">Munka1!$P$49:$AA$52</definedName>
    <definedName name="solver_lhs2" localSheetId="3" hidden="1">'Munka1 (2)'!$P$49:$AA$52</definedName>
    <definedName name="solver_lin" localSheetId="0" hidden="1">2</definedName>
    <definedName name="solver_lin" localSheetId="3" hidden="1">2</definedName>
    <definedName name="solver_neg" localSheetId="0" hidden="1">2</definedName>
    <definedName name="solver_neg" localSheetId="3" hidden="1">2</definedName>
    <definedName name="solver_num" localSheetId="0" hidden="1">2</definedName>
    <definedName name="solver_num" localSheetId="3" hidden="1">1</definedName>
    <definedName name="solver_nwt" localSheetId="0" hidden="1">1</definedName>
    <definedName name="solver_nwt" localSheetId="3" hidden="1">1</definedName>
    <definedName name="solver_opt" localSheetId="0" hidden="1">Munka1!$P$90</definedName>
    <definedName name="solver_opt" localSheetId="3" hidden="1">'Munka1 (2)'!$P$90</definedName>
    <definedName name="solver_pre" localSheetId="0" hidden="1">0.000001</definedName>
    <definedName name="solver_pre" localSheetId="3" hidden="1">0.000001</definedName>
    <definedName name="solver_rel1" localSheetId="0" hidden="1">3</definedName>
    <definedName name="solver_rel1" localSheetId="3" hidden="1">3</definedName>
    <definedName name="solver_rel2" localSheetId="0" hidden="1">3</definedName>
    <definedName name="solver_rel2" localSheetId="3" hidden="1">3</definedName>
    <definedName name="solver_rhs1" localSheetId="0" hidden="1">0</definedName>
    <definedName name="solver_rhs1" localSheetId="3" hidden="1">0</definedName>
    <definedName name="solver_rhs2" localSheetId="0" hidden="1">0</definedName>
    <definedName name="solver_rhs2" localSheetId="3" hidden="1">0</definedName>
    <definedName name="solver_scl" localSheetId="0" hidden="1">2</definedName>
    <definedName name="solver_scl" localSheetId="3" hidden="1">2</definedName>
    <definedName name="solver_sho" localSheetId="0" hidden="1">2</definedName>
    <definedName name="solver_sho" localSheetId="3" hidden="1">2</definedName>
    <definedName name="solver_tim" localSheetId="0" hidden="1">100</definedName>
    <definedName name="solver_tim" localSheetId="3" hidden="1">100</definedName>
    <definedName name="solver_tol" localSheetId="0" hidden="1">0.05</definedName>
    <definedName name="solver_tol" localSheetId="3" hidden="1">0.05</definedName>
    <definedName name="solver_typ" localSheetId="0" hidden="1">2</definedName>
    <definedName name="solver_typ" localSheetId="3" hidden="1">2</definedName>
    <definedName name="solver_val" localSheetId="0" hidden="1">0</definedName>
    <definedName name="solver_val" localSheetId="3" hidden="1">0</definedName>
  </definedNames>
  <calcPr calcId="125725"/>
</workbook>
</file>

<file path=xl/calcChain.xml><?xml version="1.0" encoding="utf-8"?>
<calcChain xmlns="http://schemas.openxmlformats.org/spreadsheetml/2006/main">
  <c r="N89" i="4"/>
  <c r="M89"/>
  <c r="L89"/>
  <c r="K89"/>
  <c r="J89"/>
  <c r="I89"/>
  <c r="H89"/>
  <c r="G89"/>
  <c r="F89"/>
  <c r="E89"/>
  <c r="D89"/>
  <c r="C89"/>
  <c r="B89"/>
  <c r="N71"/>
  <c r="M71"/>
  <c r="L71"/>
  <c r="K71"/>
  <c r="J71"/>
  <c r="I71"/>
  <c r="H71"/>
  <c r="G71"/>
  <c r="F71"/>
  <c r="E71"/>
  <c r="D71"/>
  <c r="C71"/>
  <c r="B71"/>
  <c r="O71" s="1"/>
  <c r="N44"/>
  <c r="N88" s="1"/>
  <c r="N43"/>
  <c r="N87" s="1"/>
  <c r="N42"/>
  <c r="N41"/>
  <c r="N40"/>
  <c r="N39"/>
  <c r="N38"/>
  <c r="N37"/>
  <c r="N36"/>
  <c r="N35"/>
  <c r="N34"/>
  <c r="N33"/>
  <c r="N32"/>
  <c r="N31"/>
  <c r="N30"/>
  <c r="N29"/>
  <c r="L26"/>
  <c r="K26"/>
  <c r="J26"/>
  <c r="I26"/>
  <c r="H26"/>
  <c r="G26"/>
  <c r="F26"/>
  <c r="E26"/>
  <c r="D26"/>
  <c r="C26"/>
  <c r="B26"/>
  <c r="L25"/>
  <c r="K25"/>
  <c r="J25"/>
  <c r="I25"/>
  <c r="H25"/>
  <c r="G25"/>
  <c r="F25"/>
  <c r="E25"/>
  <c r="D25"/>
  <c r="C25"/>
  <c r="B25"/>
  <c r="L24"/>
  <c r="L42" s="1"/>
  <c r="K24"/>
  <c r="J24"/>
  <c r="J42" s="1"/>
  <c r="I24"/>
  <c r="H24"/>
  <c r="H42" s="1"/>
  <c r="G24"/>
  <c r="F24"/>
  <c r="F42" s="1"/>
  <c r="E24"/>
  <c r="D24"/>
  <c r="D42" s="1"/>
  <c r="C24"/>
  <c r="B24"/>
  <c r="B42" s="1"/>
  <c r="M20"/>
  <c r="M19"/>
  <c r="M18"/>
  <c r="M17"/>
  <c r="M16"/>
  <c r="M15"/>
  <c r="M14"/>
  <c r="M13"/>
  <c r="M12"/>
  <c r="M11"/>
  <c r="M10"/>
  <c r="M9"/>
  <c r="M8"/>
  <c r="M7"/>
  <c r="M6"/>
  <c r="M5"/>
  <c r="B89" i="1"/>
  <c r="C89"/>
  <c r="D89"/>
  <c r="E89"/>
  <c r="F89"/>
  <c r="G89"/>
  <c r="H89"/>
  <c r="I89"/>
  <c r="J89"/>
  <c r="K89"/>
  <c r="L89"/>
  <c r="M89"/>
  <c r="N89"/>
  <c r="P61" i="2"/>
  <c r="N71" i="1"/>
  <c r="M71"/>
  <c r="L71"/>
  <c r="K71"/>
  <c r="J71"/>
  <c r="I71"/>
  <c r="H71"/>
  <c r="G71"/>
  <c r="F71"/>
  <c r="E71"/>
  <c r="D71"/>
  <c r="C71"/>
  <c r="B71"/>
  <c r="Q43" i="2"/>
  <c r="M20" i="1"/>
  <c r="M19"/>
  <c r="M18"/>
  <c r="M17"/>
  <c r="M16"/>
  <c r="M15"/>
  <c r="M14"/>
  <c r="M13"/>
  <c r="M12"/>
  <c r="M11"/>
  <c r="M10"/>
  <c r="M9"/>
  <c r="M8"/>
  <c r="M7"/>
  <c r="M6"/>
  <c r="M5"/>
  <c r="N44"/>
  <c r="N88" s="1"/>
  <c r="N43"/>
  <c r="N69" s="1"/>
  <c r="N42"/>
  <c r="N86" s="1"/>
  <c r="N41"/>
  <c r="N67" s="1"/>
  <c r="N40"/>
  <c r="N84" s="1"/>
  <c r="N39"/>
  <c r="N65" s="1"/>
  <c r="N38"/>
  <c r="N82" s="1"/>
  <c r="N37"/>
  <c r="N63" s="1"/>
  <c r="N36"/>
  <c r="N80" s="1"/>
  <c r="N35"/>
  <c r="N61" s="1"/>
  <c r="N34"/>
  <c r="N78" s="1"/>
  <c r="N33"/>
  <c r="N59" s="1"/>
  <c r="N32"/>
  <c r="N76" s="1"/>
  <c r="N31"/>
  <c r="N57" s="1"/>
  <c r="N30"/>
  <c r="N74" s="1"/>
  <c r="N29"/>
  <c r="N73" s="1"/>
  <c r="L26"/>
  <c r="K26"/>
  <c r="J26"/>
  <c r="I26"/>
  <c r="H26"/>
  <c r="G26"/>
  <c r="F26"/>
  <c r="E26"/>
  <c r="D26"/>
  <c r="C26"/>
  <c r="L25"/>
  <c r="K25"/>
  <c r="J25"/>
  <c r="I25"/>
  <c r="H25"/>
  <c r="G25"/>
  <c r="F25"/>
  <c r="E25"/>
  <c r="D25"/>
  <c r="C25"/>
  <c r="L24"/>
  <c r="L44" s="1"/>
  <c r="L88" s="1"/>
  <c r="K24"/>
  <c r="K43" s="1"/>
  <c r="K87" s="1"/>
  <c r="J24"/>
  <c r="J44" s="1"/>
  <c r="J88" s="1"/>
  <c r="I24"/>
  <c r="I43" s="1"/>
  <c r="I87" s="1"/>
  <c r="H24"/>
  <c r="H44" s="1"/>
  <c r="H88" s="1"/>
  <c r="G24"/>
  <c r="G43" s="1"/>
  <c r="G87" s="1"/>
  <c r="F24"/>
  <c r="F44" s="1"/>
  <c r="F88" s="1"/>
  <c r="E24"/>
  <c r="E43" s="1"/>
  <c r="E87" s="1"/>
  <c r="D24"/>
  <c r="D44" s="1"/>
  <c r="D88" s="1"/>
  <c r="C24"/>
  <c r="C43" s="1"/>
  <c r="C87" s="1"/>
  <c r="B26"/>
  <c r="B25"/>
  <c r="B24"/>
  <c r="C69" l="1"/>
  <c r="E69"/>
  <c r="G69"/>
  <c r="I69"/>
  <c r="K69"/>
  <c r="N56"/>
  <c r="N58"/>
  <c r="N60"/>
  <c r="N62"/>
  <c r="N64"/>
  <c r="N66"/>
  <c r="N68"/>
  <c r="N70"/>
  <c r="N87"/>
  <c r="N85"/>
  <c r="N83"/>
  <c r="N81"/>
  <c r="N79"/>
  <c r="N77"/>
  <c r="N75"/>
  <c r="B44"/>
  <c r="D70"/>
  <c r="F70"/>
  <c r="H70"/>
  <c r="J70"/>
  <c r="L70"/>
  <c r="N55"/>
  <c r="O89" i="4"/>
  <c r="P89" s="1"/>
  <c r="B86"/>
  <c r="B68"/>
  <c r="O68" s="1"/>
  <c r="D86"/>
  <c r="D68"/>
  <c r="F86"/>
  <c r="F68"/>
  <c r="H86"/>
  <c r="H68"/>
  <c r="J86"/>
  <c r="J68"/>
  <c r="L86"/>
  <c r="L68"/>
  <c r="C44"/>
  <c r="C43"/>
  <c r="E44"/>
  <c r="E43"/>
  <c r="G44"/>
  <c r="G43"/>
  <c r="I44"/>
  <c r="I43"/>
  <c r="K44"/>
  <c r="K43"/>
  <c r="N74"/>
  <c r="N56"/>
  <c r="N76"/>
  <c r="N58"/>
  <c r="N78"/>
  <c r="N60"/>
  <c r="N80"/>
  <c r="N62"/>
  <c r="N82"/>
  <c r="N64"/>
  <c r="N84"/>
  <c r="N66"/>
  <c r="N86"/>
  <c r="N68"/>
  <c r="M24"/>
  <c r="M31" s="1"/>
  <c r="M25"/>
  <c r="M26"/>
  <c r="C29"/>
  <c r="E29"/>
  <c r="G29"/>
  <c r="I29"/>
  <c r="K29"/>
  <c r="B30"/>
  <c r="D30"/>
  <c r="F30"/>
  <c r="H30"/>
  <c r="J30"/>
  <c r="L30"/>
  <c r="C31"/>
  <c r="E31"/>
  <c r="G31"/>
  <c r="I31"/>
  <c r="K31"/>
  <c r="B32"/>
  <c r="D32"/>
  <c r="F32"/>
  <c r="H32"/>
  <c r="J32"/>
  <c r="L32"/>
  <c r="C33"/>
  <c r="E33"/>
  <c r="G33"/>
  <c r="I33"/>
  <c r="K33"/>
  <c r="B34"/>
  <c r="D34"/>
  <c r="F34"/>
  <c r="H34"/>
  <c r="J34"/>
  <c r="L34"/>
  <c r="C35"/>
  <c r="E35"/>
  <c r="G35"/>
  <c r="I35"/>
  <c r="K35"/>
  <c r="B36"/>
  <c r="D36"/>
  <c r="F36"/>
  <c r="H36"/>
  <c r="J36"/>
  <c r="L36"/>
  <c r="C37"/>
  <c r="E37"/>
  <c r="G37"/>
  <c r="I37"/>
  <c r="K37"/>
  <c r="B38"/>
  <c r="D38"/>
  <c r="F38"/>
  <c r="H38"/>
  <c r="J38"/>
  <c r="L38"/>
  <c r="C39"/>
  <c r="E39"/>
  <c r="G39"/>
  <c r="I39"/>
  <c r="K39"/>
  <c r="B40"/>
  <c r="D40"/>
  <c r="F40"/>
  <c r="H40"/>
  <c r="J40"/>
  <c r="L40"/>
  <c r="C41"/>
  <c r="E41"/>
  <c r="G41"/>
  <c r="I41"/>
  <c r="K41"/>
  <c r="B43"/>
  <c r="B44"/>
  <c r="D43"/>
  <c r="D44"/>
  <c r="F43"/>
  <c r="F44"/>
  <c r="H43"/>
  <c r="H44"/>
  <c r="J43"/>
  <c r="J44"/>
  <c r="L43"/>
  <c r="L44"/>
  <c r="N73"/>
  <c r="N55"/>
  <c r="N75"/>
  <c r="N57"/>
  <c r="N77"/>
  <c r="N59"/>
  <c r="N79"/>
  <c r="N61"/>
  <c r="N81"/>
  <c r="N63"/>
  <c r="N83"/>
  <c r="N65"/>
  <c r="N85"/>
  <c r="N67"/>
  <c r="M43"/>
  <c r="B29"/>
  <c r="D29"/>
  <c r="F29"/>
  <c r="H29"/>
  <c r="J29"/>
  <c r="L29"/>
  <c r="C30"/>
  <c r="E30"/>
  <c r="G30"/>
  <c r="I30"/>
  <c r="K30"/>
  <c r="B31"/>
  <c r="D31"/>
  <c r="F31"/>
  <c r="H31"/>
  <c r="J31"/>
  <c r="L31"/>
  <c r="C32"/>
  <c r="E32"/>
  <c r="G32"/>
  <c r="I32"/>
  <c r="K32"/>
  <c r="B33"/>
  <c r="D33"/>
  <c r="F33"/>
  <c r="H33"/>
  <c r="J33"/>
  <c r="L33"/>
  <c r="C34"/>
  <c r="E34"/>
  <c r="G34"/>
  <c r="I34"/>
  <c r="K34"/>
  <c r="B35"/>
  <c r="D35"/>
  <c r="F35"/>
  <c r="H35"/>
  <c r="J35"/>
  <c r="L35"/>
  <c r="C36"/>
  <c r="E36"/>
  <c r="G36"/>
  <c r="I36"/>
  <c r="K36"/>
  <c r="B37"/>
  <c r="D37"/>
  <c r="F37"/>
  <c r="H37"/>
  <c r="J37"/>
  <c r="L37"/>
  <c r="C38"/>
  <c r="E38"/>
  <c r="G38"/>
  <c r="I38"/>
  <c r="K38"/>
  <c r="B39"/>
  <c r="D39"/>
  <c r="F39"/>
  <c r="H39"/>
  <c r="J39"/>
  <c r="L39"/>
  <c r="C40"/>
  <c r="E40"/>
  <c r="G40"/>
  <c r="I40"/>
  <c r="K40"/>
  <c r="B41"/>
  <c r="D41"/>
  <c r="F41"/>
  <c r="H41"/>
  <c r="J41"/>
  <c r="L41"/>
  <c r="C42"/>
  <c r="E42"/>
  <c r="G42"/>
  <c r="I42"/>
  <c r="K42"/>
  <c r="P71"/>
  <c r="N70"/>
  <c r="N69"/>
  <c r="O89" i="1"/>
  <c r="P89" s="1"/>
  <c r="O71"/>
  <c r="P71" s="1"/>
  <c r="B29"/>
  <c r="D29"/>
  <c r="F29"/>
  <c r="H29"/>
  <c r="J29"/>
  <c r="L29"/>
  <c r="C30"/>
  <c r="E30"/>
  <c r="G30"/>
  <c r="I30"/>
  <c r="K30"/>
  <c r="B31"/>
  <c r="D31"/>
  <c r="F31"/>
  <c r="H31"/>
  <c r="J31"/>
  <c r="L31"/>
  <c r="C32"/>
  <c r="E32"/>
  <c r="G32"/>
  <c r="I32"/>
  <c r="K32"/>
  <c r="B33"/>
  <c r="D33"/>
  <c r="F33"/>
  <c r="H33"/>
  <c r="J33"/>
  <c r="L33"/>
  <c r="C34"/>
  <c r="E34"/>
  <c r="G34"/>
  <c r="I34"/>
  <c r="K34"/>
  <c r="B35"/>
  <c r="D35"/>
  <c r="F35"/>
  <c r="H35"/>
  <c r="J35"/>
  <c r="L35"/>
  <c r="C36"/>
  <c r="E36"/>
  <c r="G36"/>
  <c r="I36"/>
  <c r="K36"/>
  <c r="B37"/>
  <c r="D37"/>
  <c r="F37"/>
  <c r="H37"/>
  <c r="J37"/>
  <c r="L37"/>
  <c r="C38"/>
  <c r="E38"/>
  <c r="G38"/>
  <c r="I38"/>
  <c r="K38"/>
  <c r="B39"/>
  <c r="D39"/>
  <c r="F39"/>
  <c r="H39"/>
  <c r="J39"/>
  <c r="L39"/>
  <c r="C40"/>
  <c r="E40"/>
  <c r="G40"/>
  <c r="I40"/>
  <c r="K40"/>
  <c r="B41"/>
  <c r="D41"/>
  <c r="F41"/>
  <c r="H41"/>
  <c r="J41"/>
  <c r="L41"/>
  <c r="C42"/>
  <c r="E42"/>
  <c r="G42"/>
  <c r="I42"/>
  <c r="K42"/>
  <c r="B43"/>
  <c r="D43"/>
  <c r="F43"/>
  <c r="H43"/>
  <c r="J43"/>
  <c r="L43"/>
  <c r="C44"/>
  <c r="E44"/>
  <c r="G44"/>
  <c r="I44"/>
  <c r="K44"/>
  <c r="M24"/>
  <c r="M26"/>
  <c r="C29"/>
  <c r="E29"/>
  <c r="G29"/>
  <c r="I29"/>
  <c r="K29"/>
  <c r="B30"/>
  <c r="D30"/>
  <c r="F30"/>
  <c r="H30"/>
  <c r="J30"/>
  <c r="L30"/>
  <c r="C31"/>
  <c r="E31"/>
  <c r="G31"/>
  <c r="I31"/>
  <c r="K31"/>
  <c r="B32"/>
  <c r="D32"/>
  <c r="F32"/>
  <c r="H32"/>
  <c r="J32"/>
  <c r="L32"/>
  <c r="C33"/>
  <c r="E33"/>
  <c r="G33"/>
  <c r="I33"/>
  <c r="K33"/>
  <c r="B34"/>
  <c r="D34"/>
  <c r="F34"/>
  <c r="H34"/>
  <c r="J34"/>
  <c r="L34"/>
  <c r="C35"/>
  <c r="E35"/>
  <c r="G35"/>
  <c r="I35"/>
  <c r="K35"/>
  <c r="B36"/>
  <c r="D36"/>
  <c r="F36"/>
  <c r="H36"/>
  <c r="J36"/>
  <c r="L36"/>
  <c r="C37"/>
  <c r="E37"/>
  <c r="G37"/>
  <c r="I37"/>
  <c r="K37"/>
  <c r="B38"/>
  <c r="D38"/>
  <c r="F38"/>
  <c r="H38"/>
  <c r="J38"/>
  <c r="L38"/>
  <c r="C39"/>
  <c r="E39"/>
  <c r="G39"/>
  <c r="I39"/>
  <c r="K39"/>
  <c r="B40"/>
  <c r="D40"/>
  <c r="F40"/>
  <c r="H40"/>
  <c r="J40"/>
  <c r="L40"/>
  <c r="C41"/>
  <c r="E41"/>
  <c r="G41"/>
  <c r="I41"/>
  <c r="K41"/>
  <c r="B42"/>
  <c r="D42"/>
  <c r="F42"/>
  <c r="H42"/>
  <c r="J42"/>
  <c r="L42"/>
  <c r="M25"/>
  <c r="F86" l="1"/>
  <c r="F68"/>
  <c r="I85"/>
  <c r="I67"/>
  <c r="L84"/>
  <c r="L66"/>
  <c r="L86"/>
  <c r="L68"/>
  <c r="H86"/>
  <c r="H68"/>
  <c r="D86"/>
  <c r="D68"/>
  <c r="K85"/>
  <c r="K67"/>
  <c r="G85"/>
  <c r="G67"/>
  <c r="C85"/>
  <c r="C67"/>
  <c r="J84"/>
  <c r="J66"/>
  <c r="F84"/>
  <c r="F66"/>
  <c r="B84"/>
  <c r="B66"/>
  <c r="O66" s="1"/>
  <c r="P66" s="1"/>
  <c r="I83"/>
  <c r="I65"/>
  <c r="E83"/>
  <c r="E65"/>
  <c r="L82"/>
  <c r="L64"/>
  <c r="H82"/>
  <c r="H64"/>
  <c r="D82"/>
  <c r="D64"/>
  <c r="K81"/>
  <c r="K63"/>
  <c r="G81"/>
  <c r="G63"/>
  <c r="C81"/>
  <c r="C63"/>
  <c r="J80"/>
  <c r="J62"/>
  <c r="F80"/>
  <c r="F62"/>
  <c r="B80"/>
  <c r="B62"/>
  <c r="O62" s="1"/>
  <c r="P62" s="1"/>
  <c r="I79"/>
  <c r="I61"/>
  <c r="E79"/>
  <c r="E61"/>
  <c r="L78"/>
  <c r="L60"/>
  <c r="H78"/>
  <c r="H60"/>
  <c r="D78"/>
  <c r="D60"/>
  <c r="K77"/>
  <c r="K59"/>
  <c r="G77"/>
  <c r="G59"/>
  <c r="C77"/>
  <c r="C59"/>
  <c r="J76"/>
  <c r="J58"/>
  <c r="F76"/>
  <c r="F58"/>
  <c r="B76"/>
  <c r="B58"/>
  <c r="O58" s="1"/>
  <c r="P58" s="1"/>
  <c r="I75"/>
  <c r="I57"/>
  <c r="E75"/>
  <c r="E57"/>
  <c r="L74"/>
  <c r="L56"/>
  <c r="H74"/>
  <c r="H56"/>
  <c r="D74"/>
  <c r="D56"/>
  <c r="K73"/>
  <c r="K55"/>
  <c r="G73"/>
  <c r="G55"/>
  <c r="C73"/>
  <c r="C55"/>
  <c r="I88"/>
  <c r="I70"/>
  <c r="E88"/>
  <c r="E70"/>
  <c r="L87"/>
  <c r="L69"/>
  <c r="H87"/>
  <c r="H69"/>
  <c r="D87"/>
  <c r="D69"/>
  <c r="K86"/>
  <c r="K68"/>
  <c r="G86"/>
  <c r="G68"/>
  <c r="C86"/>
  <c r="C68"/>
  <c r="J85"/>
  <c r="J67"/>
  <c r="F85"/>
  <c r="F67"/>
  <c r="B85"/>
  <c r="B67"/>
  <c r="O67" s="1"/>
  <c r="P67" s="1"/>
  <c r="I84"/>
  <c r="I66"/>
  <c r="E84"/>
  <c r="E66"/>
  <c r="L83"/>
  <c r="L65"/>
  <c r="H83"/>
  <c r="H65"/>
  <c r="D83"/>
  <c r="D65"/>
  <c r="K82"/>
  <c r="K64"/>
  <c r="G82"/>
  <c r="G64"/>
  <c r="C82"/>
  <c r="C64"/>
  <c r="J81"/>
  <c r="J63"/>
  <c r="F81"/>
  <c r="F63"/>
  <c r="B81"/>
  <c r="B63"/>
  <c r="O63" s="1"/>
  <c r="P63" s="1"/>
  <c r="I80"/>
  <c r="I62"/>
  <c r="E80"/>
  <c r="E62"/>
  <c r="L79"/>
  <c r="L61"/>
  <c r="H79"/>
  <c r="H61"/>
  <c r="D79"/>
  <c r="D61"/>
  <c r="K78"/>
  <c r="K60"/>
  <c r="G78"/>
  <c r="G60"/>
  <c r="C78"/>
  <c r="C60"/>
  <c r="J77"/>
  <c r="J59"/>
  <c r="F77"/>
  <c r="F59"/>
  <c r="B77"/>
  <c r="B59"/>
  <c r="O59" s="1"/>
  <c r="P59" s="1"/>
  <c r="I76"/>
  <c r="I58"/>
  <c r="E76"/>
  <c r="E58"/>
  <c r="L75"/>
  <c r="L57"/>
  <c r="H75"/>
  <c r="H57"/>
  <c r="D75"/>
  <c r="D57"/>
  <c r="K74"/>
  <c r="K56"/>
  <c r="G74"/>
  <c r="G56"/>
  <c r="C74"/>
  <c r="C56"/>
  <c r="J55"/>
  <c r="J73"/>
  <c r="F55"/>
  <c r="F73"/>
  <c r="B55"/>
  <c r="O55" s="1"/>
  <c r="P55" s="1"/>
  <c r="B73"/>
  <c r="B88"/>
  <c r="B70"/>
  <c r="O70" s="1"/>
  <c r="P70" s="1"/>
  <c r="J86"/>
  <c r="J68"/>
  <c r="B86"/>
  <c r="B68"/>
  <c r="O68" s="1"/>
  <c r="P68" s="1"/>
  <c r="E85"/>
  <c r="E67"/>
  <c r="H84"/>
  <c r="H66"/>
  <c r="D84"/>
  <c r="D66"/>
  <c r="K83"/>
  <c r="K65"/>
  <c r="G83"/>
  <c r="G65"/>
  <c r="C83"/>
  <c r="C65"/>
  <c r="J82"/>
  <c r="J64"/>
  <c r="F82"/>
  <c r="F64"/>
  <c r="B82"/>
  <c r="B64"/>
  <c r="O64" s="1"/>
  <c r="P64" s="1"/>
  <c r="I81"/>
  <c r="I63"/>
  <c r="E81"/>
  <c r="E63"/>
  <c r="L80"/>
  <c r="L62"/>
  <c r="H80"/>
  <c r="H62"/>
  <c r="D80"/>
  <c r="D62"/>
  <c r="K79"/>
  <c r="K61"/>
  <c r="G79"/>
  <c r="G61"/>
  <c r="C79"/>
  <c r="C61"/>
  <c r="J78"/>
  <c r="J60"/>
  <c r="F78"/>
  <c r="F60"/>
  <c r="B78"/>
  <c r="B60"/>
  <c r="O60" s="1"/>
  <c r="P60" s="1"/>
  <c r="I77"/>
  <c r="I59"/>
  <c r="E77"/>
  <c r="E59"/>
  <c r="L76"/>
  <c r="L58"/>
  <c r="H76"/>
  <c r="H58"/>
  <c r="D76"/>
  <c r="D58"/>
  <c r="K75"/>
  <c r="K57"/>
  <c r="G75"/>
  <c r="G57"/>
  <c r="C75"/>
  <c r="C57"/>
  <c r="J74"/>
  <c r="J56"/>
  <c r="F74"/>
  <c r="F56"/>
  <c r="B74"/>
  <c r="B56"/>
  <c r="O56" s="1"/>
  <c r="P56" s="1"/>
  <c r="I73"/>
  <c r="I55"/>
  <c r="E73"/>
  <c r="E55"/>
  <c r="K88"/>
  <c r="K70"/>
  <c r="G88"/>
  <c r="G70"/>
  <c r="C88"/>
  <c r="C70"/>
  <c r="J87"/>
  <c r="J69"/>
  <c r="F87"/>
  <c r="F69"/>
  <c r="B87"/>
  <c r="B69"/>
  <c r="O69" s="1"/>
  <c r="P69" s="1"/>
  <c r="I86"/>
  <c r="I68"/>
  <c r="E86"/>
  <c r="E68"/>
  <c r="L85"/>
  <c r="L67"/>
  <c r="H85"/>
  <c r="H67"/>
  <c r="D85"/>
  <c r="D67"/>
  <c r="K84"/>
  <c r="K66"/>
  <c r="G84"/>
  <c r="G66"/>
  <c r="C84"/>
  <c r="C66"/>
  <c r="J83"/>
  <c r="J65"/>
  <c r="F83"/>
  <c r="F65"/>
  <c r="B83"/>
  <c r="B65"/>
  <c r="O65" s="1"/>
  <c r="P65" s="1"/>
  <c r="I82"/>
  <c r="I64"/>
  <c r="E82"/>
  <c r="E64"/>
  <c r="L81"/>
  <c r="L63"/>
  <c r="H81"/>
  <c r="H63"/>
  <c r="D81"/>
  <c r="D63"/>
  <c r="K80"/>
  <c r="K62"/>
  <c r="G80"/>
  <c r="G62"/>
  <c r="C80"/>
  <c r="C62"/>
  <c r="J79"/>
  <c r="J61"/>
  <c r="F79"/>
  <c r="F61"/>
  <c r="B79"/>
  <c r="B61"/>
  <c r="O61" s="1"/>
  <c r="P61" s="1"/>
  <c r="I78"/>
  <c r="I60"/>
  <c r="E78"/>
  <c r="E60"/>
  <c r="L77"/>
  <c r="L59"/>
  <c r="H77"/>
  <c r="H59"/>
  <c r="D77"/>
  <c r="D59"/>
  <c r="K76"/>
  <c r="K58"/>
  <c r="G76"/>
  <c r="G58"/>
  <c r="C76"/>
  <c r="C58"/>
  <c r="J75"/>
  <c r="J57"/>
  <c r="F75"/>
  <c r="F57"/>
  <c r="B75"/>
  <c r="B57"/>
  <c r="O57" s="1"/>
  <c r="P57" s="1"/>
  <c r="I74"/>
  <c r="I56"/>
  <c r="E74"/>
  <c r="E56"/>
  <c r="L55"/>
  <c r="L73"/>
  <c r="H55"/>
  <c r="H73"/>
  <c r="D55"/>
  <c r="D73"/>
  <c r="P68" i="4"/>
  <c r="M75"/>
  <c r="M57"/>
  <c r="E86"/>
  <c r="E68"/>
  <c r="L85"/>
  <c r="L67"/>
  <c r="D85"/>
  <c r="D67"/>
  <c r="G84"/>
  <c r="G66"/>
  <c r="F83"/>
  <c r="F65"/>
  <c r="I82"/>
  <c r="I64"/>
  <c r="L81"/>
  <c r="L63"/>
  <c r="D81"/>
  <c r="D63"/>
  <c r="G80"/>
  <c r="G62"/>
  <c r="J79"/>
  <c r="J61"/>
  <c r="K86"/>
  <c r="K68"/>
  <c r="G86"/>
  <c r="G68"/>
  <c r="C86"/>
  <c r="C68"/>
  <c r="J85"/>
  <c r="J67"/>
  <c r="F85"/>
  <c r="F67"/>
  <c r="B85"/>
  <c r="B67"/>
  <c r="O67" s="1"/>
  <c r="P67" s="1"/>
  <c r="I84"/>
  <c r="I66"/>
  <c r="E84"/>
  <c r="E66"/>
  <c r="L83"/>
  <c r="L65"/>
  <c r="H83"/>
  <c r="H65"/>
  <c r="D83"/>
  <c r="D65"/>
  <c r="K82"/>
  <c r="K64"/>
  <c r="G82"/>
  <c r="G64"/>
  <c r="C82"/>
  <c r="C64"/>
  <c r="J81"/>
  <c r="J63"/>
  <c r="F81"/>
  <c r="F63"/>
  <c r="B81"/>
  <c r="B63"/>
  <c r="O63" s="1"/>
  <c r="P63" s="1"/>
  <c r="I80"/>
  <c r="I62"/>
  <c r="E80"/>
  <c r="E62"/>
  <c r="L79"/>
  <c r="L61"/>
  <c r="H79"/>
  <c r="H61"/>
  <c r="D79"/>
  <c r="D61"/>
  <c r="K78"/>
  <c r="K60"/>
  <c r="G78"/>
  <c r="G60"/>
  <c r="C78"/>
  <c r="C60"/>
  <c r="J77"/>
  <c r="J59"/>
  <c r="F77"/>
  <c r="F59"/>
  <c r="B77"/>
  <c r="B59"/>
  <c r="O59" s="1"/>
  <c r="P59" s="1"/>
  <c r="I76"/>
  <c r="I58"/>
  <c r="E76"/>
  <c r="E58"/>
  <c r="L75"/>
  <c r="L57"/>
  <c r="H75"/>
  <c r="H57"/>
  <c r="D75"/>
  <c r="D57"/>
  <c r="K74"/>
  <c r="K56"/>
  <c r="G74"/>
  <c r="G56"/>
  <c r="C74"/>
  <c r="C56"/>
  <c r="J73"/>
  <c r="J55"/>
  <c r="F73"/>
  <c r="F55"/>
  <c r="B73"/>
  <c r="B55"/>
  <c r="O55" s="1"/>
  <c r="P55" s="1"/>
  <c r="P72" s="1"/>
  <c r="L88"/>
  <c r="L70"/>
  <c r="J88"/>
  <c r="J70"/>
  <c r="H88"/>
  <c r="H70"/>
  <c r="F88"/>
  <c r="F70"/>
  <c r="D88"/>
  <c r="D70"/>
  <c r="B88"/>
  <c r="B70"/>
  <c r="O70" s="1"/>
  <c r="P70" s="1"/>
  <c r="K85"/>
  <c r="K67"/>
  <c r="G85"/>
  <c r="G67"/>
  <c r="C85"/>
  <c r="C67"/>
  <c r="J84"/>
  <c r="J66"/>
  <c r="F84"/>
  <c r="F66"/>
  <c r="B84"/>
  <c r="B66"/>
  <c r="O66" s="1"/>
  <c r="P66" s="1"/>
  <c r="I83"/>
  <c r="I65"/>
  <c r="E83"/>
  <c r="E65"/>
  <c r="L82"/>
  <c r="L64"/>
  <c r="H82"/>
  <c r="H64"/>
  <c r="D82"/>
  <c r="D64"/>
  <c r="K81"/>
  <c r="K63"/>
  <c r="G81"/>
  <c r="G63"/>
  <c r="C81"/>
  <c r="C63"/>
  <c r="J80"/>
  <c r="J62"/>
  <c r="F80"/>
  <c r="F62"/>
  <c r="B80"/>
  <c r="B62"/>
  <c r="O62" s="1"/>
  <c r="P62" s="1"/>
  <c r="I79"/>
  <c r="I61"/>
  <c r="E79"/>
  <c r="E61"/>
  <c r="L78"/>
  <c r="L60"/>
  <c r="H78"/>
  <c r="H60"/>
  <c r="D78"/>
  <c r="D60"/>
  <c r="K77"/>
  <c r="K59"/>
  <c r="G77"/>
  <c r="G59"/>
  <c r="C77"/>
  <c r="C59"/>
  <c r="J76"/>
  <c r="J58"/>
  <c r="F76"/>
  <c r="F58"/>
  <c r="B76"/>
  <c r="B58"/>
  <c r="O58" s="1"/>
  <c r="P58" s="1"/>
  <c r="I75"/>
  <c r="I57"/>
  <c r="E75"/>
  <c r="E57"/>
  <c r="L74"/>
  <c r="L56"/>
  <c r="H74"/>
  <c r="H56"/>
  <c r="D74"/>
  <c r="D56"/>
  <c r="K73"/>
  <c r="K55"/>
  <c r="G73"/>
  <c r="G55"/>
  <c r="C73"/>
  <c r="C55"/>
  <c r="K88"/>
  <c r="K70"/>
  <c r="I88"/>
  <c r="I70"/>
  <c r="G88"/>
  <c r="G70"/>
  <c r="E88"/>
  <c r="E70"/>
  <c r="C88"/>
  <c r="C70"/>
  <c r="M44"/>
  <c r="M40"/>
  <c r="M36"/>
  <c r="M32"/>
  <c r="M41"/>
  <c r="M37"/>
  <c r="M33"/>
  <c r="M29"/>
  <c r="I86"/>
  <c r="I68"/>
  <c r="H85"/>
  <c r="H67"/>
  <c r="K84"/>
  <c r="K66"/>
  <c r="C84"/>
  <c r="C66"/>
  <c r="J83"/>
  <c r="J65"/>
  <c r="B83"/>
  <c r="B65"/>
  <c r="O65" s="1"/>
  <c r="P65" s="1"/>
  <c r="E82"/>
  <c r="E64"/>
  <c r="H81"/>
  <c r="H63"/>
  <c r="K80"/>
  <c r="K62"/>
  <c r="C80"/>
  <c r="C62"/>
  <c r="F79"/>
  <c r="F61"/>
  <c r="B79"/>
  <c r="B61"/>
  <c r="O61" s="1"/>
  <c r="P61" s="1"/>
  <c r="I78"/>
  <c r="I60"/>
  <c r="E78"/>
  <c r="E60"/>
  <c r="L77"/>
  <c r="L59"/>
  <c r="H77"/>
  <c r="H59"/>
  <c r="D77"/>
  <c r="D59"/>
  <c r="K76"/>
  <c r="K58"/>
  <c r="G76"/>
  <c r="G58"/>
  <c r="C76"/>
  <c r="C58"/>
  <c r="J75"/>
  <c r="J57"/>
  <c r="F75"/>
  <c r="F57"/>
  <c r="B75"/>
  <c r="B57"/>
  <c r="O57" s="1"/>
  <c r="P57" s="1"/>
  <c r="I74"/>
  <c r="I56"/>
  <c r="E74"/>
  <c r="E56"/>
  <c r="L73"/>
  <c r="L55"/>
  <c r="H73"/>
  <c r="H55"/>
  <c r="D73"/>
  <c r="D55"/>
  <c r="M87"/>
  <c r="M69"/>
  <c r="L87"/>
  <c r="L69"/>
  <c r="J87"/>
  <c r="J69"/>
  <c r="H87"/>
  <c r="H69"/>
  <c r="F87"/>
  <c r="F69"/>
  <c r="D87"/>
  <c r="D69"/>
  <c r="B87"/>
  <c r="B69"/>
  <c r="O69" s="1"/>
  <c r="P69" s="1"/>
  <c r="I85"/>
  <c r="I67"/>
  <c r="E85"/>
  <c r="E67"/>
  <c r="L84"/>
  <c r="L66"/>
  <c r="H84"/>
  <c r="H66"/>
  <c r="D84"/>
  <c r="D66"/>
  <c r="K83"/>
  <c r="K65"/>
  <c r="G83"/>
  <c r="G65"/>
  <c r="C83"/>
  <c r="C65"/>
  <c r="J82"/>
  <c r="J64"/>
  <c r="F82"/>
  <c r="F64"/>
  <c r="B82"/>
  <c r="B64"/>
  <c r="O64" s="1"/>
  <c r="P64" s="1"/>
  <c r="I81"/>
  <c r="I63"/>
  <c r="E81"/>
  <c r="E63"/>
  <c r="L80"/>
  <c r="L62"/>
  <c r="H80"/>
  <c r="H62"/>
  <c r="D80"/>
  <c r="D62"/>
  <c r="K79"/>
  <c r="K61"/>
  <c r="G79"/>
  <c r="G61"/>
  <c r="C79"/>
  <c r="C61"/>
  <c r="J78"/>
  <c r="J60"/>
  <c r="F78"/>
  <c r="F60"/>
  <c r="B78"/>
  <c r="B60"/>
  <c r="O60" s="1"/>
  <c r="P60" s="1"/>
  <c r="I77"/>
  <c r="I59"/>
  <c r="E77"/>
  <c r="E59"/>
  <c r="L76"/>
  <c r="L58"/>
  <c r="H76"/>
  <c r="H58"/>
  <c r="D76"/>
  <c r="D58"/>
  <c r="K75"/>
  <c r="K57"/>
  <c r="G75"/>
  <c r="G57"/>
  <c r="C75"/>
  <c r="C57"/>
  <c r="J74"/>
  <c r="J56"/>
  <c r="F74"/>
  <c r="F56"/>
  <c r="B74"/>
  <c r="B56"/>
  <c r="O56" s="1"/>
  <c r="P56" s="1"/>
  <c r="I73"/>
  <c r="I55"/>
  <c r="E73"/>
  <c r="E55"/>
  <c r="K87"/>
  <c r="K69"/>
  <c r="I87"/>
  <c r="I69"/>
  <c r="G87"/>
  <c r="G69"/>
  <c r="E87"/>
  <c r="E69"/>
  <c r="C87"/>
  <c r="C69"/>
  <c r="M42"/>
  <c r="M38"/>
  <c r="M34"/>
  <c r="M30"/>
  <c r="M39"/>
  <c r="M35"/>
  <c r="P72" i="1"/>
  <c r="M44"/>
  <c r="M42"/>
  <c r="M40"/>
  <c r="M38"/>
  <c r="M36"/>
  <c r="M34"/>
  <c r="M32"/>
  <c r="M30"/>
  <c r="M41"/>
  <c r="M37"/>
  <c r="M33"/>
  <c r="M29"/>
  <c r="M43"/>
  <c r="M39"/>
  <c r="M35"/>
  <c r="M31"/>
  <c r="O73" l="1"/>
  <c r="P73" s="1"/>
  <c r="M75"/>
  <c r="M57"/>
  <c r="M83"/>
  <c r="M65"/>
  <c r="M73"/>
  <c r="M55"/>
  <c r="M81"/>
  <c r="M63"/>
  <c r="M74"/>
  <c r="M56"/>
  <c r="M78"/>
  <c r="M60"/>
  <c r="M82"/>
  <c r="M64"/>
  <c r="M86"/>
  <c r="M68"/>
  <c r="M79"/>
  <c r="M61"/>
  <c r="M87"/>
  <c r="M69"/>
  <c r="M77"/>
  <c r="M59"/>
  <c r="M85"/>
  <c r="M67"/>
  <c r="M76"/>
  <c r="M58"/>
  <c r="M80"/>
  <c r="M62"/>
  <c r="M84"/>
  <c r="M66"/>
  <c r="M88"/>
  <c r="M70"/>
  <c r="O75"/>
  <c r="P75" s="1"/>
  <c r="O79"/>
  <c r="P79" s="1"/>
  <c r="O83"/>
  <c r="P83" s="1"/>
  <c r="O87"/>
  <c r="P87" s="1"/>
  <c r="O74"/>
  <c r="P74" s="1"/>
  <c r="O78"/>
  <c r="P78" s="1"/>
  <c r="O82"/>
  <c r="P82" s="1"/>
  <c r="O86"/>
  <c r="P86" s="1"/>
  <c r="O88"/>
  <c r="P88" s="1"/>
  <c r="O77"/>
  <c r="P77" s="1"/>
  <c r="O81"/>
  <c r="P81" s="1"/>
  <c r="O85"/>
  <c r="P85" s="1"/>
  <c r="O76"/>
  <c r="P76" s="1"/>
  <c r="O80"/>
  <c r="P80" s="1"/>
  <c r="O84"/>
  <c r="P84" s="1"/>
  <c r="M79" i="4"/>
  <c r="O79" s="1"/>
  <c r="P79" s="1"/>
  <c r="M61"/>
  <c r="M82"/>
  <c r="O82" s="1"/>
  <c r="P82" s="1"/>
  <c r="M64"/>
  <c r="M83"/>
  <c r="O83" s="1"/>
  <c r="P83" s="1"/>
  <c r="M65"/>
  <c r="M78"/>
  <c r="O78" s="1"/>
  <c r="P78" s="1"/>
  <c r="M60"/>
  <c r="M86"/>
  <c r="O86" s="1"/>
  <c r="P86" s="1"/>
  <c r="M68"/>
  <c r="M77"/>
  <c r="O77" s="1"/>
  <c r="P77" s="1"/>
  <c r="M59"/>
  <c r="M85"/>
  <c r="O85" s="1"/>
  <c r="P85" s="1"/>
  <c r="M67"/>
  <c r="M80"/>
  <c r="O80" s="1"/>
  <c r="P80" s="1"/>
  <c r="M62"/>
  <c r="M74"/>
  <c r="O74" s="1"/>
  <c r="P74" s="1"/>
  <c r="M56"/>
  <c r="M73"/>
  <c r="O73" s="1"/>
  <c r="P73" s="1"/>
  <c r="M55"/>
  <c r="M81"/>
  <c r="O81" s="1"/>
  <c r="P81" s="1"/>
  <c r="M63"/>
  <c r="M76"/>
  <c r="O76" s="1"/>
  <c r="P76" s="1"/>
  <c r="M58"/>
  <c r="M84"/>
  <c r="O84" s="1"/>
  <c r="P84" s="1"/>
  <c r="M66"/>
  <c r="M88"/>
  <c r="O88" s="1"/>
  <c r="P88" s="1"/>
  <c r="M70"/>
  <c r="O87"/>
  <c r="P87" s="1"/>
  <c r="O75"/>
  <c r="P75" s="1"/>
  <c r="P90" i="1" l="1"/>
  <c r="P90" i="4"/>
</calcChain>
</file>

<file path=xl/sharedStrings.xml><?xml version="1.0" encoding="utf-8"?>
<sst xmlns="http://schemas.openxmlformats.org/spreadsheetml/2006/main" count="380" uniqueCount="127">
  <si>
    <t>P2O5</t>
  </si>
  <si>
    <t>K2O</t>
  </si>
  <si>
    <t>B</t>
  </si>
  <si>
    <t>Cu</t>
  </si>
  <si>
    <t>Fe</t>
  </si>
  <si>
    <t>Mn</t>
  </si>
  <si>
    <t>Mo</t>
  </si>
  <si>
    <t>Zn</t>
  </si>
  <si>
    <t>Tábla</t>
  </si>
  <si>
    <t>származtatott adatok</t>
  </si>
  <si>
    <t>???</t>
  </si>
  <si>
    <t>Mértékegység</t>
  </si>
  <si>
    <t>Mg</t>
  </si>
  <si>
    <t>Táblaméret</t>
  </si>
  <si>
    <t>ha</t>
  </si>
  <si>
    <t>Na</t>
  </si>
  <si>
    <t>mg/kg</t>
  </si>
  <si>
    <t>kg/ha</t>
  </si>
  <si>
    <t>Termés(átlag)</t>
  </si>
  <si>
    <t>Miért?</t>
  </si>
  <si>
    <t>Adatforrás indoklás.</t>
  </si>
  <si>
    <t>N+NO2+NO3</t>
  </si>
  <si>
    <t>Vetés elötti Talajmintavétel laboradatai</t>
  </si>
  <si>
    <t>Fajtaadatok, lővetemény, szer-szármaradványok</t>
  </si>
  <si>
    <t>irany</t>
  </si>
  <si>
    <t>?</t>
  </si>
  <si>
    <t>kvartilis1</t>
  </si>
  <si>
    <t>kvartilis2</t>
  </si>
  <si>
    <t>kvartilis3</t>
  </si>
  <si>
    <t>y</t>
  </si>
  <si>
    <t>primer</t>
  </si>
  <si>
    <t>szekunder</t>
  </si>
  <si>
    <t>n/p</t>
  </si>
  <si>
    <t>x1/x2</t>
  </si>
  <si>
    <t>szarmaztatott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</si>
  <si>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</si>
  <si>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</si>
  <si>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</si>
  <si>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</si>
  <si>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</si>
  <si>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</si>
  <si>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</si>
  <si>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</si>
  <si>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</si>
  <si>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</si>
  <si>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</si>
  <si>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LINEAR approximation (additive)</t>
  </si>
  <si>
    <t>Basic data of the job:</t>
  </si>
  <si>
    <t>-</t>
  </si>
  <si>
    <t>Job-ID:</t>
  </si>
  <si>
    <t>pf1</t>
  </si>
  <si>
    <t>Objects (basic rows):</t>
  </si>
  <si>
    <t>X-attributes (columns):</t>
  </si>
  <si>
    <t>Stairs:</t>
  </si>
  <si>
    <t>Shifting</t>
  </si>
  <si>
    <t>Detailed description of the job</t>
  </si>
  <si>
    <t>MCM: demo</t>
  </si>
  <si>
    <t>Ranking values</t>
  </si>
  <si>
    <t>for the job N°= pf1</t>
  </si>
  <si>
    <t>X (A1)</t>
  </si>
  <si>
    <t>X (A2)</t>
  </si>
  <si>
    <t>X (A3)</t>
  </si>
  <si>
    <t>X (A4)</t>
  </si>
  <si>
    <t>X (A5)</t>
  </si>
  <si>
    <t>X (A6)</t>
  </si>
  <si>
    <t>X (A7)</t>
  </si>
  <si>
    <t>X (A8)</t>
  </si>
  <si>
    <t>X (A9)</t>
  </si>
  <si>
    <t>X (A10)</t>
  </si>
  <si>
    <t>X (A11)</t>
  </si>
  <si>
    <t>X (A12)</t>
  </si>
  <si>
    <t>Y (A13)</t>
  </si>
  <si>
    <t>O(1)</t>
  </si>
  <si>
    <t>O(2)</t>
  </si>
  <si>
    <t>O(3)</t>
  </si>
  <si>
    <t>O(4)</t>
  </si>
  <si>
    <t>O(5)</t>
  </si>
  <si>
    <t>O(6)</t>
  </si>
  <si>
    <t>O(7)</t>
  </si>
  <si>
    <t>O(8)</t>
  </si>
  <si>
    <t>O(9)</t>
  </si>
  <si>
    <t>O(10)</t>
  </si>
  <si>
    <t>O(11)</t>
  </si>
  <si>
    <t>O(12)</t>
  </si>
  <si>
    <t>O(13)</t>
  </si>
  <si>
    <t>O(14)</t>
  </si>
  <si>
    <t>O(15)</t>
  </si>
  <si>
    <t>O(16)</t>
  </si>
  <si>
    <t>O(17)</t>
  </si>
  <si>
    <t>Stairs (average)</t>
  </si>
  <si>
    <t>S1</t>
  </si>
  <si>
    <t>(1000+413)/2=706.5</t>
  </si>
  <si>
    <t>(0+0)/2=0</t>
  </si>
  <si>
    <t>(0+1497)/2=748.5</t>
  </si>
  <si>
    <t>(637+1012)/2=824.5</t>
  </si>
  <si>
    <t>S2</t>
  </si>
  <si>
    <t>(1062+933)/2=997.5</t>
  </si>
  <si>
    <t>(1869+2146)/2=2007.5</t>
  </si>
  <si>
    <t>(1922+1793)/2=1857.5</t>
  </si>
  <si>
    <t>(1349+1761)/2=1555</t>
  </si>
  <si>
    <t>(148+0)/2=74</t>
  </si>
  <si>
    <t>(554+0)/2=277</t>
  </si>
  <si>
    <t>S3</t>
  </si>
  <si>
    <t>(659+257)/2=458</t>
  </si>
  <si>
    <t>(1837+1071)/2=1454</t>
  </si>
  <si>
    <t>(0+364)/2=182</t>
  </si>
  <si>
    <t>(64+419)/2=241.5</t>
  </si>
  <si>
    <t>(0+448)/2=224</t>
  </si>
  <si>
    <t>S4</t>
  </si>
  <si>
    <t>(231+0)/2=115.5</t>
  </si>
  <si>
    <t>(1002+1058)/2=1030</t>
  </si>
  <si>
    <t>(1791+1291)/2=1541</t>
  </si>
  <si>
    <t>(1104+1460)/2=1282</t>
  </si>
  <si>
    <t>(1408+719)/2=1063.5</t>
  </si>
  <si>
    <t>COCO-matrix N°: pf1</t>
  </si>
  <si>
    <t>Y(*) (A13)</t>
  </si>
  <si>
    <t>Y</t>
  </si>
  <si>
    <t>delta</t>
  </si>
  <si>
    <t>=Y-Y(*)</t>
  </si>
  <si>
    <t>%</t>
  </si>
  <si>
    <t>x12</t>
  </si>
  <si>
    <t>teny(Y)</t>
  </si>
  <si>
    <t>becsles(Y*)</t>
  </si>
  <si>
    <t>delta(Y-Y*)</t>
  </si>
  <si>
    <t>x</t>
  </si>
  <si>
    <t>COCO_HA 1. layer</t>
  </si>
  <si>
    <t>COCO_HA 2. layer</t>
  </si>
</sst>
</file>

<file path=xl/styles.xml><?xml version="1.0" encoding="utf-8"?>
<styleSheet xmlns="http://schemas.openxmlformats.org/spreadsheetml/2006/main">
  <numFmts count="1">
    <numFmt numFmtId="164" formatCode="0.0000"/>
  </numFmts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0" xfId="0" applyNumberFormat="1"/>
    <xf numFmtId="0" fontId="0" fillId="0" borderId="2" xfId="0" applyBorder="1"/>
    <xf numFmtId="0" fontId="0" fillId="0" borderId="0" xfId="0" applyNumberFormat="1"/>
    <xf numFmtId="0" fontId="0" fillId="0" borderId="0" xfId="0" applyNumberFormat="1" applyFill="1" applyBorder="1"/>
    <xf numFmtId="0" fontId="0" fillId="0" borderId="3" xfId="0" applyNumberFormat="1" applyBorder="1"/>
    <xf numFmtId="1" fontId="0" fillId="0" borderId="3" xfId="0" applyNumberFormat="1" applyBorder="1"/>
    <xf numFmtId="0" fontId="0" fillId="0" borderId="1" xfId="0" applyFill="1" applyBorder="1"/>
    <xf numFmtId="1" fontId="0" fillId="0" borderId="4" xfId="0" applyNumberFormat="1" applyBorder="1"/>
    <xf numFmtId="0" fontId="0" fillId="0" borderId="4" xfId="0" applyBorder="1"/>
    <xf numFmtId="0" fontId="0" fillId="0" borderId="4" xfId="0" applyNumberFormat="1" applyBorder="1"/>
    <xf numFmtId="0" fontId="0" fillId="0" borderId="5" xfId="0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0" borderId="7" xfId="0" applyBorder="1"/>
    <xf numFmtId="0" fontId="0" fillId="0" borderId="1" xfId="0" applyFill="1" applyBorder="1" applyAlignment="1">
      <alignment horizontal="center"/>
    </xf>
    <xf numFmtId="0" fontId="0" fillId="2" borderId="8" xfId="0" applyFill="1" applyBorder="1"/>
    <xf numFmtId="1" fontId="0" fillId="3" borderId="0" xfId="0" applyNumberFormat="1" applyFill="1"/>
    <xf numFmtId="164" fontId="0" fillId="0" borderId="4" xfId="0" applyNumberFormat="1" applyBorder="1"/>
    <xf numFmtId="0" fontId="2" fillId="0" borderId="0" xfId="0" applyFont="1"/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1" xfId="0" applyNumberFormat="1" applyBorder="1"/>
    <xf numFmtId="0" fontId="0" fillId="0" borderId="6" xfId="0" applyFill="1" applyBorder="1"/>
    <xf numFmtId="0" fontId="0" fillId="0" borderId="0" xfId="0" applyFill="1"/>
    <xf numFmtId="1" fontId="0" fillId="0" borderId="1" xfId="0" applyNumberFormat="1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/>
      <c:barChart>
        <c:barDir val="col"/>
        <c:grouping val="clustered"/>
        <c:ser>
          <c:idx val="0"/>
          <c:order val="0"/>
          <c:val>
            <c:numRef>
              <c:f>Munka1!$C$49:$C$52</c:f>
              <c:numCache>
                <c:formatCode>General</c:formatCode>
                <c:ptCount val="4"/>
                <c:pt idx="0">
                  <c:v>282.55650852122574</c:v>
                </c:pt>
                <c:pt idx="1">
                  <c:v>267.66598944330468</c:v>
                </c:pt>
                <c:pt idx="2">
                  <c:v>284.13730036539818</c:v>
                </c:pt>
                <c:pt idx="3">
                  <c:v>426.84915854535467</c:v>
                </c:pt>
              </c:numCache>
            </c:numRef>
          </c:val>
        </c:ser>
        <c:axId val="61490304"/>
        <c:axId val="61491840"/>
      </c:barChart>
      <c:catAx>
        <c:axId val="61490304"/>
        <c:scaling>
          <c:orientation val="minMax"/>
        </c:scaling>
        <c:axPos val="b"/>
        <c:tickLblPos val="nextTo"/>
        <c:crossAx val="61491840"/>
        <c:crosses val="autoZero"/>
        <c:auto val="1"/>
        <c:lblAlgn val="ctr"/>
        <c:lblOffset val="100"/>
      </c:catAx>
      <c:valAx>
        <c:axId val="61491840"/>
        <c:scaling>
          <c:orientation val="minMax"/>
        </c:scaling>
        <c:axPos val="l"/>
        <c:majorGridlines/>
        <c:numFmt formatCode="General" sourceLinked="1"/>
        <c:tickLblPos val="nextTo"/>
        <c:crossAx val="614903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scatterChart>
        <c:scatterStyle val="lineMarker"/>
        <c:ser>
          <c:idx val="1"/>
          <c:order val="0"/>
          <c:tx>
            <c:strRef>
              <c:f>Munka1!$C$110</c:f>
              <c:strCache>
                <c:ptCount val="1"/>
                <c:pt idx="0">
                  <c:v>y</c:v>
                </c:pt>
              </c:strCache>
            </c:strRef>
          </c:tx>
          <c:xVal>
            <c:numRef>
              <c:f>Munka1!$B$111:$B$126</c:f>
              <c:numCache>
                <c:formatCode>General</c:formatCode>
                <c:ptCount val="16"/>
                <c:pt idx="0">
                  <c:v>41</c:v>
                </c:pt>
                <c:pt idx="1">
                  <c:v>47</c:v>
                </c:pt>
                <c:pt idx="2">
                  <c:v>47</c:v>
                </c:pt>
                <c:pt idx="3">
                  <c:v>54</c:v>
                </c:pt>
                <c:pt idx="4">
                  <c:v>54</c:v>
                </c:pt>
                <c:pt idx="5">
                  <c:v>58</c:v>
                </c:pt>
                <c:pt idx="6">
                  <c:v>62</c:v>
                </c:pt>
                <c:pt idx="7">
                  <c:v>65</c:v>
                </c:pt>
                <c:pt idx="8">
                  <c:v>67</c:v>
                </c:pt>
                <c:pt idx="9">
                  <c:v>87</c:v>
                </c:pt>
                <c:pt idx="10">
                  <c:v>87</c:v>
                </c:pt>
                <c:pt idx="11">
                  <c:v>92</c:v>
                </c:pt>
                <c:pt idx="12">
                  <c:v>93</c:v>
                </c:pt>
                <c:pt idx="13">
                  <c:v>136</c:v>
                </c:pt>
                <c:pt idx="14">
                  <c:v>146</c:v>
                </c:pt>
                <c:pt idx="15">
                  <c:v>147</c:v>
                </c:pt>
              </c:numCache>
            </c:numRef>
          </c:xVal>
          <c:yVal>
            <c:numRef>
              <c:f>Munka1!$C$111:$C$126</c:f>
              <c:numCache>
                <c:formatCode>General</c:formatCode>
                <c:ptCount val="16"/>
                <c:pt idx="0">
                  <c:v>282.55650852122574</c:v>
                </c:pt>
                <c:pt idx="1">
                  <c:v>0</c:v>
                </c:pt>
                <c:pt idx="2">
                  <c:v>0</c:v>
                </c:pt>
                <c:pt idx="3">
                  <c:v>267.66598944330468</c:v>
                </c:pt>
                <c:pt idx="4">
                  <c:v>3056.1638954116625</c:v>
                </c:pt>
                <c:pt idx="5">
                  <c:v>3056.1638954116625</c:v>
                </c:pt>
                <c:pt idx="6">
                  <c:v>3056.1638954116625</c:v>
                </c:pt>
                <c:pt idx="7">
                  <c:v>3056.1638954116625</c:v>
                </c:pt>
                <c:pt idx="8">
                  <c:v>599.19669707447827</c:v>
                </c:pt>
                <c:pt idx="9">
                  <c:v>284.13730036539818</c:v>
                </c:pt>
                <c:pt idx="10">
                  <c:v>599.19669707447827</c:v>
                </c:pt>
                <c:pt idx="11">
                  <c:v>284.13730036539818</c:v>
                </c:pt>
                <c:pt idx="12">
                  <c:v>426.84915854535467</c:v>
                </c:pt>
                <c:pt idx="13">
                  <c:v>426.84915854535467</c:v>
                </c:pt>
                <c:pt idx="14">
                  <c:v>426.84915854535467</c:v>
                </c:pt>
                <c:pt idx="15">
                  <c:v>426.84915854535467</c:v>
                </c:pt>
              </c:numCache>
            </c:numRef>
          </c:yVal>
        </c:ser>
        <c:axId val="61536128"/>
        <c:axId val="61537664"/>
      </c:scatterChart>
      <c:valAx>
        <c:axId val="61536128"/>
        <c:scaling>
          <c:orientation val="minMax"/>
        </c:scaling>
        <c:axPos val="b"/>
        <c:numFmt formatCode="General" sourceLinked="1"/>
        <c:tickLblPos val="nextTo"/>
        <c:crossAx val="61537664"/>
        <c:crosses val="autoZero"/>
        <c:crossBetween val="midCat"/>
      </c:valAx>
      <c:valAx>
        <c:axId val="61537664"/>
        <c:scaling>
          <c:orientation val="minMax"/>
        </c:scaling>
        <c:axPos val="l"/>
        <c:majorGridlines/>
        <c:numFmt formatCode="General" sourceLinked="1"/>
        <c:tickLblPos val="nextTo"/>
        <c:crossAx val="6153612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0.23487729658792672"/>
          <c:y val="7.4548702245552628E-2"/>
          <c:w val="0.66624912510936163"/>
          <c:h val="0.79822506561679785"/>
        </c:manualLayout>
      </c:layout>
      <c:barChart>
        <c:barDir val="col"/>
        <c:grouping val="clustered"/>
        <c:ser>
          <c:idx val="0"/>
          <c:order val="0"/>
          <c:val>
            <c:numRef>
              <c:f>'Munka1 (2)'!$C$49:$C$52</c:f>
              <c:numCache>
                <c:formatCode>General</c:formatCode>
                <c:ptCount val="4"/>
                <c:pt idx="0">
                  <c:v>282.48144084930249</c:v>
                </c:pt>
                <c:pt idx="1">
                  <c:v>267.434112348204</c:v>
                </c:pt>
                <c:pt idx="2">
                  <c:v>284.29836728898687</c:v>
                </c:pt>
                <c:pt idx="3">
                  <c:v>426.74146222390306</c:v>
                </c:pt>
              </c:numCache>
            </c:numRef>
          </c:val>
        </c:ser>
        <c:axId val="62152704"/>
        <c:axId val="62154240"/>
      </c:barChart>
      <c:catAx>
        <c:axId val="62152704"/>
        <c:scaling>
          <c:orientation val="minMax"/>
        </c:scaling>
        <c:axPos val="b"/>
        <c:tickLblPos val="nextTo"/>
        <c:crossAx val="62154240"/>
        <c:crosses val="autoZero"/>
        <c:auto val="1"/>
        <c:lblAlgn val="ctr"/>
        <c:lblOffset val="100"/>
      </c:catAx>
      <c:valAx>
        <c:axId val="62154240"/>
        <c:scaling>
          <c:orientation val="minMax"/>
        </c:scaling>
        <c:axPos val="l"/>
        <c:majorGridlines/>
        <c:numFmt formatCode="General" sourceLinked="1"/>
        <c:tickLblPos val="nextTo"/>
        <c:crossAx val="6215270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809625</xdr:colOff>
      <xdr:row>90</xdr:row>
      <xdr:rowOff>180975</xdr:rowOff>
    </xdr:from>
    <xdr:to>
      <xdr:col>8</xdr:col>
      <xdr:colOff>0</xdr:colOff>
      <xdr:row>105</xdr:row>
      <xdr:rowOff>66675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104775</xdr:colOff>
      <xdr:row>110</xdr:row>
      <xdr:rowOff>0</xdr:rowOff>
    </xdr:from>
    <xdr:to>
      <xdr:col>18</xdr:col>
      <xdr:colOff>495299</xdr:colOff>
      <xdr:row>124</xdr:row>
      <xdr:rowOff>76200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91</xdr:row>
      <xdr:rowOff>133350</xdr:rowOff>
    </xdr:from>
    <xdr:to>
      <xdr:col>7</xdr:col>
      <xdr:colOff>161925</xdr:colOff>
      <xdr:row>106</xdr:row>
      <xdr:rowOff>19050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6"/>
  <sheetViews>
    <sheetView tabSelected="1" topLeftCell="A26" workbookViewId="0">
      <selection activeCell="A48" sqref="A48"/>
    </sheetView>
  </sheetViews>
  <sheetFormatPr defaultRowHeight="15"/>
  <cols>
    <col min="1" max="1" width="13.7109375" bestFit="1" customWidth="1"/>
    <col min="2" max="2" width="12.140625" bestFit="1" customWidth="1"/>
    <col min="9" max="9" width="12" bestFit="1" customWidth="1"/>
    <col min="13" max="13" width="8.85546875" customWidth="1"/>
    <col min="14" max="14" width="11.85546875" bestFit="1" customWidth="1"/>
    <col min="15" max="15" width="13.42578125" bestFit="1" customWidth="1"/>
    <col min="16" max="16" width="10" bestFit="1" customWidth="1"/>
    <col min="17" max="17" width="12" bestFit="1" customWidth="1"/>
    <col min="19" max="19" width="10.140625" customWidth="1"/>
  </cols>
  <sheetData>
    <row r="1" spans="1:20">
      <c r="A1" t="s">
        <v>22</v>
      </c>
      <c r="M1" s="1"/>
    </row>
    <row r="2" spans="1:20">
      <c r="A2" s="2" t="s">
        <v>8</v>
      </c>
      <c r="B2" s="2" t="s">
        <v>21</v>
      </c>
      <c r="C2" s="2" t="s">
        <v>0</v>
      </c>
      <c r="D2" s="2" t="s">
        <v>1</v>
      </c>
      <c r="E2" s="2" t="s">
        <v>12</v>
      </c>
      <c r="F2" s="2" t="s">
        <v>5</v>
      </c>
      <c r="G2" s="2" t="s">
        <v>15</v>
      </c>
      <c r="H2" s="2" t="s">
        <v>7</v>
      </c>
      <c r="I2" s="2" t="s">
        <v>3</v>
      </c>
      <c r="J2" s="2" t="s">
        <v>4</v>
      </c>
      <c r="K2" s="2" t="s">
        <v>6</v>
      </c>
      <c r="L2" s="2" t="s">
        <v>2</v>
      </c>
      <c r="M2" s="2" t="s">
        <v>32</v>
      </c>
      <c r="N2" s="10" t="s">
        <v>13</v>
      </c>
      <c r="O2" s="10" t="s">
        <v>18</v>
      </c>
      <c r="S2" s="15" t="s">
        <v>9</v>
      </c>
    </row>
    <row r="3" spans="1:20">
      <c r="A3" s="2" t="s">
        <v>11</v>
      </c>
      <c r="B3" s="3" t="s">
        <v>16</v>
      </c>
      <c r="C3" s="3" t="s">
        <v>16</v>
      </c>
      <c r="D3" s="3" t="s">
        <v>16</v>
      </c>
      <c r="E3" s="3" t="s">
        <v>16</v>
      </c>
      <c r="F3" s="3" t="s">
        <v>16</v>
      </c>
      <c r="G3" s="3" t="s">
        <v>16</v>
      </c>
      <c r="H3" s="3" t="s">
        <v>16</v>
      </c>
      <c r="I3" s="3" t="s">
        <v>16</v>
      </c>
      <c r="J3" s="3" t="s">
        <v>16</v>
      </c>
      <c r="K3" s="3" t="s">
        <v>16</v>
      </c>
      <c r="L3" s="3" t="s">
        <v>16</v>
      </c>
      <c r="M3" s="3"/>
      <c r="N3" s="3" t="s">
        <v>14</v>
      </c>
      <c r="O3" s="19" t="s">
        <v>17</v>
      </c>
      <c r="S3" s="16" t="s">
        <v>10</v>
      </c>
    </row>
    <row r="4" spans="1:20" ht="15.75" thickBot="1">
      <c r="A4" s="30"/>
      <c r="B4" s="31"/>
      <c r="C4" s="5"/>
      <c r="D4" s="5"/>
      <c r="E4" s="5"/>
      <c r="F4" s="5"/>
      <c r="G4" s="5"/>
      <c r="H4" s="5"/>
      <c r="I4" s="5"/>
      <c r="J4" s="5"/>
      <c r="K4" s="5"/>
      <c r="L4" s="5"/>
      <c r="O4" s="18"/>
      <c r="S4" s="20" t="s">
        <v>19</v>
      </c>
      <c r="T4" s="20" t="s">
        <v>23</v>
      </c>
    </row>
    <row r="5" spans="1:20" ht="16.5" thickTop="1" thickBot="1">
      <c r="A5" s="12">
        <v>1</v>
      </c>
      <c r="B5" s="13">
        <v>6.4</v>
      </c>
      <c r="C5" s="6">
        <v>136</v>
      </c>
      <c r="D5" s="6">
        <v>470</v>
      </c>
      <c r="E5" s="6">
        <v>352</v>
      </c>
      <c r="F5" s="6">
        <v>93</v>
      </c>
      <c r="G5" s="6">
        <v>43</v>
      </c>
      <c r="H5" s="6">
        <v>13.3</v>
      </c>
      <c r="I5" s="6">
        <v>9.8000000000000007</v>
      </c>
      <c r="J5" s="6">
        <v>1540</v>
      </c>
      <c r="K5" s="6">
        <v>0.2</v>
      </c>
      <c r="L5" s="6">
        <v>0.16</v>
      </c>
      <c r="M5" s="22">
        <f>B5/C5</f>
        <v>4.7058823529411764E-2</v>
      </c>
      <c r="N5" s="11">
        <v>5</v>
      </c>
      <c r="O5" s="4">
        <v>4213.4016595750309</v>
      </c>
      <c r="R5" s="21">
        <v>2004</v>
      </c>
      <c r="S5" s="17"/>
    </row>
    <row r="6" spans="1:20" ht="16.5" thickTop="1" thickBot="1">
      <c r="A6">
        <v>2</v>
      </c>
      <c r="B6" s="6">
        <v>14.3</v>
      </c>
      <c r="C6" s="6">
        <v>41</v>
      </c>
      <c r="D6" s="6">
        <v>234</v>
      </c>
      <c r="E6" s="6">
        <v>517</v>
      </c>
      <c r="F6" s="6">
        <v>84</v>
      </c>
      <c r="G6" s="6">
        <v>33</v>
      </c>
      <c r="H6" s="6">
        <v>6.1</v>
      </c>
      <c r="I6" s="6">
        <v>8.5</v>
      </c>
      <c r="J6" s="6">
        <v>664</v>
      </c>
      <c r="K6" s="6">
        <v>0.31</v>
      </c>
      <c r="L6" s="6">
        <v>0.17</v>
      </c>
      <c r="M6" s="22">
        <f t="shared" ref="M6:M20" si="0">B6/C6</f>
        <v>0.34878048780487808</v>
      </c>
      <c r="N6" s="4">
        <v>13</v>
      </c>
      <c r="O6" s="4">
        <v>5732.1832658624317</v>
      </c>
      <c r="R6" s="21">
        <v>2004</v>
      </c>
      <c r="S6" s="17" t="s">
        <v>20</v>
      </c>
    </row>
    <row r="7" spans="1:20" ht="16.5" thickTop="1" thickBot="1">
      <c r="A7">
        <v>3</v>
      </c>
      <c r="B7" s="6">
        <v>22.8</v>
      </c>
      <c r="C7" s="6">
        <v>147</v>
      </c>
      <c r="D7" s="6">
        <v>306</v>
      </c>
      <c r="E7" s="6">
        <v>707</v>
      </c>
      <c r="F7" s="6">
        <v>186</v>
      </c>
      <c r="G7" s="6">
        <v>52</v>
      </c>
      <c r="H7" s="6">
        <v>5</v>
      </c>
      <c r="I7" s="6">
        <v>10.8</v>
      </c>
      <c r="J7" s="6">
        <v>548</v>
      </c>
      <c r="K7" s="6">
        <v>0.41</v>
      </c>
      <c r="L7" s="6">
        <v>0.46</v>
      </c>
      <c r="M7" s="22">
        <f t="shared" si="0"/>
        <v>0.15510204081632653</v>
      </c>
      <c r="N7" s="4">
        <v>15</v>
      </c>
      <c r="O7" s="4">
        <v>3762.9364990933018</v>
      </c>
      <c r="R7" s="21">
        <v>2004</v>
      </c>
    </row>
    <row r="8" spans="1:20" ht="16.5" thickTop="1" thickBot="1">
      <c r="A8">
        <v>4</v>
      </c>
      <c r="B8" s="7">
        <v>13.2</v>
      </c>
      <c r="C8" s="7">
        <v>93</v>
      </c>
      <c r="D8" s="7">
        <v>268</v>
      </c>
      <c r="E8" s="7">
        <v>736</v>
      </c>
      <c r="F8" s="7">
        <v>238</v>
      </c>
      <c r="G8" s="7">
        <v>66</v>
      </c>
      <c r="H8" s="7">
        <v>4.2</v>
      </c>
      <c r="I8" s="7">
        <v>9.3000000000000007</v>
      </c>
      <c r="J8" s="7">
        <v>408</v>
      </c>
      <c r="K8" s="7">
        <v>0.41</v>
      </c>
      <c r="L8" s="7">
        <v>0.72</v>
      </c>
      <c r="M8" s="22">
        <f t="shared" si="0"/>
        <v>0.14193548387096774</v>
      </c>
      <c r="N8" s="4">
        <v>30</v>
      </c>
      <c r="O8" s="4">
        <v>5444.5205653610274</v>
      </c>
      <c r="R8" s="21">
        <v>2004</v>
      </c>
    </row>
    <row r="9" spans="1:20" ht="16.5" thickTop="1" thickBot="1">
      <c r="A9">
        <v>5</v>
      </c>
      <c r="B9" s="7">
        <v>24.7</v>
      </c>
      <c r="C9" s="7">
        <v>146</v>
      </c>
      <c r="D9" s="7">
        <v>240</v>
      </c>
      <c r="E9" s="7">
        <v>565</v>
      </c>
      <c r="F9" s="7">
        <v>189</v>
      </c>
      <c r="G9" s="7">
        <v>87</v>
      </c>
      <c r="H9" s="7">
        <v>3.8</v>
      </c>
      <c r="I9" s="7">
        <v>8.6999999999999993</v>
      </c>
      <c r="J9" s="7">
        <v>437</v>
      </c>
      <c r="K9" s="7">
        <v>0.3</v>
      </c>
      <c r="L9" s="7">
        <v>0.55000000000000004</v>
      </c>
      <c r="M9" s="22">
        <f t="shared" si="0"/>
        <v>0.16917808219178082</v>
      </c>
      <c r="N9" s="4">
        <v>2</v>
      </c>
      <c r="O9" s="4">
        <v>3808.7548403940195</v>
      </c>
      <c r="R9" s="21">
        <v>2004</v>
      </c>
    </row>
    <row r="10" spans="1:20" ht="16.5" thickTop="1" thickBot="1">
      <c r="A10">
        <v>6</v>
      </c>
      <c r="B10" s="7">
        <v>19.100000000000001</v>
      </c>
      <c r="C10" s="7">
        <v>92</v>
      </c>
      <c r="D10" s="7">
        <v>187</v>
      </c>
      <c r="E10" s="7">
        <v>524</v>
      </c>
      <c r="F10" s="7">
        <v>425</v>
      </c>
      <c r="G10" s="7">
        <v>46</v>
      </c>
      <c r="H10" s="7">
        <v>2.8</v>
      </c>
      <c r="I10" s="7">
        <v>8.9</v>
      </c>
      <c r="J10" s="7">
        <v>330</v>
      </c>
      <c r="K10" s="7">
        <v>0.27</v>
      </c>
      <c r="L10" s="7">
        <v>0.79</v>
      </c>
      <c r="M10" s="22">
        <f t="shared" si="0"/>
        <v>0.20760869565217394</v>
      </c>
      <c r="N10" s="4">
        <v>4</v>
      </c>
      <c r="O10" s="4">
        <v>5198.9479534867796</v>
      </c>
      <c r="R10" s="21">
        <v>2004</v>
      </c>
    </row>
    <row r="11" spans="1:20" ht="16.5" thickTop="1" thickBot="1">
      <c r="A11">
        <v>7</v>
      </c>
      <c r="B11" s="7">
        <v>23</v>
      </c>
      <c r="C11" s="7">
        <v>54</v>
      </c>
      <c r="D11" s="7">
        <v>141</v>
      </c>
      <c r="E11" s="7">
        <v>354</v>
      </c>
      <c r="F11" s="7">
        <v>292</v>
      </c>
      <c r="G11" s="7">
        <v>60</v>
      </c>
      <c r="H11" s="7">
        <v>2</v>
      </c>
      <c r="I11" s="7">
        <v>6</v>
      </c>
      <c r="J11" s="7">
        <v>226</v>
      </c>
      <c r="K11" s="7">
        <v>0.17</v>
      </c>
      <c r="L11" s="7">
        <v>1.0900000000000001</v>
      </c>
      <c r="M11" s="22">
        <f t="shared" si="0"/>
        <v>0.42592592592592593</v>
      </c>
      <c r="N11" s="4">
        <v>24</v>
      </c>
      <c r="O11" s="4">
        <v>4626.0646721511775</v>
      </c>
      <c r="R11" s="21">
        <v>2004</v>
      </c>
    </row>
    <row r="12" spans="1:20" ht="16.5" thickTop="1" thickBot="1">
      <c r="A12">
        <v>8</v>
      </c>
      <c r="B12" s="7">
        <v>26</v>
      </c>
      <c r="C12" s="7">
        <v>87</v>
      </c>
      <c r="D12" s="7">
        <v>238</v>
      </c>
      <c r="E12" s="7">
        <v>638</v>
      </c>
      <c r="F12" s="7">
        <v>281</v>
      </c>
      <c r="G12" s="7">
        <v>54</v>
      </c>
      <c r="H12" s="7">
        <v>5.9</v>
      </c>
      <c r="I12" s="7">
        <v>9.3000000000000007</v>
      </c>
      <c r="J12" s="7">
        <v>359</v>
      </c>
      <c r="K12" s="7">
        <v>0.35</v>
      </c>
      <c r="L12" s="7">
        <v>0.61</v>
      </c>
      <c r="M12" s="22">
        <f t="shared" si="0"/>
        <v>0.2988505747126437</v>
      </c>
      <c r="N12" s="4">
        <v>32</v>
      </c>
      <c r="O12" s="4">
        <v>3600.3671055347659</v>
      </c>
      <c r="R12" s="21">
        <v>2004</v>
      </c>
    </row>
    <row r="13" spans="1:20" ht="16.5" thickTop="1" thickBot="1">
      <c r="A13">
        <v>9</v>
      </c>
      <c r="B13" s="7">
        <v>19.2</v>
      </c>
      <c r="C13" s="7">
        <v>67</v>
      </c>
      <c r="D13" s="7">
        <v>195</v>
      </c>
      <c r="E13" s="7">
        <v>385</v>
      </c>
      <c r="F13" s="7">
        <v>264</v>
      </c>
      <c r="G13" s="7">
        <v>53</v>
      </c>
      <c r="H13" s="7">
        <v>8.5</v>
      </c>
      <c r="I13" s="7">
        <v>9.9</v>
      </c>
      <c r="J13" s="7">
        <v>404</v>
      </c>
      <c r="K13" s="7">
        <v>0.23</v>
      </c>
      <c r="L13" s="7">
        <v>0.54</v>
      </c>
      <c r="M13" s="22">
        <f t="shared" si="0"/>
        <v>0.28656716417910449</v>
      </c>
      <c r="N13" s="4">
        <v>25</v>
      </c>
      <c r="O13" s="4">
        <v>5610.1220947253369</v>
      </c>
      <c r="R13" s="21">
        <v>2004</v>
      </c>
    </row>
    <row r="14" spans="1:20" ht="16.5" thickTop="1" thickBot="1">
      <c r="A14">
        <v>10</v>
      </c>
      <c r="B14" s="7">
        <v>19.7</v>
      </c>
      <c r="C14" s="7">
        <v>54</v>
      </c>
      <c r="D14" s="7">
        <v>174</v>
      </c>
      <c r="E14" s="7">
        <v>457</v>
      </c>
      <c r="F14" s="7">
        <v>230</v>
      </c>
      <c r="G14" s="7">
        <v>49</v>
      </c>
      <c r="H14" s="7">
        <v>5.8</v>
      </c>
      <c r="I14" s="7">
        <v>8.6999999999999993</v>
      </c>
      <c r="J14" s="7">
        <v>367</v>
      </c>
      <c r="K14" s="7">
        <v>0.25</v>
      </c>
      <c r="L14" s="7">
        <v>0.46</v>
      </c>
      <c r="M14" s="22">
        <f t="shared" si="0"/>
        <v>0.36481481481481481</v>
      </c>
      <c r="N14" s="4">
        <v>15</v>
      </c>
      <c r="O14" s="4">
        <v>3079.4260029873026</v>
      </c>
      <c r="R14" s="21">
        <v>2008</v>
      </c>
    </row>
    <row r="15" spans="1:20" ht="16.5" thickTop="1" thickBot="1">
      <c r="A15">
        <v>11</v>
      </c>
      <c r="B15" s="7">
        <v>22.1</v>
      </c>
      <c r="C15" s="7">
        <v>47</v>
      </c>
      <c r="D15" s="7">
        <v>186</v>
      </c>
      <c r="E15" s="7">
        <v>330</v>
      </c>
      <c r="F15" s="7">
        <v>255</v>
      </c>
      <c r="G15" s="7">
        <v>64</v>
      </c>
      <c r="H15" s="7">
        <v>12.4</v>
      </c>
      <c r="I15" s="7">
        <v>9.6</v>
      </c>
      <c r="J15" s="7">
        <v>294</v>
      </c>
      <c r="K15" s="7">
        <v>0.19</v>
      </c>
      <c r="L15" s="7">
        <v>0.54</v>
      </c>
      <c r="M15" s="22">
        <f t="shared" si="0"/>
        <v>0.47021276595744682</v>
      </c>
      <c r="N15" s="4">
        <v>49</v>
      </c>
      <c r="O15" s="4">
        <v>3538.4543011459896</v>
      </c>
      <c r="R15" s="21">
        <v>2008</v>
      </c>
    </row>
    <row r="16" spans="1:20" ht="16.5" thickTop="1" thickBot="1">
      <c r="A16">
        <v>12</v>
      </c>
      <c r="B16" s="7">
        <v>25.3</v>
      </c>
      <c r="C16" s="7">
        <v>65</v>
      </c>
      <c r="D16" s="7">
        <v>177</v>
      </c>
      <c r="E16" s="7">
        <v>424</v>
      </c>
      <c r="F16" s="7">
        <v>259</v>
      </c>
      <c r="G16" s="7">
        <v>67</v>
      </c>
      <c r="H16" s="7">
        <v>7.8</v>
      </c>
      <c r="I16" s="7">
        <v>10</v>
      </c>
      <c r="J16" s="7">
        <v>373</v>
      </c>
      <c r="K16" s="7">
        <v>0.25</v>
      </c>
      <c r="L16" s="7">
        <v>0.65</v>
      </c>
      <c r="M16" s="22">
        <f t="shared" si="0"/>
        <v>0.38923076923076927</v>
      </c>
      <c r="N16" s="4">
        <v>9</v>
      </c>
      <c r="O16" s="4">
        <v>4341.87116202787</v>
      </c>
      <c r="R16" s="21">
        <v>2008</v>
      </c>
    </row>
    <row r="17" spans="1:18" ht="16.5" thickTop="1" thickBot="1">
      <c r="A17">
        <v>13</v>
      </c>
      <c r="B17" s="7">
        <v>24.1</v>
      </c>
      <c r="C17" s="7">
        <v>58</v>
      </c>
      <c r="D17" s="7">
        <v>210</v>
      </c>
      <c r="E17" s="7">
        <v>295</v>
      </c>
      <c r="F17" s="7">
        <v>256</v>
      </c>
      <c r="G17" s="7">
        <v>55</v>
      </c>
      <c r="H17" s="7">
        <v>12.2</v>
      </c>
      <c r="I17" s="7">
        <v>9</v>
      </c>
      <c r="J17" s="7">
        <v>320</v>
      </c>
      <c r="K17" s="7">
        <v>0.17</v>
      </c>
      <c r="L17" s="7">
        <v>0.43</v>
      </c>
      <c r="M17" s="22">
        <f t="shared" si="0"/>
        <v>0.41551724137931034</v>
      </c>
      <c r="N17" s="4">
        <v>23</v>
      </c>
      <c r="O17" s="4">
        <v>3939.4225707387786</v>
      </c>
      <c r="R17" s="21">
        <v>2008</v>
      </c>
    </row>
    <row r="18" spans="1:18" ht="16.5" thickTop="1" thickBot="1">
      <c r="A18">
        <v>14</v>
      </c>
      <c r="B18" s="7">
        <v>33</v>
      </c>
      <c r="C18" s="7">
        <v>87</v>
      </c>
      <c r="D18" s="7">
        <v>240</v>
      </c>
      <c r="E18" s="7">
        <v>354</v>
      </c>
      <c r="F18" s="7">
        <v>220</v>
      </c>
      <c r="G18" s="7">
        <v>74</v>
      </c>
      <c r="H18" s="7">
        <v>8.5</v>
      </c>
      <c r="I18" s="7">
        <v>9.6</v>
      </c>
      <c r="J18" s="7">
        <v>373</v>
      </c>
      <c r="K18" s="7">
        <v>0.21</v>
      </c>
      <c r="L18" s="7">
        <v>0.46</v>
      </c>
      <c r="M18" s="22">
        <f t="shared" si="0"/>
        <v>0.37931034482758619</v>
      </c>
      <c r="N18" s="4">
        <v>9</v>
      </c>
      <c r="O18" s="4">
        <v>3858.7158624801782</v>
      </c>
      <c r="R18" s="21">
        <v>2008</v>
      </c>
    </row>
    <row r="19" spans="1:18" ht="16.5" thickTop="1" thickBot="1">
      <c r="A19">
        <v>15</v>
      </c>
      <c r="B19" s="7">
        <v>18.100000000000001</v>
      </c>
      <c r="C19" s="7">
        <v>62</v>
      </c>
      <c r="D19" s="7">
        <v>107</v>
      </c>
      <c r="E19" s="7">
        <v>128</v>
      </c>
      <c r="F19" s="7">
        <v>100</v>
      </c>
      <c r="G19" s="7">
        <v>45</v>
      </c>
      <c r="H19" s="7">
        <v>1.9</v>
      </c>
      <c r="I19" s="7">
        <v>4</v>
      </c>
      <c r="J19" s="7">
        <v>231</v>
      </c>
      <c r="K19" s="7">
        <v>7.0000000000000007E-2</v>
      </c>
      <c r="L19" s="7">
        <v>0.32</v>
      </c>
      <c r="M19" s="22">
        <f t="shared" si="0"/>
        <v>0.29193548387096774</v>
      </c>
      <c r="N19" s="4">
        <v>4</v>
      </c>
      <c r="O19" s="4">
        <v>4056.2668704004627</v>
      </c>
      <c r="R19" s="21">
        <v>2008</v>
      </c>
    </row>
    <row r="20" spans="1:18" ht="16.5" thickTop="1" thickBot="1">
      <c r="A20" s="14">
        <v>16</v>
      </c>
      <c r="B20" s="7">
        <v>31.5</v>
      </c>
      <c r="C20" s="7">
        <v>47</v>
      </c>
      <c r="D20" s="7">
        <v>226</v>
      </c>
      <c r="E20" s="7">
        <v>372</v>
      </c>
      <c r="F20" s="7">
        <v>171</v>
      </c>
      <c r="G20" s="7">
        <v>54</v>
      </c>
      <c r="H20" s="7">
        <v>6.7</v>
      </c>
      <c r="I20" s="7">
        <v>7.2</v>
      </c>
      <c r="J20" s="7">
        <v>382</v>
      </c>
      <c r="K20" s="7">
        <v>0.18</v>
      </c>
      <c r="L20" s="7">
        <v>0.27</v>
      </c>
      <c r="M20" s="22">
        <f t="shared" si="0"/>
        <v>0.67021276595744683</v>
      </c>
      <c r="N20" s="4">
        <v>34</v>
      </c>
      <c r="O20" s="4">
        <v>3250.3671291267206</v>
      </c>
      <c r="R20" s="21">
        <v>2008</v>
      </c>
    </row>
    <row r="21" spans="1:18" ht="15.75" thickTop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9"/>
      <c r="N21" s="9"/>
      <c r="O21" s="9"/>
    </row>
    <row r="22" spans="1:18">
      <c r="A22" t="s">
        <v>24</v>
      </c>
      <c r="B22" s="6" t="s">
        <v>25</v>
      </c>
      <c r="C22" s="6" t="s">
        <v>25</v>
      </c>
      <c r="D22" s="6" t="s">
        <v>25</v>
      </c>
      <c r="E22" s="6" t="s">
        <v>25</v>
      </c>
      <c r="F22" s="6" t="s">
        <v>25</v>
      </c>
      <c r="G22" s="6" t="s">
        <v>25</v>
      </c>
      <c r="H22" s="6" t="s">
        <v>25</v>
      </c>
      <c r="I22" s="6" t="s">
        <v>25</v>
      </c>
      <c r="J22" s="6" t="s">
        <v>25</v>
      </c>
      <c r="K22" s="6" t="s">
        <v>25</v>
      </c>
      <c r="L22" s="6" t="s">
        <v>25</v>
      </c>
      <c r="M22" s="4"/>
      <c r="N22" s="4"/>
      <c r="O22" s="4"/>
    </row>
    <row r="23" spans="1:18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4"/>
      <c r="N23" s="4"/>
      <c r="O23" s="4"/>
    </row>
    <row r="24" spans="1:18">
      <c r="A24" t="s">
        <v>26</v>
      </c>
      <c r="B24" s="6">
        <f>QUARTILE(B$5:B$20,1)</f>
        <v>18.850000000000001</v>
      </c>
      <c r="C24" s="6">
        <f t="shared" ref="C24:M24" si="1">QUARTILE(C$5:C$20,1)</f>
        <v>54</v>
      </c>
      <c r="D24" s="6">
        <f t="shared" si="1"/>
        <v>183.75</v>
      </c>
      <c r="E24" s="6">
        <f t="shared" si="1"/>
        <v>353.5</v>
      </c>
      <c r="F24" s="6">
        <f t="shared" si="1"/>
        <v>182.25</v>
      </c>
      <c r="G24" s="6">
        <f t="shared" si="1"/>
        <v>48.25</v>
      </c>
      <c r="H24" s="6">
        <f t="shared" si="1"/>
        <v>4.0999999999999996</v>
      </c>
      <c r="I24" s="6">
        <f t="shared" si="1"/>
        <v>8.6499999999999986</v>
      </c>
      <c r="J24" s="6">
        <f t="shared" si="1"/>
        <v>327.5</v>
      </c>
      <c r="K24" s="6">
        <f t="shared" si="1"/>
        <v>0.1875</v>
      </c>
      <c r="L24" s="6">
        <f t="shared" si="1"/>
        <v>0.40249999999999997</v>
      </c>
      <c r="M24" s="6">
        <f t="shared" si="1"/>
        <v>0.19800104228707566</v>
      </c>
      <c r="N24" s="4"/>
      <c r="O24" s="4"/>
    </row>
    <row r="25" spans="1:18">
      <c r="A25" t="s">
        <v>27</v>
      </c>
      <c r="B25" s="6">
        <f>QUARTILE(B$5:B$20,2)</f>
        <v>22.450000000000003</v>
      </c>
      <c r="C25" s="6">
        <f t="shared" ref="C25:M25" si="2">QUARTILE(C$5:C$20,2)</f>
        <v>66</v>
      </c>
      <c r="D25" s="6">
        <f t="shared" si="2"/>
        <v>218</v>
      </c>
      <c r="E25" s="6">
        <f t="shared" si="2"/>
        <v>404.5</v>
      </c>
      <c r="F25" s="6">
        <f t="shared" si="2"/>
        <v>234</v>
      </c>
      <c r="G25" s="6">
        <f t="shared" si="2"/>
        <v>54</v>
      </c>
      <c r="H25" s="6">
        <f t="shared" si="2"/>
        <v>6</v>
      </c>
      <c r="I25" s="6">
        <f t="shared" si="2"/>
        <v>9.15</v>
      </c>
      <c r="J25" s="6">
        <f t="shared" si="2"/>
        <v>373</v>
      </c>
      <c r="K25" s="6">
        <f t="shared" si="2"/>
        <v>0.24</v>
      </c>
      <c r="L25" s="6">
        <f t="shared" si="2"/>
        <v>0.5</v>
      </c>
      <c r="M25" s="6">
        <f t="shared" si="2"/>
        <v>0.32381553125876089</v>
      </c>
      <c r="N25" s="4"/>
      <c r="O25" s="4"/>
    </row>
    <row r="26" spans="1:18">
      <c r="A26" t="s">
        <v>28</v>
      </c>
      <c r="B26" s="6">
        <f>QUARTILE(B$5:B$20,3)</f>
        <v>24.85</v>
      </c>
      <c r="C26" s="6">
        <f t="shared" ref="C26:M26" si="3">QUARTILE(C$5:C$20,3)</f>
        <v>92.25</v>
      </c>
      <c r="D26" s="6">
        <f t="shared" si="3"/>
        <v>240</v>
      </c>
      <c r="E26" s="6">
        <f t="shared" si="3"/>
        <v>534.25</v>
      </c>
      <c r="F26" s="6">
        <f t="shared" si="3"/>
        <v>260.25</v>
      </c>
      <c r="G26" s="6">
        <f t="shared" si="3"/>
        <v>64.5</v>
      </c>
      <c r="H26" s="6">
        <f t="shared" si="3"/>
        <v>8.5</v>
      </c>
      <c r="I26" s="6">
        <f t="shared" si="3"/>
        <v>9.65</v>
      </c>
      <c r="J26" s="6">
        <f t="shared" si="3"/>
        <v>415.25</v>
      </c>
      <c r="K26" s="6">
        <f t="shared" si="3"/>
        <v>0.30249999999999999</v>
      </c>
      <c r="L26" s="6">
        <f t="shared" si="3"/>
        <v>0.62</v>
      </c>
      <c r="M26" s="6">
        <f t="shared" si="3"/>
        <v>0.39580238726790451</v>
      </c>
      <c r="N26" s="4"/>
      <c r="O26" s="4"/>
    </row>
    <row r="27" spans="1:18">
      <c r="B27" s="6" t="s">
        <v>30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  <c r="J27" s="6" t="s">
        <v>30</v>
      </c>
      <c r="K27" s="6" t="s">
        <v>30</v>
      </c>
      <c r="L27" s="6" t="s">
        <v>30</v>
      </c>
      <c r="M27" s="4" t="s">
        <v>34</v>
      </c>
      <c r="N27" s="4"/>
      <c r="O27" s="4"/>
    </row>
    <row r="28" spans="1:18">
      <c r="B28" s="6" t="s">
        <v>35</v>
      </c>
      <c r="C28" s="6" t="s">
        <v>36</v>
      </c>
      <c r="D28" s="6" t="s">
        <v>37</v>
      </c>
      <c r="E28" s="6" t="s">
        <v>38</v>
      </c>
      <c r="F28" s="6" t="s">
        <v>39</v>
      </c>
      <c r="G28" s="6" t="s">
        <v>40</v>
      </c>
      <c r="H28" s="6" t="s">
        <v>41</v>
      </c>
      <c r="I28" s="6" t="s">
        <v>42</v>
      </c>
      <c r="J28" s="6" t="s">
        <v>43</v>
      </c>
      <c r="K28" s="6" t="s">
        <v>44</v>
      </c>
      <c r="L28" s="6" t="s">
        <v>45</v>
      </c>
      <c r="M28" s="4" t="s">
        <v>33</v>
      </c>
      <c r="N28" s="4" t="s">
        <v>29</v>
      </c>
      <c r="O28" s="4"/>
    </row>
    <row r="29" spans="1:18">
      <c r="A29" t="s">
        <v>30</v>
      </c>
      <c r="B29" s="6">
        <f>IF(B5&lt;B$24,1,IF(B5&lt;B$25,2,IF(B5&lt;B$26,3,4)))</f>
        <v>1</v>
      </c>
      <c r="C29" s="6">
        <f t="shared" ref="C29:L29" si="4">IF(C5&lt;C$24,1,IF(C5&lt;C$25,2,IF(C5&lt;C$26,3,4)))</f>
        <v>4</v>
      </c>
      <c r="D29" s="6">
        <f t="shared" si="4"/>
        <v>4</v>
      </c>
      <c r="E29" s="6">
        <f t="shared" si="4"/>
        <v>1</v>
      </c>
      <c r="F29" s="6">
        <f t="shared" si="4"/>
        <v>1</v>
      </c>
      <c r="G29" s="6">
        <f t="shared" si="4"/>
        <v>1</v>
      </c>
      <c r="H29" s="6">
        <f t="shared" si="4"/>
        <v>4</v>
      </c>
      <c r="I29" s="6">
        <f t="shared" si="4"/>
        <v>4</v>
      </c>
      <c r="J29" s="6">
        <f t="shared" si="4"/>
        <v>4</v>
      </c>
      <c r="K29" s="6">
        <f t="shared" si="4"/>
        <v>2</v>
      </c>
      <c r="L29" s="6">
        <f t="shared" si="4"/>
        <v>1</v>
      </c>
      <c r="M29" s="6">
        <f t="shared" ref="M29" si="5">IF(M5&lt;M$24,1,IF(M5&lt;M$25,2,IF(M5&lt;M$26,3,4)))</f>
        <v>1</v>
      </c>
      <c r="N29" s="4">
        <f>O5</f>
        <v>4213.4016595750309</v>
      </c>
      <c r="O29" s="4"/>
    </row>
    <row r="30" spans="1:18">
      <c r="A30" t="s">
        <v>30</v>
      </c>
      <c r="B30" s="6">
        <f t="shared" ref="B30:L30" si="6">IF(B6&lt;B$24,1,IF(B6&lt;B$25,2,IF(B6&lt;B$26,3,4)))</f>
        <v>1</v>
      </c>
      <c r="C30" s="6">
        <f t="shared" si="6"/>
        <v>1</v>
      </c>
      <c r="D30" s="6">
        <f t="shared" si="6"/>
        <v>3</v>
      </c>
      <c r="E30" s="6">
        <f t="shared" si="6"/>
        <v>3</v>
      </c>
      <c r="F30" s="6">
        <f t="shared" si="6"/>
        <v>1</v>
      </c>
      <c r="G30" s="6">
        <f t="shared" si="6"/>
        <v>1</v>
      </c>
      <c r="H30" s="6">
        <f t="shared" si="6"/>
        <v>3</v>
      </c>
      <c r="I30" s="6">
        <f t="shared" si="6"/>
        <v>1</v>
      </c>
      <c r="J30" s="6">
        <f t="shared" si="6"/>
        <v>4</v>
      </c>
      <c r="K30" s="6">
        <f t="shared" si="6"/>
        <v>4</v>
      </c>
      <c r="L30" s="6">
        <f t="shared" si="6"/>
        <v>1</v>
      </c>
      <c r="M30" s="6">
        <f t="shared" ref="M30" si="7">IF(M6&lt;M$24,1,IF(M6&lt;M$25,2,IF(M6&lt;M$26,3,4)))</f>
        <v>3</v>
      </c>
      <c r="N30" s="4">
        <f t="shared" ref="N30:N44" si="8">O6</f>
        <v>5732.1832658624317</v>
      </c>
      <c r="O30" s="4"/>
    </row>
    <row r="31" spans="1:18">
      <c r="A31" t="s">
        <v>30</v>
      </c>
      <c r="B31" s="6">
        <f t="shared" ref="B31:L31" si="9">IF(B7&lt;B$24,1,IF(B7&lt;B$25,2,IF(B7&lt;B$26,3,4)))</f>
        <v>3</v>
      </c>
      <c r="C31" s="6">
        <f t="shared" si="9"/>
        <v>4</v>
      </c>
      <c r="D31" s="6">
        <f t="shared" si="9"/>
        <v>4</v>
      </c>
      <c r="E31" s="6">
        <f t="shared" si="9"/>
        <v>4</v>
      </c>
      <c r="F31" s="6">
        <f t="shared" si="9"/>
        <v>2</v>
      </c>
      <c r="G31" s="6">
        <f t="shared" si="9"/>
        <v>2</v>
      </c>
      <c r="H31" s="6">
        <f t="shared" si="9"/>
        <v>2</v>
      </c>
      <c r="I31" s="6">
        <f t="shared" si="9"/>
        <v>4</v>
      </c>
      <c r="J31" s="6">
        <f t="shared" si="9"/>
        <v>4</v>
      </c>
      <c r="K31" s="6">
        <f t="shared" si="9"/>
        <v>4</v>
      </c>
      <c r="L31" s="6">
        <f t="shared" si="9"/>
        <v>2</v>
      </c>
      <c r="M31" s="6">
        <f t="shared" ref="M31" si="10">IF(M7&lt;M$24,1,IF(M7&lt;M$25,2,IF(M7&lt;M$26,3,4)))</f>
        <v>1</v>
      </c>
      <c r="N31" s="4">
        <f t="shared" si="8"/>
        <v>3762.9364990933018</v>
      </c>
      <c r="O31" s="4"/>
    </row>
    <row r="32" spans="1:18">
      <c r="A32" t="s">
        <v>30</v>
      </c>
      <c r="B32" s="6">
        <f t="shared" ref="B32:L32" si="11">IF(B8&lt;B$24,1,IF(B8&lt;B$25,2,IF(B8&lt;B$26,3,4)))</f>
        <v>1</v>
      </c>
      <c r="C32" s="6">
        <f t="shared" si="11"/>
        <v>4</v>
      </c>
      <c r="D32" s="6">
        <f t="shared" si="11"/>
        <v>4</v>
      </c>
      <c r="E32" s="6">
        <f t="shared" si="11"/>
        <v>4</v>
      </c>
      <c r="F32" s="6">
        <f t="shared" si="11"/>
        <v>3</v>
      </c>
      <c r="G32" s="6">
        <f t="shared" si="11"/>
        <v>4</v>
      </c>
      <c r="H32" s="6">
        <f t="shared" si="11"/>
        <v>2</v>
      </c>
      <c r="I32" s="6">
        <f t="shared" si="11"/>
        <v>3</v>
      </c>
      <c r="J32" s="6">
        <f t="shared" si="11"/>
        <v>3</v>
      </c>
      <c r="K32" s="6">
        <f t="shared" si="11"/>
        <v>4</v>
      </c>
      <c r="L32" s="6">
        <f t="shared" si="11"/>
        <v>4</v>
      </c>
      <c r="M32" s="6">
        <f t="shared" ref="M32" si="12">IF(M8&lt;M$24,1,IF(M8&lt;M$25,2,IF(M8&lt;M$26,3,4)))</f>
        <v>1</v>
      </c>
      <c r="N32" s="4">
        <f t="shared" si="8"/>
        <v>5444.5205653610274</v>
      </c>
      <c r="O32" s="4"/>
    </row>
    <row r="33" spans="1:27">
      <c r="A33" t="s">
        <v>30</v>
      </c>
      <c r="B33" s="6">
        <f t="shared" ref="B33:L33" si="13">IF(B9&lt;B$24,1,IF(B9&lt;B$25,2,IF(B9&lt;B$26,3,4)))</f>
        <v>3</v>
      </c>
      <c r="C33" s="6">
        <f t="shared" si="13"/>
        <v>4</v>
      </c>
      <c r="D33" s="6">
        <f t="shared" si="13"/>
        <v>4</v>
      </c>
      <c r="E33" s="6">
        <f t="shared" si="13"/>
        <v>4</v>
      </c>
      <c r="F33" s="6">
        <f t="shared" si="13"/>
        <v>2</v>
      </c>
      <c r="G33" s="6">
        <f t="shared" si="13"/>
        <v>4</v>
      </c>
      <c r="H33" s="6">
        <f t="shared" si="13"/>
        <v>1</v>
      </c>
      <c r="I33" s="6">
        <f t="shared" si="13"/>
        <v>2</v>
      </c>
      <c r="J33" s="6">
        <f t="shared" si="13"/>
        <v>4</v>
      </c>
      <c r="K33" s="6">
        <f t="shared" si="13"/>
        <v>3</v>
      </c>
      <c r="L33" s="6">
        <f t="shared" si="13"/>
        <v>3</v>
      </c>
      <c r="M33" s="6">
        <f t="shared" ref="M33" si="14">IF(M9&lt;M$24,1,IF(M9&lt;M$25,2,IF(M9&lt;M$26,3,4)))</f>
        <v>1</v>
      </c>
      <c r="N33" s="4">
        <f t="shared" si="8"/>
        <v>3808.7548403940195</v>
      </c>
      <c r="O33" s="4"/>
    </row>
    <row r="34" spans="1:27">
      <c r="A34" t="s">
        <v>30</v>
      </c>
      <c r="B34" s="6">
        <f t="shared" ref="B34:L34" si="15">IF(B10&lt;B$24,1,IF(B10&lt;B$25,2,IF(B10&lt;B$26,3,4)))</f>
        <v>2</v>
      </c>
      <c r="C34" s="6">
        <f t="shared" si="15"/>
        <v>3</v>
      </c>
      <c r="D34" s="6">
        <f t="shared" si="15"/>
        <v>2</v>
      </c>
      <c r="E34" s="6">
        <f t="shared" si="15"/>
        <v>3</v>
      </c>
      <c r="F34" s="6">
        <f t="shared" si="15"/>
        <v>4</v>
      </c>
      <c r="G34" s="6">
        <f t="shared" si="15"/>
        <v>1</v>
      </c>
      <c r="H34" s="6">
        <f t="shared" si="15"/>
        <v>1</v>
      </c>
      <c r="I34" s="6">
        <f t="shared" si="15"/>
        <v>2</v>
      </c>
      <c r="J34" s="6">
        <f t="shared" si="15"/>
        <v>2</v>
      </c>
      <c r="K34" s="6">
        <f t="shared" si="15"/>
        <v>3</v>
      </c>
      <c r="L34" s="6">
        <f t="shared" si="15"/>
        <v>4</v>
      </c>
      <c r="M34" s="6">
        <f t="shared" ref="M34" si="16">IF(M10&lt;M$24,1,IF(M10&lt;M$25,2,IF(M10&lt;M$26,3,4)))</f>
        <v>2</v>
      </c>
      <c r="N34" s="4">
        <f t="shared" si="8"/>
        <v>5198.9479534867796</v>
      </c>
      <c r="O34" s="4"/>
    </row>
    <row r="35" spans="1:27">
      <c r="A35" t="s">
        <v>30</v>
      </c>
      <c r="B35" s="6">
        <f t="shared" ref="B35:L35" si="17">IF(B11&lt;B$24,1,IF(B11&lt;B$25,2,IF(B11&lt;B$26,3,4)))</f>
        <v>3</v>
      </c>
      <c r="C35" s="6">
        <f t="shared" si="17"/>
        <v>2</v>
      </c>
      <c r="D35" s="6">
        <f t="shared" si="17"/>
        <v>1</v>
      </c>
      <c r="E35" s="6">
        <f t="shared" si="17"/>
        <v>2</v>
      </c>
      <c r="F35" s="6">
        <f t="shared" si="17"/>
        <v>4</v>
      </c>
      <c r="G35" s="6">
        <f t="shared" si="17"/>
        <v>3</v>
      </c>
      <c r="H35" s="6">
        <f t="shared" si="17"/>
        <v>1</v>
      </c>
      <c r="I35" s="6">
        <f t="shared" si="17"/>
        <v>1</v>
      </c>
      <c r="J35" s="6">
        <f t="shared" si="17"/>
        <v>1</v>
      </c>
      <c r="K35" s="6">
        <f t="shared" si="17"/>
        <v>1</v>
      </c>
      <c r="L35" s="6">
        <f t="shared" si="17"/>
        <v>4</v>
      </c>
      <c r="M35" s="6">
        <f t="shared" ref="M35" si="18">IF(M11&lt;M$24,1,IF(M11&lt;M$25,2,IF(M11&lt;M$26,3,4)))</f>
        <v>4</v>
      </c>
      <c r="N35" s="4">
        <f t="shared" si="8"/>
        <v>4626.0646721511775</v>
      </c>
      <c r="O35" s="4"/>
    </row>
    <row r="36" spans="1:27">
      <c r="A36" t="s">
        <v>30</v>
      </c>
      <c r="B36" s="6">
        <f t="shared" ref="B36:L36" si="19">IF(B12&lt;B$24,1,IF(B12&lt;B$25,2,IF(B12&lt;B$26,3,4)))</f>
        <v>4</v>
      </c>
      <c r="C36" s="6">
        <f t="shared" si="19"/>
        <v>3</v>
      </c>
      <c r="D36" s="6">
        <f t="shared" si="19"/>
        <v>3</v>
      </c>
      <c r="E36" s="6">
        <f t="shared" si="19"/>
        <v>4</v>
      </c>
      <c r="F36" s="6">
        <f t="shared" si="19"/>
        <v>4</v>
      </c>
      <c r="G36" s="6">
        <f t="shared" si="19"/>
        <v>3</v>
      </c>
      <c r="H36" s="6">
        <f t="shared" si="19"/>
        <v>2</v>
      </c>
      <c r="I36" s="6">
        <f t="shared" si="19"/>
        <v>3</v>
      </c>
      <c r="J36" s="6">
        <f t="shared" si="19"/>
        <v>2</v>
      </c>
      <c r="K36" s="6">
        <f t="shared" si="19"/>
        <v>4</v>
      </c>
      <c r="L36" s="6">
        <f t="shared" si="19"/>
        <v>3</v>
      </c>
      <c r="M36" s="6">
        <f t="shared" ref="M36" si="20">IF(M12&lt;M$24,1,IF(M12&lt;M$25,2,IF(M12&lt;M$26,3,4)))</f>
        <v>2</v>
      </c>
      <c r="N36" s="4">
        <f t="shared" si="8"/>
        <v>3600.3671055347659</v>
      </c>
      <c r="O36" s="4"/>
    </row>
    <row r="37" spans="1:27">
      <c r="A37" t="s">
        <v>30</v>
      </c>
      <c r="B37" s="6">
        <f t="shared" ref="B37:L37" si="21">IF(B13&lt;B$24,1,IF(B13&lt;B$25,2,IF(B13&lt;B$26,3,4)))</f>
        <v>2</v>
      </c>
      <c r="C37" s="6">
        <f t="shared" si="21"/>
        <v>3</v>
      </c>
      <c r="D37" s="6">
        <f t="shared" si="21"/>
        <v>2</v>
      </c>
      <c r="E37" s="6">
        <f t="shared" si="21"/>
        <v>2</v>
      </c>
      <c r="F37" s="6">
        <f t="shared" si="21"/>
        <v>4</v>
      </c>
      <c r="G37" s="6">
        <f t="shared" si="21"/>
        <v>2</v>
      </c>
      <c r="H37" s="6">
        <f t="shared" si="21"/>
        <v>4</v>
      </c>
      <c r="I37" s="6">
        <f t="shared" si="21"/>
        <v>4</v>
      </c>
      <c r="J37" s="6">
        <f t="shared" si="21"/>
        <v>3</v>
      </c>
      <c r="K37" s="6">
        <f t="shared" si="21"/>
        <v>2</v>
      </c>
      <c r="L37" s="6">
        <f t="shared" si="21"/>
        <v>3</v>
      </c>
      <c r="M37" s="6">
        <f t="shared" ref="M37" si="22">IF(M13&lt;M$24,1,IF(M13&lt;M$25,2,IF(M13&lt;M$26,3,4)))</f>
        <v>2</v>
      </c>
      <c r="N37" s="4">
        <f t="shared" si="8"/>
        <v>5610.1220947253369</v>
      </c>
      <c r="O37" s="4"/>
    </row>
    <row r="38" spans="1:27">
      <c r="A38" t="s">
        <v>30</v>
      </c>
      <c r="B38" s="6">
        <f t="shared" ref="B38:L38" si="23">IF(B14&lt;B$24,1,IF(B14&lt;B$25,2,IF(B14&lt;B$26,3,4)))</f>
        <v>2</v>
      </c>
      <c r="C38" s="6">
        <f t="shared" si="23"/>
        <v>2</v>
      </c>
      <c r="D38" s="6">
        <f t="shared" si="23"/>
        <v>1</v>
      </c>
      <c r="E38" s="6">
        <f t="shared" si="23"/>
        <v>3</v>
      </c>
      <c r="F38" s="6">
        <f t="shared" si="23"/>
        <v>2</v>
      </c>
      <c r="G38" s="6">
        <f t="shared" si="23"/>
        <v>2</v>
      </c>
      <c r="H38" s="6">
        <f t="shared" si="23"/>
        <v>2</v>
      </c>
      <c r="I38" s="6">
        <f t="shared" si="23"/>
        <v>2</v>
      </c>
      <c r="J38" s="6">
        <f t="shared" si="23"/>
        <v>2</v>
      </c>
      <c r="K38" s="6">
        <f t="shared" si="23"/>
        <v>3</v>
      </c>
      <c r="L38" s="6">
        <f t="shared" si="23"/>
        <v>2</v>
      </c>
      <c r="M38" s="6">
        <f t="shared" ref="M38" si="24">IF(M14&lt;M$24,1,IF(M14&lt;M$25,2,IF(M14&lt;M$26,3,4)))</f>
        <v>3</v>
      </c>
      <c r="N38" s="4">
        <f t="shared" si="8"/>
        <v>3079.4260029873026</v>
      </c>
      <c r="O38" s="4"/>
    </row>
    <row r="39" spans="1:27">
      <c r="A39" t="s">
        <v>30</v>
      </c>
      <c r="B39" s="6">
        <f t="shared" ref="B39:L39" si="25">IF(B15&lt;B$24,1,IF(B15&lt;B$25,2,IF(B15&lt;B$26,3,4)))</f>
        <v>2</v>
      </c>
      <c r="C39" s="6">
        <f t="shared" si="25"/>
        <v>1</v>
      </c>
      <c r="D39" s="6">
        <f t="shared" si="25"/>
        <v>2</v>
      </c>
      <c r="E39" s="6">
        <f t="shared" si="25"/>
        <v>1</v>
      </c>
      <c r="F39" s="6">
        <f t="shared" si="25"/>
        <v>3</v>
      </c>
      <c r="G39" s="6">
        <f t="shared" si="25"/>
        <v>3</v>
      </c>
      <c r="H39" s="6">
        <f t="shared" si="25"/>
        <v>4</v>
      </c>
      <c r="I39" s="6">
        <f t="shared" si="25"/>
        <v>3</v>
      </c>
      <c r="J39" s="6">
        <f t="shared" si="25"/>
        <v>1</v>
      </c>
      <c r="K39" s="6">
        <f t="shared" si="25"/>
        <v>2</v>
      </c>
      <c r="L39" s="6">
        <f t="shared" si="25"/>
        <v>3</v>
      </c>
      <c r="M39" s="6">
        <f t="shared" ref="M39" si="26">IF(M15&lt;M$24,1,IF(M15&lt;M$25,2,IF(M15&lt;M$26,3,4)))</f>
        <v>4</v>
      </c>
      <c r="N39" s="4">
        <f t="shared" si="8"/>
        <v>3538.4543011459896</v>
      </c>
      <c r="O39" s="4"/>
    </row>
    <row r="40" spans="1:27">
      <c r="A40" t="s">
        <v>30</v>
      </c>
      <c r="B40" s="6">
        <f t="shared" ref="B40:L40" si="27">IF(B16&lt;B$24,1,IF(B16&lt;B$25,2,IF(B16&lt;B$26,3,4)))</f>
        <v>4</v>
      </c>
      <c r="C40" s="6">
        <f t="shared" si="27"/>
        <v>2</v>
      </c>
      <c r="D40" s="6">
        <f t="shared" si="27"/>
        <v>1</v>
      </c>
      <c r="E40" s="6">
        <f t="shared" si="27"/>
        <v>3</v>
      </c>
      <c r="F40" s="6">
        <f t="shared" si="27"/>
        <v>3</v>
      </c>
      <c r="G40" s="6">
        <f t="shared" si="27"/>
        <v>4</v>
      </c>
      <c r="H40" s="6">
        <f t="shared" si="27"/>
        <v>3</v>
      </c>
      <c r="I40" s="6">
        <f t="shared" si="27"/>
        <v>4</v>
      </c>
      <c r="J40" s="6">
        <f t="shared" si="27"/>
        <v>3</v>
      </c>
      <c r="K40" s="6">
        <f t="shared" si="27"/>
        <v>3</v>
      </c>
      <c r="L40" s="6">
        <f t="shared" si="27"/>
        <v>4</v>
      </c>
      <c r="M40" s="6">
        <f t="shared" ref="M40" si="28">IF(M16&lt;M$24,1,IF(M16&lt;M$25,2,IF(M16&lt;M$26,3,4)))</f>
        <v>3</v>
      </c>
      <c r="N40" s="4">
        <f t="shared" si="8"/>
        <v>4341.87116202787</v>
      </c>
      <c r="O40" s="4"/>
    </row>
    <row r="41" spans="1:27">
      <c r="A41" t="s">
        <v>30</v>
      </c>
      <c r="B41" s="6">
        <f t="shared" ref="B41:L41" si="29">IF(B17&lt;B$24,1,IF(B17&lt;B$25,2,IF(B17&lt;B$26,3,4)))</f>
        <v>3</v>
      </c>
      <c r="C41" s="6">
        <f t="shared" si="29"/>
        <v>2</v>
      </c>
      <c r="D41" s="6">
        <f t="shared" si="29"/>
        <v>2</v>
      </c>
      <c r="E41" s="6">
        <f t="shared" si="29"/>
        <v>1</v>
      </c>
      <c r="F41" s="6">
        <f t="shared" si="29"/>
        <v>3</v>
      </c>
      <c r="G41" s="6">
        <f t="shared" si="29"/>
        <v>3</v>
      </c>
      <c r="H41" s="6">
        <f t="shared" si="29"/>
        <v>4</v>
      </c>
      <c r="I41" s="6">
        <f t="shared" si="29"/>
        <v>2</v>
      </c>
      <c r="J41" s="6">
        <f t="shared" si="29"/>
        <v>1</v>
      </c>
      <c r="K41" s="6">
        <f t="shared" si="29"/>
        <v>1</v>
      </c>
      <c r="L41" s="6">
        <f t="shared" si="29"/>
        <v>2</v>
      </c>
      <c r="M41" s="6">
        <f t="shared" ref="M41" si="30">IF(M17&lt;M$24,1,IF(M17&lt;M$25,2,IF(M17&lt;M$26,3,4)))</f>
        <v>4</v>
      </c>
      <c r="N41" s="4">
        <f t="shared" si="8"/>
        <v>3939.4225707387786</v>
      </c>
      <c r="O41" s="4"/>
    </row>
    <row r="42" spans="1:27">
      <c r="A42" t="s">
        <v>30</v>
      </c>
      <c r="B42" s="6">
        <f t="shared" ref="B42:L42" si="31">IF(B18&lt;B$24,1,IF(B18&lt;B$25,2,IF(B18&lt;B$26,3,4)))</f>
        <v>4</v>
      </c>
      <c r="C42" s="6">
        <f t="shared" si="31"/>
        <v>3</v>
      </c>
      <c r="D42" s="6">
        <f t="shared" si="31"/>
        <v>4</v>
      </c>
      <c r="E42" s="6">
        <f t="shared" si="31"/>
        <v>2</v>
      </c>
      <c r="F42" s="6">
        <f t="shared" si="31"/>
        <v>2</v>
      </c>
      <c r="G42" s="6">
        <f t="shared" si="31"/>
        <v>4</v>
      </c>
      <c r="H42" s="6">
        <f t="shared" si="31"/>
        <v>4</v>
      </c>
      <c r="I42" s="6">
        <f t="shared" si="31"/>
        <v>3</v>
      </c>
      <c r="J42" s="6">
        <f t="shared" si="31"/>
        <v>3</v>
      </c>
      <c r="K42" s="6">
        <f t="shared" si="31"/>
        <v>2</v>
      </c>
      <c r="L42" s="6">
        <f t="shared" si="31"/>
        <v>2</v>
      </c>
      <c r="M42" s="6">
        <f t="shared" ref="M42" si="32">IF(M18&lt;M$24,1,IF(M18&lt;M$25,2,IF(M18&lt;M$26,3,4)))</f>
        <v>3</v>
      </c>
      <c r="N42" s="4">
        <f t="shared" si="8"/>
        <v>3858.7158624801782</v>
      </c>
      <c r="O42" s="4"/>
    </row>
    <row r="43" spans="1:27">
      <c r="A43" t="s">
        <v>30</v>
      </c>
      <c r="B43" s="6">
        <f t="shared" ref="B43:L43" si="33">IF(B19&lt;B$24,1,IF(B19&lt;B$25,2,IF(B19&lt;B$26,3,4)))</f>
        <v>1</v>
      </c>
      <c r="C43" s="6">
        <f t="shared" si="33"/>
        <v>2</v>
      </c>
      <c r="D43" s="6">
        <f t="shared" si="33"/>
        <v>1</v>
      </c>
      <c r="E43" s="6">
        <f t="shared" si="33"/>
        <v>1</v>
      </c>
      <c r="F43" s="6">
        <f t="shared" si="33"/>
        <v>1</v>
      </c>
      <c r="G43" s="6">
        <f t="shared" si="33"/>
        <v>1</v>
      </c>
      <c r="H43" s="6">
        <f t="shared" si="33"/>
        <v>1</v>
      </c>
      <c r="I43" s="6">
        <f t="shared" si="33"/>
        <v>1</v>
      </c>
      <c r="J43" s="6">
        <f t="shared" si="33"/>
        <v>1</v>
      </c>
      <c r="K43" s="6">
        <f t="shared" si="33"/>
        <v>1</v>
      </c>
      <c r="L43" s="6">
        <f t="shared" si="33"/>
        <v>1</v>
      </c>
      <c r="M43" s="6">
        <f t="shared" ref="M43" si="34">IF(M19&lt;M$24,1,IF(M19&lt;M$25,2,IF(M19&lt;M$26,3,4)))</f>
        <v>2</v>
      </c>
      <c r="N43" s="4">
        <f t="shared" si="8"/>
        <v>4056.2668704004627</v>
      </c>
      <c r="O43" s="4"/>
    </row>
    <row r="44" spans="1:27">
      <c r="A44" t="s">
        <v>30</v>
      </c>
      <c r="B44" s="6">
        <f t="shared" ref="B44:L44" si="35">IF(B20&lt;B$24,1,IF(B20&lt;B$25,2,IF(B20&lt;B$26,3,4)))</f>
        <v>4</v>
      </c>
      <c r="C44" s="6">
        <f t="shared" si="35"/>
        <v>1</v>
      </c>
      <c r="D44" s="6">
        <f t="shared" si="35"/>
        <v>3</v>
      </c>
      <c r="E44" s="6">
        <f t="shared" si="35"/>
        <v>2</v>
      </c>
      <c r="F44" s="6">
        <f t="shared" si="35"/>
        <v>1</v>
      </c>
      <c r="G44" s="6">
        <f t="shared" si="35"/>
        <v>3</v>
      </c>
      <c r="H44" s="6">
        <f t="shared" si="35"/>
        <v>3</v>
      </c>
      <c r="I44" s="6">
        <f t="shared" si="35"/>
        <v>1</v>
      </c>
      <c r="J44" s="6">
        <f t="shared" si="35"/>
        <v>3</v>
      </c>
      <c r="K44" s="6">
        <f t="shared" si="35"/>
        <v>1</v>
      </c>
      <c r="L44" s="6">
        <f t="shared" si="35"/>
        <v>1</v>
      </c>
      <c r="M44" s="6">
        <f t="shared" ref="M44" si="36">IF(M20&lt;M$24,1,IF(M20&lt;M$25,2,IF(M20&lt;M$26,3,4)))</f>
        <v>4</v>
      </c>
      <c r="N44" s="4">
        <f t="shared" si="8"/>
        <v>3250.3671291267206</v>
      </c>
      <c r="O44" s="4"/>
    </row>
    <row r="45" spans="1:27">
      <c r="A45" t="s">
        <v>31</v>
      </c>
      <c r="B45" s="6">
        <v>1</v>
      </c>
      <c r="C45" s="6">
        <v>1</v>
      </c>
      <c r="D45" s="6">
        <v>1</v>
      </c>
      <c r="E45" s="6">
        <v>1</v>
      </c>
      <c r="F45" s="6">
        <v>1</v>
      </c>
      <c r="G45" s="6">
        <v>1</v>
      </c>
      <c r="H45" s="6">
        <v>1</v>
      </c>
      <c r="I45" s="6">
        <v>1</v>
      </c>
      <c r="J45" s="6">
        <v>1</v>
      </c>
      <c r="K45" s="6">
        <v>1</v>
      </c>
      <c r="L45" s="6">
        <v>1</v>
      </c>
      <c r="M45" s="4">
        <v>2</v>
      </c>
      <c r="N45" s="4">
        <v>1000</v>
      </c>
      <c r="O45" s="4"/>
    </row>
    <row r="46" spans="1:27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4"/>
      <c r="N46" s="4"/>
      <c r="O46" s="4"/>
    </row>
    <row r="47" spans="1:27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4"/>
      <c r="N47" s="4"/>
      <c r="O47" s="4"/>
    </row>
    <row r="48" spans="1:27">
      <c r="A48" t="s">
        <v>125</v>
      </c>
      <c r="B48" s="6">
        <v>2</v>
      </c>
      <c r="C48" s="6">
        <v>3</v>
      </c>
      <c r="D48" s="6">
        <v>4</v>
      </c>
      <c r="E48" s="6">
        <v>5</v>
      </c>
      <c r="F48" s="6">
        <v>6</v>
      </c>
      <c r="G48" s="6">
        <v>7</v>
      </c>
      <c r="H48" s="6">
        <v>8</v>
      </c>
      <c r="I48" s="6">
        <v>9</v>
      </c>
      <c r="J48" s="6">
        <v>10</v>
      </c>
      <c r="K48" s="6">
        <v>11</v>
      </c>
      <c r="L48" s="6">
        <v>12</v>
      </c>
      <c r="M48" s="6">
        <v>13</v>
      </c>
      <c r="N48" s="4"/>
      <c r="O48" t="s">
        <v>126</v>
      </c>
      <c r="P48" s="6">
        <v>2</v>
      </c>
      <c r="Q48" s="6">
        <v>3</v>
      </c>
      <c r="R48" s="6">
        <v>4</v>
      </c>
      <c r="S48" s="6">
        <v>5</v>
      </c>
      <c r="T48" s="6">
        <v>6</v>
      </c>
      <c r="U48" s="6">
        <v>7</v>
      </c>
      <c r="V48" s="6">
        <v>8</v>
      </c>
      <c r="W48" s="6">
        <v>9</v>
      </c>
      <c r="X48" s="6">
        <v>10</v>
      </c>
      <c r="Y48" s="6">
        <v>11</v>
      </c>
      <c r="Z48" s="6">
        <v>12</v>
      </c>
      <c r="AA48" s="6">
        <v>13</v>
      </c>
    </row>
    <row r="49" spans="1:27">
      <c r="A49">
        <v>1</v>
      </c>
      <c r="B49" s="29">
        <v>714.86376977062696</v>
      </c>
      <c r="C49" s="29">
        <v>282.55650852122574</v>
      </c>
      <c r="D49" s="29">
        <v>234.18863664122767</v>
      </c>
      <c r="E49" s="29">
        <v>33.776560899660069</v>
      </c>
      <c r="F49" s="29">
        <v>390.93713337800796</v>
      </c>
      <c r="G49" s="29">
        <v>704.64505222871583</v>
      </c>
      <c r="H49" s="29">
        <v>546.02021777470588</v>
      </c>
      <c r="I49" s="29">
        <v>578.02874515171652</v>
      </c>
      <c r="J49" s="29">
        <v>239.97361764164606</v>
      </c>
      <c r="K49" s="29">
        <v>238.12984843154234</v>
      </c>
      <c r="L49" s="29">
        <v>363.10783784382699</v>
      </c>
      <c r="M49" s="29">
        <v>445.9547427408458</v>
      </c>
      <c r="N49" s="4"/>
      <c r="O49">
        <v>1</v>
      </c>
      <c r="P49" s="29">
        <v>142.16272987074936</v>
      </c>
      <c r="Q49" s="29">
        <v>0</v>
      </c>
      <c r="R49" s="29">
        <v>0</v>
      </c>
      <c r="S49" s="29">
        <v>3.067608912342533E-3</v>
      </c>
      <c r="T49" s="29">
        <v>138.7171860949494</v>
      </c>
      <c r="U49" s="29">
        <v>133.81226493835607</v>
      </c>
      <c r="V49" s="29">
        <v>4.3239131684122602E-3</v>
      </c>
      <c r="W49" s="29">
        <v>336.26593271545374</v>
      </c>
      <c r="X49" s="29">
        <v>0</v>
      </c>
      <c r="Y49" s="29">
        <v>0</v>
      </c>
      <c r="Z49" s="29">
        <v>121.73863401387186</v>
      </c>
      <c r="AA49" s="29">
        <v>450.38490675812551</v>
      </c>
    </row>
    <row r="50" spans="1:27">
      <c r="A50">
        <v>2</v>
      </c>
      <c r="B50" s="29">
        <v>285.19725827148119</v>
      </c>
      <c r="C50" s="29">
        <v>267.66598944330468</v>
      </c>
      <c r="D50" s="29">
        <v>275.34558093045115</v>
      </c>
      <c r="E50" s="29">
        <v>273.57465098206416</v>
      </c>
      <c r="F50" s="29">
        <v>29.278816541621101</v>
      </c>
      <c r="G50" s="29">
        <v>57.735448801354345</v>
      </c>
      <c r="H50" s="29">
        <v>357.12642958242424</v>
      </c>
      <c r="I50" s="29">
        <v>267.55941381496814</v>
      </c>
      <c r="J50" s="29">
        <v>262.57898953458539</v>
      </c>
      <c r="K50" s="29">
        <v>58.392658153489307</v>
      </c>
      <c r="L50" s="29">
        <v>48.510337979478727</v>
      </c>
      <c r="M50" s="29">
        <v>258.76970325734283</v>
      </c>
      <c r="N50" s="4"/>
      <c r="O50">
        <v>2</v>
      </c>
      <c r="P50" s="29">
        <v>23.281497812246759</v>
      </c>
      <c r="Q50" s="29">
        <v>3056.1638954116625</v>
      </c>
      <c r="R50" s="29">
        <v>414.26654494952408</v>
      </c>
      <c r="S50" s="29">
        <v>892.81137606392292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917.4573041356748</v>
      </c>
      <c r="Z50" s="29">
        <v>0</v>
      </c>
      <c r="AA50" s="29">
        <v>127.34639466414696</v>
      </c>
    </row>
    <row r="51" spans="1:27">
      <c r="A51">
        <v>3</v>
      </c>
      <c r="B51" s="29">
        <v>319.94211048367993</v>
      </c>
      <c r="C51" s="29">
        <v>284.13730036539818</v>
      </c>
      <c r="D51" s="29">
        <v>308.82538601367816</v>
      </c>
      <c r="E51" s="29">
        <v>604.42862188070842</v>
      </c>
      <c r="F51" s="29">
        <v>286.80611063504887</v>
      </c>
      <c r="G51" s="29">
        <v>244.44795105949993</v>
      </c>
      <c r="H51" s="29">
        <v>317.16371533098823</v>
      </c>
      <c r="I51" s="29">
        <v>284.14261037137726</v>
      </c>
      <c r="J51" s="29">
        <v>299.98454806098624</v>
      </c>
      <c r="K51" s="29">
        <v>268.29795763147257</v>
      </c>
      <c r="L51" s="29">
        <v>1.0406351515075452</v>
      </c>
      <c r="M51" s="29">
        <v>313.49567474837346</v>
      </c>
      <c r="N51" s="4"/>
      <c r="O51">
        <v>3</v>
      </c>
      <c r="P51" s="29">
        <v>0</v>
      </c>
      <c r="Q51" s="29">
        <v>599.19669707447827</v>
      </c>
      <c r="R51" s="29">
        <v>618.00042185128007</v>
      </c>
      <c r="S51" s="29">
        <v>0</v>
      </c>
      <c r="T51" s="29">
        <v>0</v>
      </c>
      <c r="U51" s="29">
        <v>230.11711009773924</v>
      </c>
      <c r="V51" s="29">
        <v>204.5505004583089</v>
      </c>
      <c r="W51" s="29">
        <v>696.24933521729781</v>
      </c>
      <c r="X51" s="29">
        <v>469.28053395015525</v>
      </c>
      <c r="Y51" s="29">
        <v>0</v>
      </c>
      <c r="Z51" s="29">
        <v>1018.1910263859625</v>
      </c>
      <c r="AA51" s="29">
        <v>0</v>
      </c>
    </row>
    <row r="52" spans="1:27">
      <c r="A52">
        <v>4</v>
      </c>
      <c r="B52" s="29">
        <v>0.97258887583002884</v>
      </c>
      <c r="C52" s="29">
        <v>426.84915854535467</v>
      </c>
      <c r="D52" s="29">
        <v>442.7040074906659</v>
      </c>
      <c r="E52" s="29">
        <v>348.60446197896408</v>
      </c>
      <c r="F52" s="29">
        <v>554.09980535023396</v>
      </c>
      <c r="G52" s="29">
        <v>253.99516106736155</v>
      </c>
      <c r="H52" s="29">
        <v>41.561522039036234</v>
      </c>
      <c r="I52" s="29">
        <v>132.10078152454437</v>
      </c>
      <c r="J52" s="29">
        <v>458.50918399580627</v>
      </c>
      <c r="K52" s="29">
        <v>695.62192710312195</v>
      </c>
      <c r="L52" s="29">
        <v>887.86823198076308</v>
      </c>
      <c r="M52" s="29">
        <v>242.12501935093576</v>
      </c>
      <c r="N52" s="4"/>
      <c r="O52">
        <v>4</v>
      </c>
      <c r="P52" s="29">
        <v>0</v>
      </c>
      <c r="Q52" s="29">
        <v>426.01280520869591</v>
      </c>
      <c r="R52" s="29">
        <v>283.72328652443679</v>
      </c>
      <c r="S52" s="29">
        <v>349.54791620610695</v>
      </c>
      <c r="T52" s="29">
        <v>1001.4408033224726</v>
      </c>
      <c r="U52" s="29">
        <v>0</v>
      </c>
      <c r="V52" s="29">
        <v>0</v>
      </c>
      <c r="W52" s="29">
        <v>146.84514935834522</v>
      </c>
      <c r="X52" s="29">
        <v>463.68382331604602</v>
      </c>
      <c r="Y52" s="29">
        <v>694.76698059595367</v>
      </c>
      <c r="Z52" s="29">
        <v>465.0355435788332</v>
      </c>
      <c r="AA52" s="29">
        <v>238.8807022405264</v>
      </c>
    </row>
    <row r="53" spans="1:27">
      <c r="N53" s="4"/>
      <c r="O53" s="4"/>
    </row>
    <row r="54" spans="1:27" ht="15.75" customHeight="1">
      <c r="B54" s="6" t="s">
        <v>35</v>
      </c>
      <c r="C54" s="6" t="s">
        <v>36</v>
      </c>
      <c r="D54" s="6" t="s">
        <v>37</v>
      </c>
      <c r="E54" s="6" t="s">
        <v>38</v>
      </c>
      <c r="F54" s="6" t="s">
        <v>39</v>
      </c>
      <c r="G54" s="6" t="s">
        <v>40</v>
      </c>
      <c r="H54" s="6" t="s">
        <v>41</v>
      </c>
      <c r="I54" s="6" t="s">
        <v>42</v>
      </c>
      <c r="J54" s="6" t="s">
        <v>43</v>
      </c>
      <c r="K54" s="6" t="s">
        <v>44</v>
      </c>
      <c r="L54" s="6" t="s">
        <v>45</v>
      </c>
      <c r="M54" s="6" t="s">
        <v>120</v>
      </c>
      <c r="N54" s="4" t="s">
        <v>121</v>
      </c>
      <c r="O54" t="s">
        <v>122</v>
      </c>
      <c r="P54" t="s">
        <v>123</v>
      </c>
    </row>
    <row r="55" spans="1:27" hidden="1">
      <c r="B55" t="e">
        <f t="shared" ref="B55:M55" si="37">VLOOKUP(B29,$A$49:$M$52,B$54,0)</f>
        <v>#REF!</v>
      </c>
      <c r="C55" t="e">
        <f t="shared" si="37"/>
        <v>#REF!</v>
      </c>
      <c r="D55" t="e">
        <f t="shared" si="37"/>
        <v>#REF!</v>
      </c>
      <c r="E55" t="e">
        <f t="shared" si="37"/>
        <v>#REF!</v>
      </c>
      <c r="F55" t="e">
        <f t="shared" si="37"/>
        <v>#REF!</v>
      </c>
      <c r="G55" t="e">
        <f t="shared" si="37"/>
        <v>#REF!</v>
      </c>
      <c r="H55" t="e">
        <f t="shared" si="37"/>
        <v>#REF!</v>
      </c>
      <c r="I55" t="e">
        <f t="shared" si="37"/>
        <v>#REF!</v>
      </c>
      <c r="J55" t="e">
        <f t="shared" si="37"/>
        <v>#REF!</v>
      </c>
      <c r="K55" t="e">
        <f t="shared" si="37"/>
        <v>#REF!</v>
      </c>
      <c r="L55" t="e">
        <f t="shared" si="37"/>
        <v>#REF!</v>
      </c>
      <c r="M55" t="e">
        <f t="shared" si="37"/>
        <v>#REF!</v>
      </c>
      <c r="N55" s="4">
        <f>N29</f>
        <v>4213.4016595750309</v>
      </c>
      <c r="O55" t="e">
        <f>SUM(B55:M55)</f>
        <v>#REF!</v>
      </c>
      <c r="P55" s="4" t="e">
        <f>N55-O55</f>
        <v>#REF!</v>
      </c>
    </row>
    <row r="56" spans="1:27" hidden="1">
      <c r="B56" t="e">
        <f t="shared" ref="B56:M56" si="38">VLOOKUP(B30,$A$49:$M$52,B$54,0)</f>
        <v>#REF!</v>
      </c>
      <c r="C56" t="e">
        <f t="shared" si="38"/>
        <v>#REF!</v>
      </c>
      <c r="D56" t="e">
        <f t="shared" si="38"/>
        <v>#REF!</v>
      </c>
      <c r="E56" t="e">
        <f t="shared" si="38"/>
        <v>#REF!</v>
      </c>
      <c r="F56" t="e">
        <f t="shared" si="38"/>
        <v>#REF!</v>
      </c>
      <c r="G56" t="e">
        <f t="shared" si="38"/>
        <v>#REF!</v>
      </c>
      <c r="H56" t="e">
        <f t="shared" si="38"/>
        <v>#REF!</v>
      </c>
      <c r="I56" t="e">
        <f t="shared" si="38"/>
        <v>#REF!</v>
      </c>
      <c r="J56" t="e">
        <f t="shared" si="38"/>
        <v>#REF!</v>
      </c>
      <c r="K56" t="e">
        <f t="shared" si="38"/>
        <v>#REF!</v>
      </c>
      <c r="L56" t="e">
        <f t="shared" si="38"/>
        <v>#REF!</v>
      </c>
      <c r="M56" t="e">
        <f t="shared" si="38"/>
        <v>#REF!</v>
      </c>
      <c r="N56" s="4">
        <f t="shared" ref="N56:N71" si="39">N30</f>
        <v>5732.1832658624317</v>
      </c>
      <c r="O56" t="e">
        <f t="shared" ref="O56:O71" si="40">SUM(B56:M56)</f>
        <v>#REF!</v>
      </c>
      <c r="P56" s="4" t="e">
        <f t="shared" ref="P56:P71" si="41">N56-O56</f>
        <v>#REF!</v>
      </c>
    </row>
    <row r="57" spans="1:27" hidden="1">
      <c r="B57" t="e">
        <f t="shared" ref="B57:M57" si="42">VLOOKUP(B31,$A$49:$M$52,B$54,0)</f>
        <v>#REF!</v>
      </c>
      <c r="C57" t="e">
        <f t="shared" si="42"/>
        <v>#REF!</v>
      </c>
      <c r="D57" t="e">
        <f t="shared" si="42"/>
        <v>#REF!</v>
      </c>
      <c r="E57" t="e">
        <f t="shared" si="42"/>
        <v>#REF!</v>
      </c>
      <c r="F57" t="e">
        <f t="shared" si="42"/>
        <v>#REF!</v>
      </c>
      <c r="G57" t="e">
        <f t="shared" si="42"/>
        <v>#REF!</v>
      </c>
      <c r="H57" t="e">
        <f t="shared" si="42"/>
        <v>#REF!</v>
      </c>
      <c r="I57" t="e">
        <f t="shared" si="42"/>
        <v>#REF!</v>
      </c>
      <c r="J57" t="e">
        <f t="shared" si="42"/>
        <v>#REF!</v>
      </c>
      <c r="K57" t="e">
        <f t="shared" si="42"/>
        <v>#REF!</v>
      </c>
      <c r="L57" t="e">
        <f t="shared" si="42"/>
        <v>#REF!</v>
      </c>
      <c r="M57" t="e">
        <f t="shared" si="42"/>
        <v>#REF!</v>
      </c>
      <c r="N57" s="4">
        <f t="shared" si="39"/>
        <v>3762.9364990933018</v>
      </c>
      <c r="O57" t="e">
        <f t="shared" si="40"/>
        <v>#REF!</v>
      </c>
      <c r="P57" s="4" t="e">
        <f t="shared" si="41"/>
        <v>#REF!</v>
      </c>
    </row>
    <row r="58" spans="1:27" hidden="1">
      <c r="B58" t="e">
        <f t="shared" ref="B58:M58" si="43">VLOOKUP(B32,$A$49:$M$52,B$54,0)</f>
        <v>#REF!</v>
      </c>
      <c r="C58" t="e">
        <f t="shared" si="43"/>
        <v>#REF!</v>
      </c>
      <c r="D58" t="e">
        <f t="shared" si="43"/>
        <v>#REF!</v>
      </c>
      <c r="E58" t="e">
        <f t="shared" si="43"/>
        <v>#REF!</v>
      </c>
      <c r="F58" t="e">
        <f t="shared" si="43"/>
        <v>#REF!</v>
      </c>
      <c r="G58" t="e">
        <f t="shared" si="43"/>
        <v>#REF!</v>
      </c>
      <c r="H58" t="e">
        <f t="shared" si="43"/>
        <v>#REF!</v>
      </c>
      <c r="I58" t="e">
        <f t="shared" si="43"/>
        <v>#REF!</v>
      </c>
      <c r="J58" t="e">
        <f t="shared" si="43"/>
        <v>#REF!</v>
      </c>
      <c r="K58" t="e">
        <f t="shared" si="43"/>
        <v>#REF!</v>
      </c>
      <c r="L58" t="e">
        <f t="shared" si="43"/>
        <v>#REF!</v>
      </c>
      <c r="M58" t="e">
        <f t="shared" si="43"/>
        <v>#REF!</v>
      </c>
      <c r="N58" s="4">
        <f t="shared" si="39"/>
        <v>5444.5205653610274</v>
      </c>
      <c r="O58" t="e">
        <f t="shared" si="40"/>
        <v>#REF!</v>
      </c>
      <c r="P58" s="4" t="e">
        <f t="shared" si="41"/>
        <v>#REF!</v>
      </c>
    </row>
    <row r="59" spans="1:27" hidden="1">
      <c r="B59" t="e">
        <f t="shared" ref="B59:M59" si="44">VLOOKUP(B33,$A$49:$M$52,B$54,0)</f>
        <v>#REF!</v>
      </c>
      <c r="C59" t="e">
        <f t="shared" si="44"/>
        <v>#REF!</v>
      </c>
      <c r="D59" t="e">
        <f t="shared" si="44"/>
        <v>#REF!</v>
      </c>
      <c r="E59" t="e">
        <f t="shared" si="44"/>
        <v>#REF!</v>
      </c>
      <c r="F59" t="e">
        <f t="shared" si="44"/>
        <v>#REF!</v>
      </c>
      <c r="G59" t="e">
        <f t="shared" si="44"/>
        <v>#REF!</v>
      </c>
      <c r="H59" t="e">
        <f t="shared" si="44"/>
        <v>#REF!</v>
      </c>
      <c r="I59" t="e">
        <f t="shared" si="44"/>
        <v>#REF!</v>
      </c>
      <c r="J59" t="e">
        <f t="shared" si="44"/>
        <v>#REF!</v>
      </c>
      <c r="K59" t="e">
        <f t="shared" si="44"/>
        <v>#REF!</v>
      </c>
      <c r="L59" t="e">
        <f t="shared" si="44"/>
        <v>#REF!</v>
      </c>
      <c r="M59" t="e">
        <f t="shared" si="44"/>
        <v>#REF!</v>
      </c>
      <c r="N59" s="4">
        <f t="shared" si="39"/>
        <v>3808.7548403940195</v>
      </c>
      <c r="O59" t="e">
        <f t="shared" si="40"/>
        <v>#REF!</v>
      </c>
      <c r="P59" s="4" t="e">
        <f t="shared" si="41"/>
        <v>#REF!</v>
      </c>
    </row>
    <row r="60" spans="1:27" hidden="1">
      <c r="B60" t="e">
        <f t="shared" ref="B60:M60" si="45">VLOOKUP(B34,$A$49:$M$52,B$54,0)</f>
        <v>#REF!</v>
      </c>
      <c r="C60" t="e">
        <f t="shared" si="45"/>
        <v>#REF!</v>
      </c>
      <c r="D60" t="e">
        <f t="shared" si="45"/>
        <v>#REF!</v>
      </c>
      <c r="E60" t="e">
        <f t="shared" si="45"/>
        <v>#REF!</v>
      </c>
      <c r="F60" t="e">
        <f t="shared" si="45"/>
        <v>#REF!</v>
      </c>
      <c r="G60" t="e">
        <f t="shared" si="45"/>
        <v>#REF!</v>
      </c>
      <c r="H60" t="e">
        <f t="shared" si="45"/>
        <v>#REF!</v>
      </c>
      <c r="I60" t="e">
        <f t="shared" si="45"/>
        <v>#REF!</v>
      </c>
      <c r="J60" t="e">
        <f t="shared" si="45"/>
        <v>#REF!</v>
      </c>
      <c r="K60" t="e">
        <f t="shared" si="45"/>
        <v>#REF!</v>
      </c>
      <c r="L60" t="e">
        <f t="shared" si="45"/>
        <v>#REF!</v>
      </c>
      <c r="M60" t="e">
        <f t="shared" si="45"/>
        <v>#REF!</v>
      </c>
      <c r="N60" s="4">
        <f t="shared" si="39"/>
        <v>5198.9479534867796</v>
      </c>
      <c r="O60" t="e">
        <f t="shared" si="40"/>
        <v>#REF!</v>
      </c>
      <c r="P60" s="4" t="e">
        <f t="shared" si="41"/>
        <v>#REF!</v>
      </c>
    </row>
    <row r="61" spans="1:27" hidden="1">
      <c r="B61" t="e">
        <f t="shared" ref="B61:M61" si="46">VLOOKUP(B35,$A$49:$M$52,B$54,0)</f>
        <v>#REF!</v>
      </c>
      <c r="C61" t="e">
        <f t="shared" si="46"/>
        <v>#REF!</v>
      </c>
      <c r="D61" t="e">
        <f t="shared" si="46"/>
        <v>#REF!</v>
      </c>
      <c r="E61" t="e">
        <f t="shared" si="46"/>
        <v>#REF!</v>
      </c>
      <c r="F61" t="e">
        <f t="shared" si="46"/>
        <v>#REF!</v>
      </c>
      <c r="G61" t="e">
        <f t="shared" si="46"/>
        <v>#REF!</v>
      </c>
      <c r="H61" t="e">
        <f t="shared" si="46"/>
        <v>#REF!</v>
      </c>
      <c r="I61" t="e">
        <f t="shared" si="46"/>
        <v>#REF!</v>
      </c>
      <c r="J61" t="e">
        <f t="shared" si="46"/>
        <v>#REF!</v>
      </c>
      <c r="K61" t="e">
        <f t="shared" si="46"/>
        <v>#REF!</v>
      </c>
      <c r="L61" t="e">
        <f t="shared" si="46"/>
        <v>#REF!</v>
      </c>
      <c r="M61" t="e">
        <f t="shared" si="46"/>
        <v>#REF!</v>
      </c>
      <c r="N61" s="4">
        <f t="shared" si="39"/>
        <v>4626.0646721511775</v>
      </c>
      <c r="O61" t="e">
        <f t="shared" si="40"/>
        <v>#REF!</v>
      </c>
      <c r="P61" s="4" t="e">
        <f t="shared" si="41"/>
        <v>#REF!</v>
      </c>
    </row>
    <row r="62" spans="1:27" hidden="1">
      <c r="B62" t="e">
        <f t="shared" ref="B62:M62" si="47">VLOOKUP(B36,$A$49:$M$52,B$54,0)</f>
        <v>#REF!</v>
      </c>
      <c r="C62" t="e">
        <f t="shared" si="47"/>
        <v>#REF!</v>
      </c>
      <c r="D62" t="e">
        <f t="shared" si="47"/>
        <v>#REF!</v>
      </c>
      <c r="E62" t="e">
        <f t="shared" si="47"/>
        <v>#REF!</v>
      </c>
      <c r="F62" t="e">
        <f t="shared" si="47"/>
        <v>#REF!</v>
      </c>
      <c r="G62" t="e">
        <f t="shared" si="47"/>
        <v>#REF!</v>
      </c>
      <c r="H62" t="e">
        <f t="shared" si="47"/>
        <v>#REF!</v>
      </c>
      <c r="I62" t="e">
        <f t="shared" si="47"/>
        <v>#REF!</v>
      </c>
      <c r="J62" t="e">
        <f t="shared" si="47"/>
        <v>#REF!</v>
      </c>
      <c r="K62" t="e">
        <f t="shared" si="47"/>
        <v>#REF!</v>
      </c>
      <c r="L62" t="e">
        <f t="shared" si="47"/>
        <v>#REF!</v>
      </c>
      <c r="M62" t="e">
        <f t="shared" si="47"/>
        <v>#REF!</v>
      </c>
      <c r="N62" s="4">
        <f t="shared" si="39"/>
        <v>3600.3671055347659</v>
      </c>
      <c r="O62" t="e">
        <f t="shared" si="40"/>
        <v>#REF!</v>
      </c>
      <c r="P62" s="4" t="e">
        <f t="shared" si="41"/>
        <v>#REF!</v>
      </c>
    </row>
    <row r="63" spans="1:27" hidden="1">
      <c r="B63" t="e">
        <f t="shared" ref="B63:M63" si="48">VLOOKUP(B37,$A$49:$M$52,B$54,0)</f>
        <v>#REF!</v>
      </c>
      <c r="C63" t="e">
        <f t="shared" si="48"/>
        <v>#REF!</v>
      </c>
      <c r="D63" t="e">
        <f t="shared" si="48"/>
        <v>#REF!</v>
      </c>
      <c r="E63" t="e">
        <f t="shared" si="48"/>
        <v>#REF!</v>
      </c>
      <c r="F63" t="e">
        <f t="shared" si="48"/>
        <v>#REF!</v>
      </c>
      <c r="G63" t="e">
        <f t="shared" si="48"/>
        <v>#REF!</v>
      </c>
      <c r="H63" t="e">
        <f t="shared" si="48"/>
        <v>#REF!</v>
      </c>
      <c r="I63" t="e">
        <f t="shared" si="48"/>
        <v>#REF!</v>
      </c>
      <c r="J63" t="e">
        <f t="shared" si="48"/>
        <v>#REF!</v>
      </c>
      <c r="K63" t="e">
        <f t="shared" si="48"/>
        <v>#REF!</v>
      </c>
      <c r="L63" t="e">
        <f t="shared" si="48"/>
        <v>#REF!</v>
      </c>
      <c r="M63" t="e">
        <f t="shared" si="48"/>
        <v>#REF!</v>
      </c>
      <c r="N63" s="4">
        <f t="shared" si="39"/>
        <v>5610.1220947253369</v>
      </c>
      <c r="O63" t="e">
        <f t="shared" si="40"/>
        <v>#REF!</v>
      </c>
      <c r="P63" s="4" t="e">
        <f t="shared" si="41"/>
        <v>#REF!</v>
      </c>
    </row>
    <row r="64" spans="1:27" hidden="1">
      <c r="B64" t="e">
        <f t="shared" ref="B64:M64" si="49">VLOOKUP(B38,$A$49:$M$52,B$54,0)</f>
        <v>#REF!</v>
      </c>
      <c r="C64" t="e">
        <f t="shared" si="49"/>
        <v>#REF!</v>
      </c>
      <c r="D64" t="e">
        <f t="shared" si="49"/>
        <v>#REF!</v>
      </c>
      <c r="E64" t="e">
        <f t="shared" si="49"/>
        <v>#REF!</v>
      </c>
      <c r="F64" t="e">
        <f t="shared" si="49"/>
        <v>#REF!</v>
      </c>
      <c r="G64" t="e">
        <f t="shared" si="49"/>
        <v>#REF!</v>
      </c>
      <c r="H64" t="e">
        <f t="shared" si="49"/>
        <v>#REF!</v>
      </c>
      <c r="I64" t="e">
        <f t="shared" si="49"/>
        <v>#REF!</v>
      </c>
      <c r="J64" t="e">
        <f t="shared" si="49"/>
        <v>#REF!</v>
      </c>
      <c r="K64" t="e">
        <f t="shared" si="49"/>
        <v>#REF!</v>
      </c>
      <c r="L64" t="e">
        <f t="shared" si="49"/>
        <v>#REF!</v>
      </c>
      <c r="M64" t="e">
        <f t="shared" si="49"/>
        <v>#REF!</v>
      </c>
      <c r="N64" s="4">
        <f t="shared" si="39"/>
        <v>3079.4260029873026</v>
      </c>
      <c r="O64" t="e">
        <f t="shared" si="40"/>
        <v>#REF!</v>
      </c>
      <c r="P64" s="4" t="e">
        <f t="shared" si="41"/>
        <v>#REF!</v>
      </c>
    </row>
    <row r="65" spans="1:16" hidden="1">
      <c r="B65" t="e">
        <f t="shared" ref="B65:M65" si="50">VLOOKUP(B39,$A$49:$M$52,B$54,0)</f>
        <v>#REF!</v>
      </c>
      <c r="C65" t="e">
        <f t="shared" si="50"/>
        <v>#REF!</v>
      </c>
      <c r="D65" t="e">
        <f t="shared" si="50"/>
        <v>#REF!</v>
      </c>
      <c r="E65" t="e">
        <f t="shared" si="50"/>
        <v>#REF!</v>
      </c>
      <c r="F65" t="e">
        <f t="shared" si="50"/>
        <v>#REF!</v>
      </c>
      <c r="G65" t="e">
        <f t="shared" si="50"/>
        <v>#REF!</v>
      </c>
      <c r="H65" t="e">
        <f t="shared" si="50"/>
        <v>#REF!</v>
      </c>
      <c r="I65" t="e">
        <f t="shared" si="50"/>
        <v>#REF!</v>
      </c>
      <c r="J65" t="e">
        <f t="shared" si="50"/>
        <v>#REF!</v>
      </c>
      <c r="K65" t="e">
        <f t="shared" si="50"/>
        <v>#REF!</v>
      </c>
      <c r="L65" t="e">
        <f t="shared" si="50"/>
        <v>#REF!</v>
      </c>
      <c r="M65" t="e">
        <f t="shared" si="50"/>
        <v>#REF!</v>
      </c>
      <c r="N65" s="4">
        <f t="shared" si="39"/>
        <v>3538.4543011459896</v>
      </c>
      <c r="O65" t="e">
        <f t="shared" si="40"/>
        <v>#REF!</v>
      </c>
      <c r="P65" s="4" t="e">
        <f t="shared" si="41"/>
        <v>#REF!</v>
      </c>
    </row>
    <row r="66" spans="1:16" hidden="1">
      <c r="B66" t="e">
        <f t="shared" ref="B66:M66" si="51">VLOOKUP(B40,$A$49:$M$52,B$54,0)</f>
        <v>#REF!</v>
      </c>
      <c r="C66" t="e">
        <f t="shared" si="51"/>
        <v>#REF!</v>
      </c>
      <c r="D66" t="e">
        <f t="shared" si="51"/>
        <v>#REF!</v>
      </c>
      <c r="E66" t="e">
        <f t="shared" si="51"/>
        <v>#REF!</v>
      </c>
      <c r="F66" t="e">
        <f t="shared" si="51"/>
        <v>#REF!</v>
      </c>
      <c r="G66" t="e">
        <f t="shared" si="51"/>
        <v>#REF!</v>
      </c>
      <c r="H66" t="e">
        <f t="shared" si="51"/>
        <v>#REF!</v>
      </c>
      <c r="I66" t="e">
        <f t="shared" si="51"/>
        <v>#REF!</v>
      </c>
      <c r="J66" t="e">
        <f t="shared" si="51"/>
        <v>#REF!</v>
      </c>
      <c r="K66" t="e">
        <f t="shared" si="51"/>
        <v>#REF!</v>
      </c>
      <c r="L66" t="e">
        <f t="shared" si="51"/>
        <v>#REF!</v>
      </c>
      <c r="M66" t="e">
        <f t="shared" si="51"/>
        <v>#REF!</v>
      </c>
      <c r="N66" s="4">
        <f t="shared" si="39"/>
        <v>4341.87116202787</v>
      </c>
      <c r="O66" t="e">
        <f t="shared" si="40"/>
        <v>#REF!</v>
      </c>
      <c r="P66" s="4" t="e">
        <f t="shared" si="41"/>
        <v>#REF!</v>
      </c>
    </row>
    <row r="67" spans="1:16" hidden="1">
      <c r="B67" t="e">
        <f t="shared" ref="B67:M67" si="52">VLOOKUP(B41,$A$49:$M$52,B$54,0)</f>
        <v>#REF!</v>
      </c>
      <c r="C67" t="e">
        <f t="shared" si="52"/>
        <v>#REF!</v>
      </c>
      <c r="D67" t="e">
        <f t="shared" si="52"/>
        <v>#REF!</v>
      </c>
      <c r="E67" t="e">
        <f t="shared" si="52"/>
        <v>#REF!</v>
      </c>
      <c r="F67" t="e">
        <f t="shared" si="52"/>
        <v>#REF!</v>
      </c>
      <c r="G67" t="e">
        <f t="shared" si="52"/>
        <v>#REF!</v>
      </c>
      <c r="H67" t="e">
        <f t="shared" si="52"/>
        <v>#REF!</v>
      </c>
      <c r="I67" t="e">
        <f t="shared" si="52"/>
        <v>#REF!</v>
      </c>
      <c r="J67" t="e">
        <f t="shared" si="52"/>
        <v>#REF!</v>
      </c>
      <c r="K67" t="e">
        <f t="shared" si="52"/>
        <v>#REF!</v>
      </c>
      <c r="L67" t="e">
        <f t="shared" si="52"/>
        <v>#REF!</v>
      </c>
      <c r="M67" t="e">
        <f t="shared" si="52"/>
        <v>#REF!</v>
      </c>
      <c r="N67" s="4">
        <f t="shared" si="39"/>
        <v>3939.4225707387786</v>
      </c>
      <c r="O67" t="e">
        <f t="shared" si="40"/>
        <v>#REF!</v>
      </c>
      <c r="P67" s="4" t="e">
        <f t="shared" si="41"/>
        <v>#REF!</v>
      </c>
    </row>
    <row r="68" spans="1:16" hidden="1">
      <c r="B68" t="e">
        <f t="shared" ref="B68:M68" si="53">VLOOKUP(B42,$A$49:$M$52,B$54,0)</f>
        <v>#REF!</v>
      </c>
      <c r="C68" t="e">
        <f t="shared" si="53"/>
        <v>#REF!</v>
      </c>
      <c r="D68" t="e">
        <f t="shared" si="53"/>
        <v>#REF!</v>
      </c>
      <c r="E68" t="e">
        <f t="shared" si="53"/>
        <v>#REF!</v>
      </c>
      <c r="F68" t="e">
        <f t="shared" si="53"/>
        <v>#REF!</v>
      </c>
      <c r="G68" t="e">
        <f t="shared" si="53"/>
        <v>#REF!</v>
      </c>
      <c r="H68" t="e">
        <f t="shared" si="53"/>
        <v>#REF!</v>
      </c>
      <c r="I68" t="e">
        <f t="shared" si="53"/>
        <v>#REF!</v>
      </c>
      <c r="J68" t="e">
        <f t="shared" si="53"/>
        <v>#REF!</v>
      </c>
      <c r="K68" t="e">
        <f t="shared" si="53"/>
        <v>#REF!</v>
      </c>
      <c r="L68" t="e">
        <f t="shared" si="53"/>
        <v>#REF!</v>
      </c>
      <c r="M68" t="e">
        <f t="shared" si="53"/>
        <v>#REF!</v>
      </c>
      <c r="N68" s="4">
        <f t="shared" si="39"/>
        <v>3858.7158624801782</v>
      </c>
      <c r="O68" t="e">
        <f t="shared" si="40"/>
        <v>#REF!</v>
      </c>
      <c r="P68" s="4" t="e">
        <f t="shared" si="41"/>
        <v>#REF!</v>
      </c>
    </row>
    <row r="69" spans="1:16" hidden="1">
      <c r="B69" t="e">
        <f t="shared" ref="B69:M69" si="54">VLOOKUP(B43,$A$49:$M$52,B$54,0)</f>
        <v>#REF!</v>
      </c>
      <c r="C69" t="e">
        <f t="shared" si="54"/>
        <v>#REF!</v>
      </c>
      <c r="D69" t="e">
        <f t="shared" si="54"/>
        <v>#REF!</v>
      </c>
      <c r="E69" t="e">
        <f t="shared" si="54"/>
        <v>#REF!</v>
      </c>
      <c r="F69" t="e">
        <f t="shared" si="54"/>
        <v>#REF!</v>
      </c>
      <c r="G69" t="e">
        <f t="shared" si="54"/>
        <v>#REF!</v>
      </c>
      <c r="H69" t="e">
        <f t="shared" si="54"/>
        <v>#REF!</v>
      </c>
      <c r="I69" t="e">
        <f t="shared" si="54"/>
        <v>#REF!</v>
      </c>
      <c r="J69" t="e">
        <f t="shared" si="54"/>
        <v>#REF!</v>
      </c>
      <c r="K69" t="e">
        <f t="shared" si="54"/>
        <v>#REF!</v>
      </c>
      <c r="L69" t="e">
        <f t="shared" si="54"/>
        <v>#REF!</v>
      </c>
      <c r="M69" t="e">
        <f t="shared" si="54"/>
        <v>#REF!</v>
      </c>
      <c r="N69" s="4">
        <f t="shared" si="39"/>
        <v>4056.2668704004627</v>
      </c>
      <c r="O69" t="e">
        <f t="shared" si="40"/>
        <v>#REF!</v>
      </c>
      <c r="P69" s="4" t="e">
        <f t="shared" si="41"/>
        <v>#REF!</v>
      </c>
    </row>
    <row r="70" spans="1:16" hidden="1">
      <c r="B70" t="e">
        <f t="shared" ref="B70:M70" si="55">VLOOKUP(B44,$A$49:$M$52,B$54,0)</f>
        <v>#REF!</v>
      </c>
      <c r="C70" t="e">
        <f t="shared" si="55"/>
        <v>#REF!</v>
      </c>
      <c r="D70" t="e">
        <f t="shared" si="55"/>
        <v>#REF!</v>
      </c>
      <c r="E70" t="e">
        <f t="shared" si="55"/>
        <v>#REF!</v>
      </c>
      <c r="F70" t="e">
        <f t="shared" si="55"/>
        <v>#REF!</v>
      </c>
      <c r="G70" t="e">
        <f t="shared" si="55"/>
        <v>#REF!</v>
      </c>
      <c r="H70" t="e">
        <f t="shared" si="55"/>
        <v>#REF!</v>
      </c>
      <c r="I70" t="e">
        <f t="shared" si="55"/>
        <v>#REF!</v>
      </c>
      <c r="J70" t="e">
        <f t="shared" si="55"/>
        <v>#REF!</v>
      </c>
      <c r="K70" t="e">
        <f t="shared" si="55"/>
        <v>#REF!</v>
      </c>
      <c r="L70" t="e">
        <f t="shared" si="55"/>
        <v>#REF!</v>
      </c>
      <c r="M70" t="e">
        <f t="shared" si="55"/>
        <v>#REF!</v>
      </c>
      <c r="N70" s="4">
        <f t="shared" si="39"/>
        <v>3250.3671291267206</v>
      </c>
      <c r="O70" t="e">
        <f t="shared" si="40"/>
        <v>#REF!</v>
      </c>
      <c r="P70" s="4" t="e">
        <f t="shared" si="41"/>
        <v>#REF!</v>
      </c>
    </row>
    <row r="71" spans="1:16" hidden="1">
      <c r="B71" t="e">
        <f t="shared" ref="B71:M71" si="56">VLOOKUP(B45,$A$49:$M$52,B$54,0)</f>
        <v>#REF!</v>
      </c>
      <c r="C71" t="e">
        <f t="shared" si="56"/>
        <v>#REF!</v>
      </c>
      <c r="D71" t="e">
        <f t="shared" si="56"/>
        <v>#REF!</v>
      </c>
      <c r="E71" t="e">
        <f t="shared" si="56"/>
        <v>#REF!</v>
      </c>
      <c r="F71" t="e">
        <f t="shared" si="56"/>
        <v>#REF!</v>
      </c>
      <c r="G71" t="e">
        <f t="shared" si="56"/>
        <v>#REF!</v>
      </c>
      <c r="H71" t="e">
        <f t="shared" si="56"/>
        <v>#REF!</v>
      </c>
      <c r="I71" t="e">
        <f t="shared" si="56"/>
        <v>#REF!</v>
      </c>
      <c r="J71" t="e">
        <f t="shared" si="56"/>
        <v>#REF!</v>
      </c>
      <c r="K71" t="e">
        <f t="shared" si="56"/>
        <v>#REF!</v>
      </c>
      <c r="L71" t="e">
        <f t="shared" si="56"/>
        <v>#REF!</v>
      </c>
      <c r="M71" t="e">
        <f t="shared" si="56"/>
        <v>#REF!</v>
      </c>
      <c r="N71" s="4">
        <f t="shared" si="39"/>
        <v>1000</v>
      </c>
      <c r="O71" t="e">
        <f t="shared" si="40"/>
        <v>#REF!</v>
      </c>
      <c r="P71" s="4" t="e">
        <f t="shared" si="41"/>
        <v>#REF!</v>
      </c>
    </row>
    <row r="72" spans="1:16" hidden="1">
      <c r="P72" s="4" t="e">
        <f>SUMSQ(P55:P71)</f>
        <v>#REF!</v>
      </c>
    </row>
    <row r="73" spans="1:16">
      <c r="A73">
        <v>1</v>
      </c>
      <c r="B73" s="2">
        <f>IF($A73&lt;9,VLOOKUP(B29,$A$49:$M$52,B$48,0),VLOOKUP(B29,$O$49:$AA$52,P$48,0))</f>
        <v>714.86376977062696</v>
      </c>
      <c r="C73" s="2">
        <f t="shared" ref="C73:M73" si="57">IF($A73&lt;9,VLOOKUP(C29,$A$49:$M$52,C$48,0),VLOOKUP(C29,$O$49:$AA$52,Q$48,0))</f>
        <v>426.84915854535467</v>
      </c>
      <c r="D73" s="2">
        <f t="shared" si="57"/>
        <v>442.7040074906659</v>
      </c>
      <c r="E73" s="2">
        <f t="shared" si="57"/>
        <v>33.776560899660069</v>
      </c>
      <c r="F73" s="2">
        <f t="shared" si="57"/>
        <v>390.93713337800796</v>
      </c>
      <c r="G73" s="2">
        <f t="shared" si="57"/>
        <v>704.64505222871583</v>
      </c>
      <c r="H73" s="2">
        <f t="shared" si="57"/>
        <v>41.561522039036234</v>
      </c>
      <c r="I73" s="2">
        <f t="shared" si="57"/>
        <v>132.10078152454437</v>
      </c>
      <c r="J73" s="2">
        <f t="shared" si="57"/>
        <v>458.50918399580627</v>
      </c>
      <c r="K73" s="2">
        <f t="shared" si="57"/>
        <v>58.392658153489307</v>
      </c>
      <c r="L73" s="2">
        <f t="shared" si="57"/>
        <v>363.10783784382699</v>
      </c>
      <c r="M73" s="2">
        <f t="shared" si="57"/>
        <v>445.9547427408458</v>
      </c>
      <c r="N73" s="32">
        <f>N29</f>
        <v>4213.4016595750309</v>
      </c>
      <c r="O73" s="2">
        <f>SUM(B73:M73)</f>
        <v>4213.4024086105801</v>
      </c>
      <c r="P73" s="32">
        <f>N73-O73</f>
        <v>-7.4903554923366755E-4</v>
      </c>
    </row>
    <row r="74" spans="1:16">
      <c r="A74">
        <v>2</v>
      </c>
      <c r="B74" s="2">
        <f t="shared" ref="B74:B89" si="58">IF($A74&lt;9,VLOOKUP(B30,$A$49:$M$52,B$48,0),VLOOKUP(B30,$O$49:$AA$52,P$48,0))</f>
        <v>714.86376977062696</v>
      </c>
      <c r="C74" s="2">
        <f t="shared" ref="C74:C89" si="59">IF($A74&lt;9,VLOOKUP(C30,$A$49:$M$52,C$48,0),VLOOKUP(C30,$O$49:$AA$52,Q$48,0))</f>
        <v>282.55650852122574</v>
      </c>
      <c r="D74" s="2">
        <f t="shared" ref="D74:D89" si="60">IF($A74&lt;9,VLOOKUP(D30,$A$49:$M$52,D$48,0),VLOOKUP(D30,$O$49:$AA$52,R$48,0))</f>
        <v>308.82538601367816</v>
      </c>
      <c r="E74" s="2">
        <f t="shared" ref="E74:E89" si="61">IF($A74&lt;9,VLOOKUP(E30,$A$49:$M$52,E$48,0),VLOOKUP(E30,$O$49:$AA$52,S$48,0))</f>
        <v>604.42862188070842</v>
      </c>
      <c r="F74" s="2">
        <f t="shared" ref="F74:F89" si="62">IF($A74&lt;9,VLOOKUP(F30,$A$49:$M$52,F$48,0),VLOOKUP(F30,$O$49:$AA$52,T$48,0))</f>
        <v>390.93713337800796</v>
      </c>
      <c r="G74" s="2">
        <f t="shared" ref="G74:G89" si="63">IF($A74&lt;9,VLOOKUP(G30,$A$49:$M$52,G$48,0),VLOOKUP(G30,$O$49:$AA$52,U$48,0))</f>
        <v>704.64505222871583</v>
      </c>
      <c r="H74" s="2">
        <f t="shared" ref="H74:H89" si="64">IF($A74&lt;9,VLOOKUP(H30,$A$49:$M$52,H$48,0),VLOOKUP(H30,$O$49:$AA$52,V$48,0))</f>
        <v>317.16371533098823</v>
      </c>
      <c r="I74" s="2">
        <f t="shared" ref="I74:I89" si="65">IF($A74&lt;9,VLOOKUP(I30,$A$49:$M$52,I$48,0),VLOOKUP(I30,$O$49:$AA$52,W$48,0))</f>
        <v>578.02874515171652</v>
      </c>
      <c r="J74" s="2">
        <f t="shared" ref="J74:J89" si="66">IF($A74&lt;9,VLOOKUP(J30,$A$49:$M$52,J$48,0),VLOOKUP(J30,$O$49:$AA$52,X$48,0))</f>
        <v>458.50918399580627</v>
      </c>
      <c r="K74" s="2">
        <f t="shared" ref="K74:K89" si="67">IF($A74&lt;9,VLOOKUP(K30,$A$49:$M$52,K$48,0),VLOOKUP(K30,$O$49:$AA$52,Y$48,0))</f>
        <v>695.62192710312195</v>
      </c>
      <c r="L74" s="2">
        <f t="shared" ref="L74:L89" si="68">IF($A74&lt;9,VLOOKUP(L30,$A$49:$M$52,L$48,0),VLOOKUP(L30,$O$49:$AA$52,Z$48,0))</f>
        <v>363.10783784382699</v>
      </c>
      <c r="M74" s="2">
        <f t="shared" ref="M74:M89" si="69">IF($A74&lt;9,VLOOKUP(M30,$A$49:$M$52,M$48,0),VLOOKUP(M30,$O$49:$AA$52,AA$48,0))</f>
        <v>313.49567474837346</v>
      </c>
      <c r="N74" s="32">
        <f t="shared" ref="N74:N89" si="70">N30</f>
        <v>5732.1832658624317</v>
      </c>
      <c r="O74" s="2">
        <f t="shared" ref="O74:O89" si="71">SUM(B74:M74)</f>
        <v>5732.1835559667979</v>
      </c>
      <c r="P74" s="32">
        <f t="shared" ref="P74:P89" si="72">N74-O74</f>
        <v>-2.9010436628595926E-4</v>
      </c>
    </row>
    <row r="75" spans="1:16">
      <c r="A75">
        <v>3</v>
      </c>
      <c r="B75" s="2">
        <f t="shared" si="58"/>
        <v>319.94211048367993</v>
      </c>
      <c r="C75" s="2">
        <f t="shared" si="59"/>
        <v>426.84915854535467</v>
      </c>
      <c r="D75" s="2">
        <f t="shared" si="60"/>
        <v>442.7040074906659</v>
      </c>
      <c r="E75" s="2">
        <f t="shared" si="61"/>
        <v>348.60446197896408</v>
      </c>
      <c r="F75" s="2">
        <f t="shared" si="62"/>
        <v>29.278816541621101</v>
      </c>
      <c r="G75" s="2">
        <f t="shared" si="63"/>
        <v>57.735448801354345</v>
      </c>
      <c r="H75" s="2">
        <f t="shared" si="64"/>
        <v>357.12642958242424</v>
      </c>
      <c r="I75" s="2">
        <f t="shared" si="65"/>
        <v>132.10078152454437</v>
      </c>
      <c r="J75" s="2">
        <f t="shared" si="66"/>
        <v>458.50918399580627</v>
      </c>
      <c r="K75" s="2">
        <f t="shared" si="67"/>
        <v>695.62192710312195</v>
      </c>
      <c r="L75" s="2">
        <f t="shared" si="68"/>
        <v>48.510337979478727</v>
      </c>
      <c r="M75" s="2">
        <f t="shared" si="69"/>
        <v>445.9547427408458</v>
      </c>
      <c r="N75" s="32">
        <f t="shared" si="70"/>
        <v>3762.9364990933018</v>
      </c>
      <c r="O75" s="2">
        <f t="shared" si="71"/>
        <v>3762.9374067678609</v>
      </c>
      <c r="P75" s="32">
        <f t="shared" si="72"/>
        <v>-9.0767455913010053E-4</v>
      </c>
    </row>
    <row r="76" spans="1:16">
      <c r="A76">
        <v>4</v>
      </c>
      <c r="B76" s="2">
        <f t="shared" si="58"/>
        <v>714.86376977062696</v>
      </c>
      <c r="C76" s="2">
        <f t="shared" si="59"/>
        <v>426.84915854535467</v>
      </c>
      <c r="D76" s="2">
        <f t="shared" si="60"/>
        <v>442.7040074906659</v>
      </c>
      <c r="E76" s="2">
        <f t="shared" si="61"/>
        <v>348.60446197896408</v>
      </c>
      <c r="F76" s="2">
        <f t="shared" si="62"/>
        <v>286.80611063504887</v>
      </c>
      <c r="G76" s="2">
        <f t="shared" si="63"/>
        <v>253.99516106736155</v>
      </c>
      <c r="H76" s="2">
        <f t="shared" si="64"/>
        <v>357.12642958242424</v>
      </c>
      <c r="I76" s="2">
        <f t="shared" si="65"/>
        <v>284.14261037137726</v>
      </c>
      <c r="J76" s="2">
        <f t="shared" si="66"/>
        <v>299.98454806098624</v>
      </c>
      <c r="K76" s="2">
        <f t="shared" si="67"/>
        <v>695.62192710312195</v>
      </c>
      <c r="L76" s="2">
        <f t="shared" si="68"/>
        <v>887.86823198076308</v>
      </c>
      <c r="M76" s="2">
        <f t="shared" si="69"/>
        <v>445.9547427408458</v>
      </c>
      <c r="N76" s="32">
        <f t="shared" si="70"/>
        <v>5444.5205653610274</v>
      </c>
      <c r="O76" s="2">
        <f t="shared" si="71"/>
        <v>5444.5211593275408</v>
      </c>
      <c r="P76" s="32">
        <f t="shared" si="72"/>
        <v>-5.9396651340648532E-4</v>
      </c>
    </row>
    <row r="77" spans="1:16">
      <c r="A77">
        <v>5</v>
      </c>
      <c r="B77" s="2">
        <f t="shared" si="58"/>
        <v>319.94211048367993</v>
      </c>
      <c r="C77" s="2">
        <f t="shared" si="59"/>
        <v>426.84915854535467</v>
      </c>
      <c r="D77" s="2">
        <f t="shared" si="60"/>
        <v>442.7040074906659</v>
      </c>
      <c r="E77" s="2">
        <f t="shared" si="61"/>
        <v>348.60446197896408</v>
      </c>
      <c r="F77" s="2">
        <f t="shared" si="62"/>
        <v>29.278816541621101</v>
      </c>
      <c r="G77" s="2">
        <f t="shared" si="63"/>
        <v>253.99516106736155</v>
      </c>
      <c r="H77" s="2">
        <f t="shared" si="64"/>
        <v>546.02021777470588</v>
      </c>
      <c r="I77" s="2">
        <f t="shared" si="65"/>
        <v>267.55941381496814</v>
      </c>
      <c r="J77" s="2">
        <f t="shared" si="66"/>
        <v>458.50918399580627</v>
      </c>
      <c r="K77" s="2">
        <f t="shared" si="67"/>
        <v>268.29795763147257</v>
      </c>
      <c r="L77" s="2">
        <f t="shared" si="68"/>
        <v>1.0406351515075452</v>
      </c>
      <c r="M77" s="2">
        <f t="shared" si="69"/>
        <v>445.9547427408458</v>
      </c>
      <c r="N77" s="32">
        <f t="shared" si="70"/>
        <v>3808.7548403940195</v>
      </c>
      <c r="O77" s="2">
        <f t="shared" si="71"/>
        <v>3808.755867216953</v>
      </c>
      <c r="P77" s="32">
        <f t="shared" si="72"/>
        <v>-1.0268229334542411E-3</v>
      </c>
    </row>
    <row r="78" spans="1:16">
      <c r="A78">
        <v>6</v>
      </c>
      <c r="B78" s="2">
        <f t="shared" si="58"/>
        <v>285.19725827148119</v>
      </c>
      <c r="C78" s="2">
        <f t="shared" si="59"/>
        <v>284.13730036539818</v>
      </c>
      <c r="D78" s="2">
        <f t="shared" si="60"/>
        <v>275.34558093045115</v>
      </c>
      <c r="E78" s="2">
        <f t="shared" si="61"/>
        <v>604.42862188070842</v>
      </c>
      <c r="F78" s="2">
        <f t="shared" si="62"/>
        <v>554.09980535023396</v>
      </c>
      <c r="G78" s="2">
        <f t="shared" si="63"/>
        <v>704.64505222871583</v>
      </c>
      <c r="H78" s="2">
        <f t="shared" si="64"/>
        <v>546.02021777470588</v>
      </c>
      <c r="I78" s="2">
        <f t="shared" si="65"/>
        <v>267.55941381496814</v>
      </c>
      <c r="J78" s="2">
        <f t="shared" si="66"/>
        <v>262.57898953458539</v>
      </c>
      <c r="K78" s="2">
        <f t="shared" si="67"/>
        <v>268.29795763147257</v>
      </c>
      <c r="L78" s="2">
        <f t="shared" si="68"/>
        <v>887.86823198076308</v>
      </c>
      <c r="M78" s="2">
        <f t="shared" si="69"/>
        <v>258.76970325734283</v>
      </c>
      <c r="N78" s="32">
        <f t="shared" si="70"/>
        <v>5198.9479534867796</v>
      </c>
      <c r="O78" s="2">
        <f t="shared" si="71"/>
        <v>5198.9481330208273</v>
      </c>
      <c r="P78" s="32">
        <f t="shared" si="72"/>
        <v>-1.7953404767467873E-4</v>
      </c>
    </row>
    <row r="79" spans="1:16">
      <c r="A79">
        <v>7</v>
      </c>
      <c r="B79" s="2">
        <f t="shared" si="58"/>
        <v>319.94211048367993</v>
      </c>
      <c r="C79" s="2">
        <f t="shared" si="59"/>
        <v>267.66598944330468</v>
      </c>
      <c r="D79" s="2">
        <f t="shared" si="60"/>
        <v>234.18863664122767</v>
      </c>
      <c r="E79" s="2">
        <f t="shared" si="61"/>
        <v>273.57465098206416</v>
      </c>
      <c r="F79" s="2">
        <f t="shared" si="62"/>
        <v>554.09980535023396</v>
      </c>
      <c r="G79" s="2">
        <f t="shared" si="63"/>
        <v>244.44795105949993</v>
      </c>
      <c r="H79" s="2">
        <f t="shared" si="64"/>
        <v>546.02021777470588</v>
      </c>
      <c r="I79" s="2">
        <f t="shared" si="65"/>
        <v>578.02874515171652</v>
      </c>
      <c r="J79" s="2">
        <f t="shared" si="66"/>
        <v>239.97361764164606</v>
      </c>
      <c r="K79" s="2">
        <f t="shared" si="67"/>
        <v>238.12984843154234</v>
      </c>
      <c r="L79" s="2">
        <f t="shared" si="68"/>
        <v>887.86823198076308</v>
      </c>
      <c r="M79" s="2">
        <f t="shared" si="69"/>
        <v>242.12501935093576</v>
      </c>
      <c r="N79" s="32">
        <f t="shared" si="70"/>
        <v>4626.0646721511775</v>
      </c>
      <c r="O79" s="2">
        <f t="shared" si="71"/>
        <v>4626.0648242913203</v>
      </c>
      <c r="P79" s="32">
        <f t="shared" si="72"/>
        <v>-1.5214014274533838E-4</v>
      </c>
    </row>
    <row r="80" spans="1:16">
      <c r="A80">
        <v>8</v>
      </c>
      <c r="B80" s="2">
        <f t="shared" si="58"/>
        <v>0.97258887583002884</v>
      </c>
      <c r="C80" s="2">
        <f t="shared" si="59"/>
        <v>284.13730036539818</v>
      </c>
      <c r="D80" s="2">
        <f t="shared" si="60"/>
        <v>308.82538601367816</v>
      </c>
      <c r="E80" s="2">
        <f t="shared" si="61"/>
        <v>348.60446197896408</v>
      </c>
      <c r="F80" s="2">
        <f t="shared" si="62"/>
        <v>554.09980535023396</v>
      </c>
      <c r="G80" s="2">
        <f t="shared" si="63"/>
        <v>244.44795105949993</v>
      </c>
      <c r="H80" s="2">
        <f t="shared" si="64"/>
        <v>357.12642958242424</v>
      </c>
      <c r="I80" s="2">
        <f t="shared" si="65"/>
        <v>284.14261037137726</v>
      </c>
      <c r="J80" s="2">
        <f t="shared" si="66"/>
        <v>262.57898953458539</v>
      </c>
      <c r="K80" s="2">
        <f t="shared" si="67"/>
        <v>695.62192710312195</v>
      </c>
      <c r="L80" s="2">
        <f t="shared" si="68"/>
        <v>1.0406351515075452</v>
      </c>
      <c r="M80" s="2">
        <f t="shared" si="69"/>
        <v>258.76970325734283</v>
      </c>
      <c r="N80" s="32">
        <f t="shared" si="70"/>
        <v>3600.3671055347659</v>
      </c>
      <c r="O80" s="2">
        <f t="shared" si="71"/>
        <v>3600.3677886439636</v>
      </c>
      <c r="P80" s="32">
        <f t="shared" si="72"/>
        <v>-6.8310919778014068E-4</v>
      </c>
    </row>
    <row r="81" spans="1:16">
      <c r="A81">
        <v>9</v>
      </c>
      <c r="B81" s="2">
        <f t="shared" si="58"/>
        <v>23.281497812246759</v>
      </c>
      <c r="C81" s="2">
        <f t="shared" si="59"/>
        <v>599.19669707447827</v>
      </c>
      <c r="D81" s="2">
        <f t="shared" si="60"/>
        <v>414.26654494952408</v>
      </c>
      <c r="E81" s="2">
        <f t="shared" si="61"/>
        <v>892.81137606392292</v>
      </c>
      <c r="F81" s="2">
        <f t="shared" si="62"/>
        <v>1001.4408033224726</v>
      </c>
      <c r="G81" s="2">
        <f t="shared" si="63"/>
        <v>0</v>
      </c>
      <c r="H81" s="2">
        <f t="shared" si="64"/>
        <v>0</v>
      </c>
      <c r="I81" s="2">
        <f t="shared" si="65"/>
        <v>146.84514935834522</v>
      </c>
      <c r="J81" s="2">
        <f t="shared" si="66"/>
        <v>469.28053395015525</v>
      </c>
      <c r="K81" s="2">
        <f t="shared" si="67"/>
        <v>917.4573041356748</v>
      </c>
      <c r="L81" s="2">
        <f t="shared" si="68"/>
        <v>1018.1910263859625</v>
      </c>
      <c r="M81" s="2">
        <f t="shared" si="69"/>
        <v>127.34639466414696</v>
      </c>
      <c r="N81" s="32">
        <f t="shared" si="70"/>
        <v>5610.1220947253369</v>
      </c>
      <c r="O81" s="2">
        <f t="shared" si="71"/>
        <v>5610.11732771693</v>
      </c>
      <c r="P81" s="32">
        <f t="shared" si="72"/>
        <v>4.7670084068158758E-3</v>
      </c>
    </row>
    <row r="82" spans="1:16">
      <c r="A82">
        <v>10</v>
      </c>
      <c r="B82" s="2">
        <f t="shared" si="58"/>
        <v>23.281497812246759</v>
      </c>
      <c r="C82" s="2">
        <f t="shared" si="59"/>
        <v>3056.1638954116625</v>
      </c>
      <c r="D82" s="2">
        <f t="shared" si="60"/>
        <v>0</v>
      </c>
      <c r="E82" s="2">
        <f t="shared" si="61"/>
        <v>0</v>
      </c>
      <c r="F82" s="2">
        <f t="shared" si="62"/>
        <v>0</v>
      </c>
      <c r="G82" s="2">
        <f t="shared" si="63"/>
        <v>0</v>
      </c>
      <c r="H82" s="2">
        <f t="shared" si="64"/>
        <v>0</v>
      </c>
      <c r="I82" s="2">
        <f t="shared" si="65"/>
        <v>0</v>
      </c>
      <c r="J82" s="2">
        <f t="shared" si="66"/>
        <v>0</v>
      </c>
      <c r="K82" s="2">
        <f t="shared" si="67"/>
        <v>0</v>
      </c>
      <c r="L82" s="2">
        <f t="shared" si="68"/>
        <v>0</v>
      </c>
      <c r="M82" s="2">
        <f t="shared" si="69"/>
        <v>0</v>
      </c>
      <c r="N82" s="32">
        <f t="shared" si="70"/>
        <v>3079.4260029873026</v>
      </c>
      <c r="O82" s="2">
        <f t="shared" si="71"/>
        <v>3079.4453932239094</v>
      </c>
      <c r="P82" s="32">
        <f t="shared" si="72"/>
        <v>-1.9390236606795952E-2</v>
      </c>
    </row>
    <row r="83" spans="1:16">
      <c r="A83">
        <v>11</v>
      </c>
      <c r="B83" s="2">
        <f t="shared" si="58"/>
        <v>23.281497812246759</v>
      </c>
      <c r="C83" s="2">
        <f t="shared" si="59"/>
        <v>0</v>
      </c>
      <c r="D83" s="2">
        <f t="shared" si="60"/>
        <v>414.26654494952408</v>
      </c>
      <c r="E83" s="2">
        <f t="shared" si="61"/>
        <v>3.067608912342533E-3</v>
      </c>
      <c r="F83" s="2">
        <f t="shared" si="62"/>
        <v>0</v>
      </c>
      <c r="G83" s="2">
        <f t="shared" si="63"/>
        <v>230.11711009773924</v>
      </c>
      <c r="H83" s="2">
        <f t="shared" si="64"/>
        <v>0</v>
      </c>
      <c r="I83" s="2">
        <f t="shared" si="65"/>
        <v>696.24933521729781</v>
      </c>
      <c r="J83" s="2">
        <f t="shared" si="66"/>
        <v>0</v>
      </c>
      <c r="K83" s="2">
        <f t="shared" si="67"/>
        <v>917.4573041356748</v>
      </c>
      <c r="L83" s="2">
        <f t="shared" si="68"/>
        <v>1018.1910263859625</v>
      </c>
      <c r="M83" s="2">
        <f t="shared" si="69"/>
        <v>238.8807022405264</v>
      </c>
      <c r="N83" s="32">
        <f t="shared" si="70"/>
        <v>3538.4543011459896</v>
      </c>
      <c r="O83" s="2">
        <f t="shared" si="71"/>
        <v>3538.4465884478841</v>
      </c>
      <c r="P83" s="32">
        <f t="shared" si="72"/>
        <v>7.7126981054789212E-3</v>
      </c>
    </row>
    <row r="84" spans="1:16">
      <c r="A84">
        <v>12</v>
      </c>
      <c r="B84" s="2">
        <f t="shared" si="58"/>
        <v>0</v>
      </c>
      <c r="C84" s="2">
        <f t="shared" si="59"/>
        <v>3056.1638954116625</v>
      </c>
      <c r="D84" s="2">
        <f t="shared" si="60"/>
        <v>0</v>
      </c>
      <c r="E84" s="2">
        <f t="shared" si="61"/>
        <v>0</v>
      </c>
      <c r="F84" s="2">
        <f t="shared" si="62"/>
        <v>0</v>
      </c>
      <c r="G84" s="2">
        <f t="shared" si="63"/>
        <v>0</v>
      </c>
      <c r="H84" s="2">
        <f t="shared" si="64"/>
        <v>204.5505004583089</v>
      </c>
      <c r="I84" s="2">
        <f t="shared" si="65"/>
        <v>146.84514935834522</v>
      </c>
      <c r="J84" s="2">
        <f t="shared" si="66"/>
        <v>469.28053395015525</v>
      </c>
      <c r="K84" s="2">
        <f t="shared" si="67"/>
        <v>0</v>
      </c>
      <c r="L84" s="2">
        <f t="shared" si="68"/>
        <v>465.0355435788332</v>
      </c>
      <c r="M84" s="2">
        <f t="shared" si="69"/>
        <v>0</v>
      </c>
      <c r="N84" s="32">
        <f t="shared" si="70"/>
        <v>4341.87116202787</v>
      </c>
      <c r="O84" s="2">
        <f t="shared" si="71"/>
        <v>4341.8756227573049</v>
      </c>
      <c r="P84" s="32">
        <f t="shared" si="72"/>
        <v>-4.4607294348679716E-3</v>
      </c>
    </row>
    <row r="85" spans="1:16">
      <c r="A85">
        <v>13</v>
      </c>
      <c r="B85" s="2">
        <f t="shared" si="58"/>
        <v>0</v>
      </c>
      <c r="C85" s="2">
        <f t="shared" si="59"/>
        <v>3056.1638954116625</v>
      </c>
      <c r="D85" s="2">
        <f t="shared" si="60"/>
        <v>414.26654494952408</v>
      </c>
      <c r="E85" s="2">
        <f t="shared" si="61"/>
        <v>3.067608912342533E-3</v>
      </c>
      <c r="F85" s="2">
        <f t="shared" si="62"/>
        <v>0</v>
      </c>
      <c r="G85" s="2">
        <f t="shared" si="63"/>
        <v>230.11711009773924</v>
      </c>
      <c r="H85" s="2">
        <f t="shared" si="64"/>
        <v>0</v>
      </c>
      <c r="I85" s="2">
        <f t="shared" si="65"/>
        <v>0</v>
      </c>
      <c r="J85" s="2">
        <f t="shared" si="66"/>
        <v>0</v>
      </c>
      <c r="K85" s="2">
        <f t="shared" si="67"/>
        <v>0</v>
      </c>
      <c r="L85" s="2">
        <f t="shared" si="68"/>
        <v>0</v>
      </c>
      <c r="M85" s="2">
        <f t="shared" si="69"/>
        <v>238.8807022405264</v>
      </c>
      <c r="N85" s="32">
        <f t="shared" si="70"/>
        <v>3939.4225707387786</v>
      </c>
      <c r="O85" s="2">
        <f t="shared" si="71"/>
        <v>3939.4313203083643</v>
      </c>
      <c r="P85" s="32">
        <f t="shared" si="72"/>
        <v>-8.7495695856887323E-3</v>
      </c>
    </row>
    <row r="86" spans="1:16">
      <c r="A86">
        <v>14</v>
      </c>
      <c r="B86" s="2">
        <f t="shared" si="58"/>
        <v>0</v>
      </c>
      <c r="C86" s="2">
        <f t="shared" si="59"/>
        <v>599.19669707447827</v>
      </c>
      <c r="D86" s="2">
        <f t="shared" si="60"/>
        <v>283.72328652443679</v>
      </c>
      <c r="E86" s="2">
        <f t="shared" si="61"/>
        <v>892.81137606392292</v>
      </c>
      <c r="F86" s="2">
        <f t="shared" si="62"/>
        <v>0</v>
      </c>
      <c r="G86" s="2">
        <f t="shared" si="63"/>
        <v>0</v>
      </c>
      <c r="H86" s="2">
        <f t="shared" si="64"/>
        <v>0</v>
      </c>
      <c r="I86" s="2">
        <f t="shared" si="65"/>
        <v>696.24933521729781</v>
      </c>
      <c r="J86" s="2">
        <f t="shared" si="66"/>
        <v>469.28053395015525</v>
      </c>
      <c r="K86" s="2">
        <f t="shared" si="67"/>
        <v>917.4573041356748</v>
      </c>
      <c r="L86" s="2">
        <f t="shared" si="68"/>
        <v>0</v>
      </c>
      <c r="M86" s="2">
        <f t="shared" si="69"/>
        <v>0</v>
      </c>
      <c r="N86" s="32">
        <f t="shared" si="70"/>
        <v>3858.7158624801782</v>
      </c>
      <c r="O86" s="2">
        <f t="shared" si="71"/>
        <v>3858.7185329659656</v>
      </c>
      <c r="P86" s="32">
        <f t="shared" si="72"/>
        <v>-2.6704857873482979E-3</v>
      </c>
    </row>
    <row r="87" spans="1:16">
      <c r="A87">
        <v>15</v>
      </c>
      <c r="B87" s="2">
        <f t="shared" si="58"/>
        <v>142.16272987074936</v>
      </c>
      <c r="C87" s="2">
        <f t="shared" si="59"/>
        <v>3056.1638954116625</v>
      </c>
      <c r="D87" s="2">
        <f t="shared" si="60"/>
        <v>0</v>
      </c>
      <c r="E87" s="2">
        <f t="shared" si="61"/>
        <v>3.067608912342533E-3</v>
      </c>
      <c r="F87" s="2">
        <f t="shared" si="62"/>
        <v>138.7171860949494</v>
      </c>
      <c r="G87" s="2">
        <f t="shared" si="63"/>
        <v>133.81226493835607</v>
      </c>
      <c r="H87" s="2">
        <f t="shared" si="64"/>
        <v>4.3239131684122602E-3</v>
      </c>
      <c r="I87" s="2">
        <f t="shared" si="65"/>
        <v>336.26593271545374</v>
      </c>
      <c r="J87" s="2">
        <f t="shared" si="66"/>
        <v>0</v>
      </c>
      <c r="K87" s="2">
        <f t="shared" si="67"/>
        <v>0</v>
      </c>
      <c r="L87" s="2">
        <f t="shared" si="68"/>
        <v>121.73863401387186</v>
      </c>
      <c r="M87" s="2">
        <f t="shared" si="69"/>
        <v>127.34639466414696</v>
      </c>
      <c r="N87" s="32">
        <f t="shared" si="70"/>
        <v>4056.2668704004627</v>
      </c>
      <c r="O87" s="2">
        <f t="shared" si="71"/>
        <v>4056.2144292312701</v>
      </c>
      <c r="P87" s="32">
        <f t="shared" si="72"/>
        <v>5.2441169192661619E-2</v>
      </c>
    </row>
    <row r="88" spans="1:16">
      <c r="A88">
        <v>16</v>
      </c>
      <c r="B88" s="2">
        <f t="shared" si="58"/>
        <v>0</v>
      </c>
      <c r="C88" s="2">
        <f t="shared" si="59"/>
        <v>0</v>
      </c>
      <c r="D88" s="2">
        <f t="shared" si="60"/>
        <v>618.00042185128007</v>
      </c>
      <c r="E88" s="2">
        <f t="shared" si="61"/>
        <v>892.81137606392292</v>
      </c>
      <c r="F88" s="2">
        <f t="shared" si="62"/>
        <v>138.7171860949494</v>
      </c>
      <c r="G88" s="2">
        <f t="shared" si="63"/>
        <v>230.11711009773924</v>
      </c>
      <c r="H88" s="2">
        <f t="shared" si="64"/>
        <v>204.5505004583089</v>
      </c>
      <c r="I88" s="2">
        <f t="shared" si="65"/>
        <v>336.26593271545374</v>
      </c>
      <c r="J88" s="2">
        <f t="shared" si="66"/>
        <v>469.28053395015525</v>
      </c>
      <c r="K88" s="2">
        <f t="shared" si="67"/>
        <v>0</v>
      </c>
      <c r="L88" s="2">
        <f t="shared" si="68"/>
        <v>121.73863401387186</v>
      </c>
      <c r="M88" s="2">
        <f t="shared" si="69"/>
        <v>238.8807022405264</v>
      </c>
      <c r="N88" s="32">
        <f t="shared" si="70"/>
        <v>3250.3671291267206</v>
      </c>
      <c r="O88" s="2">
        <f t="shared" si="71"/>
        <v>3250.3623974862076</v>
      </c>
      <c r="P88" s="32">
        <f t="shared" si="72"/>
        <v>4.7316405130004568E-3</v>
      </c>
    </row>
    <row r="89" spans="1:16">
      <c r="A89">
        <v>17</v>
      </c>
      <c r="B89" s="2">
        <f t="shared" si="58"/>
        <v>142.16272987074936</v>
      </c>
      <c r="C89" s="2">
        <f t="shared" si="59"/>
        <v>0</v>
      </c>
      <c r="D89" s="2">
        <f t="shared" si="60"/>
        <v>0</v>
      </c>
      <c r="E89" s="2">
        <f t="shared" si="61"/>
        <v>3.067608912342533E-3</v>
      </c>
      <c r="F89" s="2">
        <f t="shared" si="62"/>
        <v>138.7171860949494</v>
      </c>
      <c r="G89" s="2">
        <f t="shared" si="63"/>
        <v>133.81226493835607</v>
      </c>
      <c r="H89" s="2">
        <f t="shared" si="64"/>
        <v>4.3239131684122602E-3</v>
      </c>
      <c r="I89" s="2">
        <f t="shared" si="65"/>
        <v>336.26593271545374</v>
      </c>
      <c r="J89" s="2">
        <f t="shared" si="66"/>
        <v>0</v>
      </c>
      <c r="K89" s="2">
        <f t="shared" si="67"/>
        <v>0</v>
      </c>
      <c r="L89" s="2">
        <f t="shared" si="68"/>
        <v>121.73863401387186</v>
      </c>
      <c r="M89" s="2">
        <f t="shared" si="69"/>
        <v>127.34639466414696</v>
      </c>
      <c r="N89" s="32">
        <f t="shared" si="70"/>
        <v>1000</v>
      </c>
      <c r="O89" s="2">
        <f t="shared" si="71"/>
        <v>1000.0505338196082</v>
      </c>
      <c r="P89" s="32">
        <f t="shared" si="72"/>
        <v>-5.05338196081766E-2</v>
      </c>
    </row>
    <row r="90" spans="1:16">
      <c r="P90" s="4">
        <f>SUMSQ(P73:P89)</f>
        <v>5.8913057654119035E-3</v>
      </c>
    </row>
    <row r="110" spans="2:3">
      <c r="B110" t="s">
        <v>124</v>
      </c>
      <c r="C110" t="s">
        <v>29</v>
      </c>
    </row>
    <row r="111" spans="2:3">
      <c r="B111">
        <v>41</v>
      </c>
      <c r="C111">
        <v>282.55650852122574</v>
      </c>
    </row>
    <row r="112" spans="2:3">
      <c r="B112">
        <v>47</v>
      </c>
      <c r="C112">
        <v>0</v>
      </c>
    </row>
    <row r="113" spans="2:3">
      <c r="B113">
        <v>47</v>
      </c>
      <c r="C113">
        <v>0</v>
      </c>
    </row>
    <row r="114" spans="2:3">
      <c r="B114">
        <v>54</v>
      </c>
      <c r="C114">
        <v>267.66598944330468</v>
      </c>
    </row>
    <row r="115" spans="2:3">
      <c r="B115">
        <v>54</v>
      </c>
      <c r="C115">
        <v>3056.1638954116625</v>
      </c>
    </row>
    <row r="116" spans="2:3">
      <c r="B116">
        <v>58</v>
      </c>
      <c r="C116">
        <v>3056.1638954116625</v>
      </c>
    </row>
    <row r="117" spans="2:3">
      <c r="B117">
        <v>62</v>
      </c>
      <c r="C117">
        <v>3056.1638954116625</v>
      </c>
    </row>
    <row r="118" spans="2:3">
      <c r="B118">
        <v>65</v>
      </c>
      <c r="C118">
        <v>3056.1638954116625</v>
      </c>
    </row>
    <row r="119" spans="2:3">
      <c r="B119">
        <v>67</v>
      </c>
      <c r="C119">
        <v>599.19669707447827</v>
      </c>
    </row>
    <row r="120" spans="2:3">
      <c r="B120">
        <v>87</v>
      </c>
      <c r="C120">
        <v>284.13730036539818</v>
      </c>
    </row>
    <row r="121" spans="2:3">
      <c r="B121">
        <v>87</v>
      </c>
      <c r="C121">
        <v>599.19669707447827</v>
      </c>
    </row>
    <row r="122" spans="2:3">
      <c r="B122">
        <v>92</v>
      </c>
      <c r="C122">
        <v>284.13730036539818</v>
      </c>
    </row>
    <row r="123" spans="2:3">
      <c r="B123">
        <v>93</v>
      </c>
      <c r="C123">
        <v>426.84915854535467</v>
      </c>
    </row>
    <row r="124" spans="2:3">
      <c r="B124">
        <v>136</v>
      </c>
      <c r="C124">
        <v>426.84915854535467</v>
      </c>
    </row>
    <row r="125" spans="2:3">
      <c r="B125">
        <v>146</v>
      </c>
      <c r="C125">
        <v>426.84915854535467</v>
      </c>
    </row>
    <row r="126" spans="2:3">
      <c r="B126">
        <v>147</v>
      </c>
      <c r="C126">
        <v>426.84915854535467</v>
      </c>
    </row>
  </sheetData>
  <sortState ref="B111:C126">
    <sortCondition ref="B111:B126"/>
  </sortState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topLeftCell="A37" workbookViewId="0">
      <selection activeCell="O62" sqref="O62"/>
    </sheetView>
  </sheetViews>
  <sheetFormatPr defaultRowHeight="15"/>
  <sheetData>
    <row r="1" spans="1:14" ht="18">
      <c r="A1" s="23" t="s">
        <v>46</v>
      </c>
    </row>
    <row r="3" spans="1:14" ht="45">
      <c r="A3" s="24" t="s">
        <v>47</v>
      </c>
      <c r="B3" s="25" t="s">
        <v>48</v>
      </c>
    </row>
    <row r="4" spans="1:14">
      <c r="A4" s="24" t="s">
        <v>49</v>
      </c>
      <c r="B4" s="25" t="s">
        <v>50</v>
      </c>
    </row>
    <row r="5" spans="1:14" ht="45">
      <c r="A5" s="24" t="s">
        <v>51</v>
      </c>
      <c r="B5" s="25">
        <v>17</v>
      </c>
    </row>
    <row r="6" spans="1:14" ht="75">
      <c r="A6" s="24" t="s">
        <v>52</v>
      </c>
      <c r="B6" s="25">
        <v>12</v>
      </c>
    </row>
    <row r="7" spans="1:14">
      <c r="A7" s="24" t="s">
        <v>53</v>
      </c>
      <c r="B7" s="25">
        <v>4</v>
      </c>
    </row>
    <row r="8" spans="1:14">
      <c r="A8" s="24" t="s">
        <v>54</v>
      </c>
      <c r="B8" s="25">
        <v>0</v>
      </c>
    </row>
    <row r="9" spans="1:14" ht="60">
      <c r="A9" s="24" t="s">
        <v>55</v>
      </c>
      <c r="B9" s="25" t="s">
        <v>56</v>
      </c>
    </row>
    <row r="11" spans="1:14" ht="30">
      <c r="A11" s="26" t="s">
        <v>57</v>
      </c>
      <c r="B11" s="33" t="s">
        <v>59</v>
      </c>
      <c r="C11" s="33" t="s">
        <v>60</v>
      </c>
      <c r="D11" s="33" t="s">
        <v>61</v>
      </c>
      <c r="E11" s="33" t="s">
        <v>62</v>
      </c>
      <c r="F11" s="33" t="s">
        <v>63</v>
      </c>
      <c r="G11" s="33" t="s">
        <v>64</v>
      </c>
      <c r="H11" s="33" t="s">
        <v>65</v>
      </c>
      <c r="I11" s="33" t="s">
        <v>66</v>
      </c>
      <c r="J11" s="33" t="s">
        <v>67</v>
      </c>
      <c r="K11" s="33" t="s">
        <v>68</v>
      </c>
      <c r="L11" s="33" t="s">
        <v>69</v>
      </c>
      <c r="M11" s="33" t="s">
        <v>70</v>
      </c>
      <c r="N11" s="33" t="s">
        <v>71</v>
      </c>
    </row>
    <row r="12" spans="1:14" ht="45">
      <c r="A12" s="27" t="s">
        <v>58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>
      <c r="A13" s="24" t="s">
        <v>72</v>
      </c>
      <c r="B13" s="28">
        <v>1</v>
      </c>
      <c r="C13" s="28">
        <v>4</v>
      </c>
      <c r="D13" s="28">
        <v>4</v>
      </c>
      <c r="E13" s="28">
        <v>1</v>
      </c>
      <c r="F13" s="28">
        <v>1</v>
      </c>
      <c r="G13" s="28">
        <v>1</v>
      </c>
      <c r="H13" s="28">
        <v>4</v>
      </c>
      <c r="I13" s="28">
        <v>4</v>
      </c>
      <c r="J13" s="28">
        <v>4</v>
      </c>
      <c r="K13" s="28">
        <v>2</v>
      </c>
      <c r="L13" s="28">
        <v>1</v>
      </c>
      <c r="M13" s="28">
        <v>1</v>
      </c>
      <c r="N13" s="28">
        <v>4213</v>
      </c>
    </row>
    <row r="14" spans="1:14">
      <c r="A14" s="24" t="s">
        <v>73</v>
      </c>
      <c r="B14" s="28">
        <v>1</v>
      </c>
      <c r="C14" s="28">
        <v>1</v>
      </c>
      <c r="D14" s="28">
        <v>3</v>
      </c>
      <c r="E14" s="28">
        <v>3</v>
      </c>
      <c r="F14" s="28">
        <v>1</v>
      </c>
      <c r="G14" s="28">
        <v>1</v>
      </c>
      <c r="H14" s="28">
        <v>3</v>
      </c>
      <c r="I14" s="28">
        <v>1</v>
      </c>
      <c r="J14" s="28">
        <v>4</v>
      </c>
      <c r="K14" s="28">
        <v>4</v>
      </c>
      <c r="L14" s="28">
        <v>1</v>
      </c>
      <c r="M14" s="28">
        <v>3</v>
      </c>
      <c r="N14" s="28">
        <v>5732</v>
      </c>
    </row>
    <row r="15" spans="1:14">
      <c r="A15" s="24" t="s">
        <v>74</v>
      </c>
      <c r="B15" s="28">
        <v>3</v>
      </c>
      <c r="C15" s="28">
        <v>4</v>
      </c>
      <c r="D15" s="28">
        <v>4</v>
      </c>
      <c r="E15" s="28">
        <v>4</v>
      </c>
      <c r="F15" s="28">
        <v>2</v>
      </c>
      <c r="G15" s="28">
        <v>2</v>
      </c>
      <c r="H15" s="28">
        <v>2</v>
      </c>
      <c r="I15" s="28">
        <v>4</v>
      </c>
      <c r="J15" s="28">
        <v>4</v>
      </c>
      <c r="K15" s="28">
        <v>4</v>
      </c>
      <c r="L15" s="28">
        <v>2</v>
      </c>
      <c r="M15" s="28">
        <v>1</v>
      </c>
      <c r="N15" s="28">
        <v>3763</v>
      </c>
    </row>
    <row r="16" spans="1:14">
      <c r="A16" s="24" t="s">
        <v>75</v>
      </c>
      <c r="B16" s="28">
        <v>1</v>
      </c>
      <c r="C16" s="28">
        <v>4</v>
      </c>
      <c r="D16" s="28">
        <v>4</v>
      </c>
      <c r="E16" s="28">
        <v>4</v>
      </c>
      <c r="F16" s="28">
        <v>3</v>
      </c>
      <c r="G16" s="28">
        <v>4</v>
      </c>
      <c r="H16" s="28">
        <v>2</v>
      </c>
      <c r="I16" s="28">
        <v>3</v>
      </c>
      <c r="J16" s="28">
        <v>3</v>
      </c>
      <c r="K16" s="28">
        <v>4</v>
      </c>
      <c r="L16" s="28">
        <v>4</v>
      </c>
      <c r="M16" s="28">
        <v>1</v>
      </c>
      <c r="N16" s="28">
        <v>5445</v>
      </c>
    </row>
    <row r="17" spans="1:14">
      <c r="A17" s="24" t="s">
        <v>76</v>
      </c>
      <c r="B17" s="28">
        <v>3</v>
      </c>
      <c r="C17" s="28">
        <v>4</v>
      </c>
      <c r="D17" s="28">
        <v>4</v>
      </c>
      <c r="E17" s="28">
        <v>4</v>
      </c>
      <c r="F17" s="28">
        <v>2</v>
      </c>
      <c r="G17" s="28">
        <v>4</v>
      </c>
      <c r="H17" s="28">
        <v>1</v>
      </c>
      <c r="I17" s="28">
        <v>2</v>
      </c>
      <c r="J17" s="28">
        <v>4</v>
      </c>
      <c r="K17" s="28">
        <v>3</v>
      </c>
      <c r="L17" s="28">
        <v>3</v>
      </c>
      <c r="M17" s="28">
        <v>1</v>
      </c>
      <c r="N17" s="28">
        <v>3809</v>
      </c>
    </row>
    <row r="18" spans="1:14">
      <c r="A18" s="24" t="s">
        <v>77</v>
      </c>
      <c r="B18" s="28">
        <v>2</v>
      </c>
      <c r="C18" s="28">
        <v>3</v>
      </c>
      <c r="D18" s="28">
        <v>2</v>
      </c>
      <c r="E18" s="28">
        <v>3</v>
      </c>
      <c r="F18" s="28">
        <v>4</v>
      </c>
      <c r="G18" s="28">
        <v>1</v>
      </c>
      <c r="H18" s="28">
        <v>1</v>
      </c>
      <c r="I18" s="28">
        <v>2</v>
      </c>
      <c r="J18" s="28">
        <v>2</v>
      </c>
      <c r="K18" s="28">
        <v>3</v>
      </c>
      <c r="L18" s="28">
        <v>4</v>
      </c>
      <c r="M18" s="28">
        <v>2</v>
      </c>
      <c r="N18" s="28">
        <v>5199</v>
      </c>
    </row>
    <row r="19" spans="1:14">
      <c r="A19" s="24" t="s">
        <v>78</v>
      </c>
      <c r="B19" s="28">
        <v>3</v>
      </c>
      <c r="C19" s="28">
        <v>2</v>
      </c>
      <c r="D19" s="28">
        <v>1</v>
      </c>
      <c r="E19" s="28">
        <v>2</v>
      </c>
      <c r="F19" s="28">
        <v>4</v>
      </c>
      <c r="G19" s="28">
        <v>3</v>
      </c>
      <c r="H19" s="28">
        <v>1</v>
      </c>
      <c r="I19" s="28">
        <v>1</v>
      </c>
      <c r="J19" s="28">
        <v>1</v>
      </c>
      <c r="K19" s="28">
        <v>1</v>
      </c>
      <c r="L19" s="28">
        <v>4</v>
      </c>
      <c r="M19" s="28">
        <v>4</v>
      </c>
      <c r="N19" s="28">
        <v>4626</v>
      </c>
    </row>
    <row r="20" spans="1:14">
      <c r="A20" s="24" t="s">
        <v>79</v>
      </c>
      <c r="B20" s="28">
        <v>4</v>
      </c>
      <c r="C20" s="28">
        <v>3</v>
      </c>
      <c r="D20" s="28">
        <v>3</v>
      </c>
      <c r="E20" s="28">
        <v>4</v>
      </c>
      <c r="F20" s="28">
        <v>4</v>
      </c>
      <c r="G20" s="28">
        <v>3</v>
      </c>
      <c r="H20" s="28">
        <v>2</v>
      </c>
      <c r="I20" s="28">
        <v>3</v>
      </c>
      <c r="J20" s="28">
        <v>2</v>
      </c>
      <c r="K20" s="28">
        <v>4</v>
      </c>
      <c r="L20" s="28">
        <v>3</v>
      </c>
      <c r="M20" s="28">
        <v>2</v>
      </c>
      <c r="N20" s="28">
        <v>3600</v>
      </c>
    </row>
    <row r="21" spans="1:14">
      <c r="A21" s="24" t="s">
        <v>80</v>
      </c>
      <c r="B21" s="28">
        <v>2</v>
      </c>
      <c r="C21" s="28">
        <v>3</v>
      </c>
      <c r="D21" s="28">
        <v>2</v>
      </c>
      <c r="E21" s="28">
        <v>2</v>
      </c>
      <c r="F21" s="28">
        <v>4</v>
      </c>
      <c r="G21" s="28">
        <v>2</v>
      </c>
      <c r="H21" s="28">
        <v>4</v>
      </c>
      <c r="I21" s="28">
        <v>4</v>
      </c>
      <c r="J21" s="28">
        <v>3</v>
      </c>
      <c r="K21" s="28">
        <v>2</v>
      </c>
      <c r="L21" s="28">
        <v>3</v>
      </c>
      <c r="M21" s="28">
        <v>2</v>
      </c>
      <c r="N21" s="28">
        <v>5610</v>
      </c>
    </row>
    <row r="22" spans="1:14">
      <c r="A22" s="24" t="s">
        <v>81</v>
      </c>
      <c r="B22" s="28">
        <v>2</v>
      </c>
      <c r="C22" s="28">
        <v>2</v>
      </c>
      <c r="D22" s="28">
        <v>1</v>
      </c>
      <c r="E22" s="28">
        <v>3</v>
      </c>
      <c r="F22" s="28">
        <v>2</v>
      </c>
      <c r="G22" s="28">
        <v>2</v>
      </c>
      <c r="H22" s="28">
        <v>2</v>
      </c>
      <c r="I22" s="28">
        <v>2</v>
      </c>
      <c r="J22" s="28">
        <v>2</v>
      </c>
      <c r="K22" s="28">
        <v>3</v>
      </c>
      <c r="L22" s="28">
        <v>2</v>
      </c>
      <c r="M22" s="28">
        <v>3</v>
      </c>
      <c r="N22" s="28">
        <v>3079</v>
      </c>
    </row>
    <row r="23" spans="1:14">
      <c r="A23" s="24" t="s">
        <v>82</v>
      </c>
      <c r="B23" s="28">
        <v>2</v>
      </c>
      <c r="C23" s="28">
        <v>1</v>
      </c>
      <c r="D23" s="28">
        <v>2</v>
      </c>
      <c r="E23" s="28">
        <v>1</v>
      </c>
      <c r="F23" s="28">
        <v>3</v>
      </c>
      <c r="G23" s="28">
        <v>3</v>
      </c>
      <c r="H23" s="28">
        <v>4</v>
      </c>
      <c r="I23" s="28">
        <v>3</v>
      </c>
      <c r="J23" s="28">
        <v>1</v>
      </c>
      <c r="K23" s="28">
        <v>2</v>
      </c>
      <c r="L23" s="28">
        <v>3</v>
      </c>
      <c r="M23" s="28">
        <v>4</v>
      </c>
      <c r="N23" s="28">
        <v>3538</v>
      </c>
    </row>
    <row r="24" spans="1:14">
      <c r="A24" s="24" t="s">
        <v>83</v>
      </c>
      <c r="B24" s="28">
        <v>4</v>
      </c>
      <c r="C24" s="28">
        <v>2</v>
      </c>
      <c r="D24" s="28">
        <v>1</v>
      </c>
      <c r="E24" s="28">
        <v>3</v>
      </c>
      <c r="F24" s="28">
        <v>3</v>
      </c>
      <c r="G24" s="28">
        <v>4</v>
      </c>
      <c r="H24" s="28">
        <v>3</v>
      </c>
      <c r="I24" s="28">
        <v>4</v>
      </c>
      <c r="J24" s="28">
        <v>3</v>
      </c>
      <c r="K24" s="28">
        <v>3</v>
      </c>
      <c r="L24" s="28">
        <v>4</v>
      </c>
      <c r="M24" s="28">
        <v>3</v>
      </c>
      <c r="N24" s="28">
        <v>4342</v>
      </c>
    </row>
    <row r="25" spans="1:14">
      <c r="A25" s="24" t="s">
        <v>84</v>
      </c>
      <c r="B25" s="28">
        <v>3</v>
      </c>
      <c r="C25" s="28">
        <v>2</v>
      </c>
      <c r="D25" s="28">
        <v>2</v>
      </c>
      <c r="E25" s="28">
        <v>1</v>
      </c>
      <c r="F25" s="28">
        <v>3</v>
      </c>
      <c r="G25" s="28">
        <v>3</v>
      </c>
      <c r="H25" s="28">
        <v>4</v>
      </c>
      <c r="I25" s="28">
        <v>2</v>
      </c>
      <c r="J25" s="28">
        <v>1</v>
      </c>
      <c r="K25" s="28">
        <v>1</v>
      </c>
      <c r="L25" s="28">
        <v>2</v>
      </c>
      <c r="M25" s="28">
        <v>4</v>
      </c>
      <c r="N25" s="28">
        <v>3939</v>
      </c>
    </row>
    <row r="26" spans="1:14">
      <c r="A26" s="24" t="s">
        <v>85</v>
      </c>
      <c r="B26" s="28">
        <v>4</v>
      </c>
      <c r="C26" s="28">
        <v>3</v>
      </c>
      <c r="D26" s="28">
        <v>4</v>
      </c>
      <c r="E26" s="28">
        <v>2</v>
      </c>
      <c r="F26" s="28">
        <v>2</v>
      </c>
      <c r="G26" s="28">
        <v>4</v>
      </c>
      <c r="H26" s="28">
        <v>4</v>
      </c>
      <c r="I26" s="28">
        <v>3</v>
      </c>
      <c r="J26" s="28">
        <v>3</v>
      </c>
      <c r="K26" s="28">
        <v>2</v>
      </c>
      <c r="L26" s="28">
        <v>2</v>
      </c>
      <c r="M26" s="28">
        <v>3</v>
      </c>
      <c r="N26" s="28">
        <v>3859</v>
      </c>
    </row>
    <row r="27" spans="1:14">
      <c r="A27" s="24" t="s">
        <v>86</v>
      </c>
      <c r="B27" s="28">
        <v>1</v>
      </c>
      <c r="C27" s="28">
        <v>2</v>
      </c>
      <c r="D27" s="28">
        <v>1</v>
      </c>
      <c r="E27" s="28">
        <v>1</v>
      </c>
      <c r="F27" s="28">
        <v>1</v>
      </c>
      <c r="G27" s="28">
        <v>1</v>
      </c>
      <c r="H27" s="28">
        <v>1</v>
      </c>
      <c r="I27" s="28">
        <v>1</v>
      </c>
      <c r="J27" s="28">
        <v>1</v>
      </c>
      <c r="K27" s="28">
        <v>1</v>
      </c>
      <c r="L27" s="28">
        <v>1</v>
      </c>
      <c r="M27" s="28">
        <v>2</v>
      </c>
      <c r="N27" s="28">
        <v>4056</v>
      </c>
    </row>
    <row r="28" spans="1:14">
      <c r="A28" s="24" t="s">
        <v>87</v>
      </c>
      <c r="B28" s="28">
        <v>4</v>
      </c>
      <c r="C28" s="28">
        <v>1</v>
      </c>
      <c r="D28" s="28">
        <v>3</v>
      </c>
      <c r="E28" s="28">
        <v>2</v>
      </c>
      <c r="F28" s="28">
        <v>1</v>
      </c>
      <c r="G28" s="28">
        <v>3</v>
      </c>
      <c r="H28" s="28">
        <v>3</v>
      </c>
      <c r="I28" s="28">
        <v>1</v>
      </c>
      <c r="J28" s="28">
        <v>3</v>
      </c>
      <c r="K28" s="28">
        <v>1</v>
      </c>
      <c r="L28" s="28">
        <v>1</v>
      </c>
      <c r="M28" s="28">
        <v>4</v>
      </c>
      <c r="N28" s="28">
        <v>3250</v>
      </c>
    </row>
    <row r="29" spans="1:14">
      <c r="A29" s="24" t="s">
        <v>88</v>
      </c>
      <c r="B29" s="28">
        <v>1</v>
      </c>
      <c r="C29" s="28">
        <v>1</v>
      </c>
      <c r="D29" s="28">
        <v>1</v>
      </c>
      <c r="E29" s="28">
        <v>1</v>
      </c>
      <c r="F29" s="28">
        <v>1</v>
      </c>
      <c r="G29" s="28">
        <v>1</v>
      </c>
      <c r="H29" s="28">
        <v>1</v>
      </c>
      <c r="I29" s="28">
        <v>1</v>
      </c>
      <c r="J29" s="28">
        <v>1</v>
      </c>
      <c r="K29" s="28">
        <v>1</v>
      </c>
      <c r="L29" s="28">
        <v>1</v>
      </c>
      <c r="M29" s="28">
        <v>2</v>
      </c>
      <c r="N29" s="28">
        <v>1000</v>
      </c>
    </row>
    <row r="30" spans="1:14" ht="45">
      <c r="A30" s="26" t="s">
        <v>89</v>
      </c>
      <c r="B30" s="33" t="s">
        <v>59</v>
      </c>
      <c r="C30" s="33" t="s">
        <v>60</v>
      </c>
      <c r="D30" s="33" t="s">
        <v>61</v>
      </c>
      <c r="E30" s="33" t="s">
        <v>62</v>
      </c>
      <c r="F30" s="33" t="s">
        <v>63</v>
      </c>
      <c r="G30" s="33" t="s">
        <v>64</v>
      </c>
      <c r="H30" s="33" t="s">
        <v>65</v>
      </c>
      <c r="I30" s="33" t="s">
        <v>66</v>
      </c>
      <c r="J30" s="33" t="s">
        <v>67</v>
      </c>
      <c r="K30" s="33" t="s">
        <v>68</v>
      </c>
      <c r="L30" s="33" t="s">
        <v>69</v>
      </c>
      <c r="M30" s="33" t="s">
        <v>70</v>
      </c>
    </row>
    <row r="31" spans="1:14" ht="45">
      <c r="A31" s="27" t="s">
        <v>58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1:14" ht="45">
      <c r="A32" s="24" t="s">
        <v>90</v>
      </c>
      <c r="B32" s="28" t="s">
        <v>91</v>
      </c>
      <c r="C32" s="28" t="s">
        <v>92</v>
      </c>
      <c r="D32" s="28" t="s">
        <v>92</v>
      </c>
      <c r="E32" s="28" t="s">
        <v>92</v>
      </c>
      <c r="F32" s="28" t="s">
        <v>92</v>
      </c>
      <c r="G32" s="28" t="s">
        <v>93</v>
      </c>
      <c r="H32" s="28" t="s">
        <v>92</v>
      </c>
      <c r="I32" s="28" t="s">
        <v>92</v>
      </c>
      <c r="J32" s="28" t="s">
        <v>92</v>
      </c>
      <c r="K32" s="28" t="s">
        <v>92</v>
      </c>
      <c r="L32" s="28" t="s">
        <v>92</v>
      </c>
      <c r="M32" s="28" t="s">
        <v>94</v>
      </c>
    </row>
    <row r="33" spans="1:17" ht="45">
      <c r="A33" s="24" t="s">
        <v>95</v>
      </c>
      <c r="B33" s="28" t="s">
        <v>96</v>
      </c>
      <c r="C33" s="28" t="s">
        <v>97</v>
      </c>
      <c r="D33" s="28" t="s">
        <v>98</v>
      </c>
      <c r="E33" s="28" t="s">
        <v>99</v>
      </c>
      <c r="F33" s="28" t="s">
        <v>92</v>
      </c>
      <c r="G33" s="28" t="s">
        <v>92</v>
      </c>
      <c r="H33" s="28" t="s">
        <v>92</v>
      </c>
      <c r="I33" s="28" t="s">
        <v>100</v>
      </c>
      <c r="J33" s="28" t="s">
        <v>92</v>
      </c>
      <c r="K33" s="28" t="s">
        <v>101</v>
      </c>
      <c r="L33" s="28" t="s">
        <v>92</v>
      </c>
      <c r="M33" s="28" t="s">
        <v>92</v>
      </c>
    </row>
    <row r="34" spans="1:17" ht="45">
      <c r="A34" s="24" t="s">
        <v>102</v>
      </c>
      <c r="B34" s="28" t="s">
        <v>92</v>
      </c>
      <c r="C34" s="28" t="s">
        <v>103</v>
      </c>
      <c r="D34" s="28" t="s">
        <v>104</v>
      </c>
      <c r="E34" s="28" t="s">
        <v>92</v>
      </c>
      <c r="F34" s="28" t="s">
        <v>92</v>
      </c>
      <c r="G34" s="28" t="s">
        <v>92</v>
      </c>
      <c r="H34" s="28" t="s">
        <v>92</v>
      </c>
      <c r="I34" s="28" t="s">
        <v>105</v>
      </c>
      <c r="J34" s="28" t="s">
        <v>106</v>
      </c>
      <c r="K34" s="28" t="s">
        <v>92</v>
      </c>
      <c r="L34" s="28" t="s">
        <v>107</v>
      </c>
      <c r="M34" s="28" t="s">
        <v>92</v>
      </c>
    </row>
    <row r="35" spans="1:17" ht="84.75" customHeight="1">
      <c r="A35" s="24" t="s">
        <v>108</v>
      </c>
      <c r="B35" s="28" t="s">
        <v>92</v>
      </c>
      <c r="C35" s="28" t="s">
        <v>92</v>
      </c>
      <c r="D35" s="28" t="s">
        <v>109</v>
      </c>
      <c r="E35" s="28" t="s">
        <v>92</v>
      </c>
      <c r="F35" s="28" t="s">
        <v>92</v>
      </c>
      <c r="G35" s="28" t="s">
        <v>110</v>
      </c>
      <c r="H35" s="28" t="s">
        <v>92</v>
      </c>
      <c r="I35" s="28" t="s">
        <v>92</v>
      </c>
      <c r="J35" s="28" t="s">
        <v>111</v>
      </c>
      <c r="K35" s="28" t="s">
        <v>112</v>
      </c>
      <c r="L35" s="28" t="s">
        <v>113</v>
      </c>
      <c r="M35" s="28" t="s">
        <v>92</v>
      </c>
    </row>
    <row r="36" spans="1:17" ht="30" customHeight="1">
      <c r="A36" s="26" t="s">
        <v>89</v>
      </c>
      <c r="B36" s="33" t="s">
        <v>59</v>
      </c>
      <c r="C36" s="33" t="s">
        <v>60</v>
      </c>
      <c r="D36" s="33" t="s">
        <v>61</v>
      </c>
      <c r="E36" s="33" t="s">
        <v>62</v>
      </c>
      <c r="F36" s="33" t="s">
        <v>63</v>
      </c>
      <c r="G36" s="33" t="s">
        <v>64</v>
      </c>
      <c r="H36" s="33" t="s">
        <v>65</v>
      </c>
      <c r="I36" s="33" t="s">
        <v>66</v>
      </c>
      <c r="J36" s="33" t="s">
        <v>67</v>
      </c>
      <c r="K36" s="33" t="s">
        <v>68</v>
      </c>
      <c r="L36" s="33" t="s">
        <v>69</v>
      </c>
      <c r="M36" s="33" t="s">
        <v>70</v>
      </c>
    </row>
    <row r="37" spans="1:17" ht="27" customHeight="1">
      <c r="A37" s="27" t="s">
        <v>58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:17">
      <c r="A38" s="24" t="s">
        <v>90</v>
      </c>
      <c r="B38" s="28">
        <v>706.5</v>
      </c>
      <c r="C38" s="28">
        <v>0</v>
      </c>
      <c r="D38" s="28">
        <v>0</v>
      </c>
      <c r="E38" s="28">
        <v>0</v>
      </c>
      <c r="F38" s="28">
        <v>0</v>
      </c>
      <c r="G38" s="28">
        <v>748.5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824.5</v>
      </c>
    </row>
    <row r="39" spans="1:17">
      <c r="A39" s="24" t="s">
        <v>95</v>
      </c>
      <c r="B39" s="28">
        <v>997.5</v>
      </c>
      <c r="C39" s="28">
        <v>2007.5</v>
      </c>
      <c r="D39" s="28">
        <v>1857.5</v>
      </c>
      <c r="E39" s="28">
        <v>1555</v>
      </c>
      <c r="F39" s="28">
        <v>0</v>
      </c>
      <c r="G39" s="28">
        <v>0</v>
      </c>
      <c r="H39" s="28">
        <v>0</v>
      </c>
      <c r="I39" s="28">
        <v>74</v>
      </c>
      <c r="J39" s="28">
        <v>0</v>
      </c>
      <c r="K39" s="28">
        <v>277</v>
      </c>
      <c r="L39" s="28">
        <v>0</v>
      </c>
      <c r="M39" s="28">
        <v>0</v>
      </c>
    </row>
    <row r="40" spans="1:17">
      <c r="A40" s="24" t="s">
        <v>102</v>
      </c>
      <c r="B40" s="28">
        <v>0</v>
      </c>
      <c r="C40" s="28">
        <v>458</v>
      </c>
      <c r="D40" s="28">
        <v>1454</v>
      </c>
      <c r="E40" s="28">
        <v>0</v>
      </c>
      <c r="F40" s="28">
        <v>0</v>
      </c>
      <c r="G40" s="28">
        <v>0</v>
      </c>
      <c r="H40" s="28">
        <v>0</v>
      </c>
      <c r="I40" s="28">
        <v>182</v>
      </c>
      <c r="J40" s="28">
        <v>241.5</v>
      </c>
      <c r="K40" s="28">
        <v>0</v>
      </c>
      <c r="L40" s="28">
        <v>224</v>
      </c>
      <c r="M40" s="28">
        <v>0</v>
      </c>
    </row>
    <row r="41" spans="1:17">
      <c r="A41" s="24" t="s">
        <v>108</v>
      </c>
      <c r="B41" s="28">
        <v>0</v>
      </c>
      <c r="C41" s="28">
        <v>0</v>
      </c>
      <c r="D41" s="28">
        <v>115.5</v>
      </c>
      <c r="E41" s="28">
        <v>0</v>
      </c>
      <c r="F41" s="28">
        <v>0</v>
      </c>
      <c r="G41" s="28">
        <v>1030</v>
      </c>
      <c r="H41" s="28">
        <v>0</v>
      </c>
      <c r="I41" s="28">
        <v>0</v>
      </c>
      <c r="J41" s="28">
        <v>1541</v>
      </c>
      <c r="K41" s="28">
        <v>1282</v>
      </c>
      <c r="L41" s="28">
        <v>1063.5</v>
      </c>
      <c r="M41" s="28">
        <v>0</v>
      </c>
    </row>
    <row r="42" spans="1:17" ht="28.5" customHeight="1">
      <c r="A42" s="33" t="s">
        <v>114</v>
      </c>
      <c r="B42" s="33" t="s">
        <v>59</v>
      </c>
      <c r="C42" s="33" t="s">
        <v>60</v>
      </c>
      <c r="D42" s="33" t="s">
        <v>61</v>
      </c>
      <c r="E42" s="33" t="s">
        <v>62</v>
      </c>
      <c r="F42" s="33" t="s">
        <v>63</v>
      </c>
      <c r="G42" s="33" t="s">
        <v>64</v>
      </c>
      <c r="H42" s="33" t="s">
        <v>65</v>
      </c>
      <c r="I42" s="33" t="s">
        <v>66</v>
      </c>
      <c r="J42" s="33" t="s">
        <v>67</v>
      </c>
      <c r="K42" s="33" t="s">
        <v>68</v>
      </c>
      <c r="L42" s="33" t="s">
        <v>69</v>
      </c>
      <c r="M42" s="33" t="s">
        <v>70</v>
      </c>
      <c r="N42" s="33" t="s">
        <v>115</v>
      </c>
      <c r="O42" s="33" t="s">
        <v>116</v>
      </c>
      <c r="P42" s="26" t="s">
        <v>117</v>
      </c>
      <c r="Q42" s="26" t="s">
        <v>119</v>
      </c>
    </row>
    <row r="43" spans="1:17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27" t="s">
        <v>118</v>
      </c>
      <c r="Q43" s="27" t="e">
        <f>delta/Y</f>
        <v>#NAME?</v>
      </c>
    </row>
    <row r="44" spans="1:17">
      <c r="A44" s="24" t="s">
        <v>72</v>
      </c>
      <c r="B44" s="28">
        <v>706.5</v>
      </c>
      <c r="C44" s="28">
        <v>0</v>
      </c>
      <c r="D44" s="28">
        <v>115.5</v>
      </c>
      <c r="E44" s="28">
        <v>0</v>
      </c>
      <c r="F44" s="28">
        <v>0</v>
      </c>
      <c r="G44" s="28">
        <v>748.5</v>
      </c>
      <c r="H44" s="28">
        <v>0</v>
      </c>
      <c r="I44" s="28">
        <v>0</v>
      </c>
      <c r="J44" s="28">
        <v>1541</v>
      </c>
      <c r="K44" s="28">
        <v>277</v>
      </c>
      <c r="L44" s="28">
        <v>0</v>
      </c>
      <c r="M44" s="28">
        <v>824.5</v>
      </c>
      <c r="N44" s="28">
        <v>4213</v>
      </c>
      <c r="O44" s="28">
        <v>4213</v>
      </c>
      <c r="P44" s="28">
        <v>0</v>
      </c>
      <c r="Q44" s="28">
        <v>0</v>
      </c>
    </row>
    <row r="45" spans="1:17">
      <c r="A45" s="24" t="s">
        <v>73</v>
      </c>
      <c r="B45" s="28">
        <v>706.5</v>
      </c>
      <c r="C45" s="28">
        <v>0</v>
      </c>
      <c r="D45" s="28">
        <v>1454</v>
      </c>
      <c r="E45" s="28">
        <v>0</v>
      </c>
      <c r="F45" s="28">
        <v>0</v>
      </c>
      <c r="G45" s="28">
        <v>748.5</v>
      </c>
      <c r="H45" s="28">
        <v>0</v>
      </c>
      <c r="I45" s="28">
        <v>0</v>
      </c>
      <c r="J45" s="28">
        <v>1541</v>
      </c>
      <c r="K45" s="28">
        <v>1282</v>
      </c>
      <c r="L45" s="28">
        <v>0</v>
      </c>
      <c r="M45" s="28">
        <v>0</v>
      </c>
      <c r="N45" s="28">
        <v>5732</v>
      </c>
      <c r="O45" s="28">
        <v>5732</v>
      </c>
      <c r="P45" s="28">
        <v>0</v>
      </c>
      <c r="Q45" s="28">
        <v>0</v>
      </c>
    </row>
    <row r="46" spans="1:17">
      <c r="A46" s="24" t="s">
        <v>74</v>
      </c>
      <c r="B46" s="28">
        <v>0</v>
      </c>
      <c r="C46" s="28">
        <v>0</v>
      </c>
      <c r="D46" s="28">
        <v>115.5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1541</v>
      </c>
      <c r="K46" s="28">
        <v>1282</v>
      </c>
      <c r="L46" s="28">
        <v>0</v>
      </c>
      <c r="M46" s="28">
        <v>824.5</v>
      </c>
      <c r="N46" s="28">
        <v>3763</v>
      </c>
      <c r="O46" s="28">
        <v>3763</v>
      </c>
      <c r="P46" s="28">
        <v>0</v>
      </c>
      <c r="Q46" s="28">
        <v>0</v>
      </c>
    </row>
    <row r="47" spans="1:17">
      <c r="A47" s="24" t="s">
        <v>75</v>
      </c>
      <c r="B47" s="28">
        <v>706.5</v>
      </c>
      <c r="C47" s="28">
        <v>0</v>
      </c>
      <c r="D47" s="28">
        <v>115.5</v>
      </c>
      <c r="E47" s="28">
        <v>0</v>
      </c>
      <c r="F47" s="28">
        <v>0</v>
      </c>
      <c r="G47" s="28">
        <v>1030</v>
      </c>
      <c r="H47" s="28">
        <v>0</v>
      </c>
      <c r="I47" s="28">
        <v>182</v>
      </c>
      <c r="J47" s="28">
        <v>241.5</v>
      </c>
      <c r="K47" s="28">
        <v>1282</v>
      </c>
      <c r="L47" s="28">
        <v>1063.5</v>
      </c>
      <c r="M47" s="28">
        <v>824.5</v>
      </c>
      <c r="N47" s="28">
        <v>5445.5</v>
      </c>
      <c r="O47" s="28">
        <v>5445</v>
      </c>
      <c r="P47" s="28">
        <v>-0.5</v>
      </c>
      <c r="Q47" s="28">
        <v>-0.01</v>
      </c>
    </row>
    <row r="48" spans="1:17">
      <c r="A48" s="24" t="s">
        <v>76</v>
      </c>
      <c r="B48" s="28">
        <v>0</v>
      </c>
      <c r="C48" s="28">
        <v>0</v>
      </c>
      <c r="D48" s="28">
        <v>115.5</v>
      </c>
      <c r="E48" s="28">
        <v>0</v>
      </c>
      <c r="F48" s="28">
        <v>0</v>
      </c>
      <c r="G48" s="28">
        <v>1030</v>
      </c>
      <c r="H48" s="28">
        <v>0</v>
      </c>
      <c r="I48" s="28">
        <v>74</v>
      </c>
      <c r="J48" s="28">
        <v>1541</v>
      </c>
      <c r="K48" s="28">
        <v>0</v>
      </c>
      <c r="L48" s="28">
        <v>224</v>
      </c>
      <c r="M48" s="28">
        <v>824.5</v>
      </c>
      <c r="N48" s="28">
        <v>3809</v>
      </c>
      <c r="O48" s="28">
        <v>3809</v>
      </c>
      <c r="P48" s="28">
        <v>0</v>
      </c>
      <c r="Q48" s="28">
        <v>0</v>
      </c>
    </row>
    <row r="49" spans="1:17">
      <c r="A49" s="24" t="s">
        <v>77</v>
      </c>
      <c r="B49" s="28">
        <v>997.5</v>
      </c>
      <c r="C49" s="28">
        <v>458</v>
      </c>
      <c r="D49" s="28">
        <v>1857.5</v>
      </c>
      <c r="E49" s="28">
        <v>0</v>
      </c>
      <c r="F49" s="28">
        <v>0</v>
      </c>
      <c r="G49" s="28">
        <v>748.5</v>
      </c>
      <c r="H49" s="28">
        <v>0</v>
      </c>
      <c r="I49" s="28">
        <v>74</v>
      </c>
      <c r="J49" s="28">
        <v>0</v>
      </c>
      <c r="K49" s="28">
        <v>0</v>
      </c>
      <c r="L49" s="28">
        <v>1063.5</v>
      </c>
      <c r="M49" s="28">
        <v>0</v>
      </c>
      <c r="N49" s="28">
        <v>5199</v>
      </c>
      <c r="O49" s="28">
        <v>5199</v>
      </c>
      <c r="P49" s="28">
        <v>0</v>
      </c>
      <c r="Q49" s="28">
        <v>0</v>
      </c>
    </row>
    <row r="50" spans="1:17">
      <c r="A50" s="24" t="s">
        <v>78</v>
      </c>
      <c r="B50" s="28">
        <v>0</v>
      </c>
      <c r="C50" s="28">
        <v>2007.5</v>
      </c>
      <c r="D50" s="28">
        <v>0</v>
      </c>
      <c r="E50" s="28">
        <v>1555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1063.5</v>
      </c>
      <c r="M50" s="28">
        <v>0</v>
      </c>
      <c r="N50" s="28">
        <v>4626</v>
      </c>
      <c r="O50" s="28">
        <v>4626</v>
      </c>
      <c r="P50" s="28">
        <v>0</v>
      </c>
      <c r="Q50" s="28">
        <v>0</v>
      </c>
    </row>
    <row r="51" spans="1:17">
      <c r="A51" s="24" t="s">
        <v>79</v>
      </c>
      <c r="B51" s="28">
        <v>0</v>
      </c>
      <c r="C51" s="28">
        <v>458</v>
      </c>
      <c r="D51" s="28">
        <v>1454</v>
      </c>
      <c r="E51" s="28">
        <v>0</v>
      </c>
      <c r="F51" s="28">
        <v>0</v>
      </c>
      <c r="G51" s="28">
        <v>0</v>
      </c>
      <c r="H51" s="28">
        <v>0</v>
      </c>
      <c r="I51" s="28">
        <v>182</v>
      </c>
      <c r="J51" s="28">
        <v>0</v>
      </c>
      <c r="K51" s="28">
        <v>1282</v>
      </c>
      <c r="L51" s="28">
        <v>224</v>
      </c>
      <c r="M51" s="28">
        <v>0</v>
      </c>
      <c r="N51" s="28">
        <v>3600</v>
      </c>
      <c r="O51" s="28">
        <v>3600</v>
      </c>
      <c r="P51" s="28">
        <v>0</v>
      </c>
      <c r="Q51" s="28">
        <v>0</v>
      </c>
    </row>
    <row r="52" spans="1:17">
      <c r="A52" s="24" t="s">
        <v>80</v>
      </c>
      <c r="B52" s="28">
        <v>997.5</v>
      </c>
      <c r="C52" s="28">
        <v>458</v>
      </c>
      <c r="D52" s="28">
        <v>1857.5</v>
      </c>
      <c r="E52" s="28">
        <v>1555</v>
      </c>
      <c r="F52" s="28">
        <v>0</v>
      </c>
      <c r="G52" s="28">
        <v>0</v>
      </c>
      <c r="H52" s="28">
        <v>0</v>
      </c>
      <c r="I52" s="28">
        <v>0</v>
      </c>
      <c r="J52" s="28">
        <v>241.5</v>
      </c>
      <c r="K52" s="28">
        <v>277</v>
      </c>
      <c r="L52" s="28">
        <v>224</v>
      </c>
      <c r="M52" s="28">
        <v>0</v>
      </c>
      <c r="N52" s="28">
        <v>5610.5</v>
      </c>
      <c r="O52" s="28">
        <v>5610</v>
      </c>
      <c r="P52" s="28">
        <v>-0.5</v>
      </c>
      <c r="Q52" s="28">
        <v>-0.01</v>
      </c>
    </row>
    <row r="53" spans="1:17">
      <c r="A53" s="24" t="s">
        <v>81</v>
      </c>
      <c r="B53" s="28">
        <v>997.5</v>
      </c>
      <c r="C53" s="28">
        <v>2007.5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74</v>
      </c>
      <c r="J53" s="28">
        <v>0</v>
      </c>
      <c r="K53" s="28">
        <v>0</v>
      </c>
      <c r="L53" s="28">
        <v>0</v>
      </c>
      <c r="M53" s="28">
        <v>0</v>
      </c>
      <c r="N53" s="28">
        <v>3079</v>
      </c>
      <c r="O53" s="28">
        <v>3079</v>
      </c>
      <c r="P53" s="28">
        <v>0</v>
      </c>
      <c r="Q53" s="28">
        <v>0</v>
      </c>
    </row>
    <row r="54" spans="1:17">
      <c r="A54" s="24" t="s">
        <v>82</v>
      </c>
      <c r="B54" s="28">
        <v>997.5</v>
      </c>
      <c r="C54" s="28">
        <v>0</v>
      </c>
      <c r="D54" s="28">
        <v>1857.5</v>
      </c>
      <c r="E54" s="28">
        <v>0</v>
      </c>
      <c r="F54" s="28">
        <v>0</v>
      </c>
      <c r="G54" s="28">
        <v>0</v>
      </c>
      <c r="H54" s="28">
        <v>0</v>
      </c>
      <c r="I54" s="28">
        <v>182</v>
      </c>
      <c r="J54" s="28">
        <v>0</v>
      </c>
      <c r="K54" s="28">
        <v>277</v>
      </c>
      <c r="L54" s="28">
        <v>224</v>
      </c>
      <c r="M54" s="28">
        <v>0</v>
      </c>
      <c r="N54" s="28">
        <v>3538</v>
      </c>
      <c r="O54" s="28">
        <v>3538</v>
      </c>
      <c r="P54" s="28">
        <v>0</v>
      </c>
      <c r="Q54" s="28">
        <v>0</v>
      </c>
    </row>
    <row r="55" spans="1:17">
      <c r="A55" s="24" t="s">
        <v>83</v>
      </c>
      <c r="B55" s="28">
        <v>0</v>
      </c>
      <c r="C55" s="28">
        <v>2007.5</v>
      </c>
      <c r="D55" s="28">
        <v>0</v>
      </c>
      <c r="E55" s="28">
        <v>0</v>
      </c>
      <c r="F55" s="28">
        <v>0</v>
      </c>
      <c r="G55" s="28">
        <v>1030</v>
      </c>
      <c r="H55" s="28">
        <v>0</v>
      </c>
      <c r="I55" s="28">
        <v>0</v>
      </c>
      <c r="J55" s="28">
        <v>241.5</v>
      </c>
      <c r="K55" s="28">
        <v>0</v>
      </c>
      <c r="L55" s="28">
        <v>1063.5</v>
      </c>
      <c r="M55" s="28">
        <v>0</v>
      </c>
      <c r="N55" s="28">
        <v>4342.5</v>
      </c>
      <c r="O55" s="28">
        <v>4342</v>
      </c>
      <c r="P55" s="28">
        <v>-0.5</v>
      </c>
      <c r="Q55" s="28">
        <v>-0.01</v>
      </c>
    </row>
    <row r="56" spans="1:17">
      <c r="A56" s="24" t="s">
        <v>84</v>
      </c>
      <c r="B56" s="28">
        <v>0</v>
      </c>
      <c r="C56" s="28">
        <v>2007.5</v>
      </c>
      <c r="D56" s="28">
        <v>1857.5</v>
      </c>
      <c r="E56" s="28">
        <v>0</v>
      </c>
      <c r="F56" s="28">
        <v>0</v>
      </c>
      <c r="G56" s="28">
        <v>0</v>
      </c>
      <c r="H56" s="28">
        <v>0</v>
      </c>
      <c r="I56" s="28">
        <v>74</v>
      </c>
      <c r="J56" s="28">
        <v>0</v>
      </c>
      <c r="K56" s="28">
        <v>0</v>
      </c>
      <c r="L56" s="28">
        <v>0</v>
      </c>
      <c r="M56" s="28">
        <v>0</v>
      </c>
      <c r="N56" s="28">
        <v>3939</v>
      </c>
      <c r="O56" s="28">
        <v>3939</v>
      </c>
      <c r="P56" s="28">
        <v>0</v>
      </c>
      <c r="Q56" s="28">
        <v>0</v>
      </c>
    </row>
    <row r="57" spans="1:17">
      <c r="A57" s="24" t="s">
        <v>85</v>
      </c>
      <c r="B57" s="28">
        <v>0</v>
      </c>
      <c r="C57" s="28">
        <v>458</v>
      </c>
      <c r="D57" s="28">
        <v>115.5</v>
      </c>
      <c r="E57" s="28">
        <v>1555</v>
      </c>
      <c r="F57" s="28">
        <v>0</v>
      </c>
      <c r="G57" s="28">
        <v>1030</v>
      </c>
      <c r="H57" s="28">
        <v>0</v>
      </c>
      <c r="I57" s="28">
        <v>182</v>
      </c>
      <c r="J57" s="28">
        <v>241.5</v>
      </c>
      <c r="K57" s="28">
        <v>277</v>
      </c>
      <c r="L57" s="28">
        <v>0</v>
      </c>
      <c r="M57" s="28">
        <v>0</v>
      </c>
      <c r="N57" s="28">
        <v>3859</v>
      </c>
      <c r="O57" s="28">
        <v>3859</v>
      </c>
      <c r="P57" s="28">
        <v>0</v>
      </c>
      <c r="Q57" s="28">
        <v>0</v>
      </c>
    </row>
    <row r="58" spans="1:17">
      <c r="A58" s="24" t="s">
        <v>86</v>
      </c>
      <c r="B58" s="28">
        <v>706.5</v>
      </c>
      <c r="C58" s="28">
        <v>2007.5</v>
      </c>
      <c r="D58" s="28">
        <v>0</v>
      </c>
      <c r="E58" s="28">
        <v>0</v>
      </c>
      <c r="F58" s="28">
        <v>0</v>
      </c>
      <c r="G58" s="28">
        <v>748.5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3462.5</v>
      </c>
      <c r="O58" s="28">
        <v>4056</v>
      </c>
      <c r="P58" s="28">
        <v>593.5</v>
      </c>
      <c r="Q58" s="28">
        <v>14.63</v>
      </c>
    </row>
    <row r="59" spans="1:17">
      <c r="A59" s="24" t="s">
        <v>87</v>
      </c>
      <c r="B59" s="28">
        <v>0</v>
      </c>
      <c r="C59" s="28">
        <v>0</v>
      </c>
      <c r="D59" s="28">
        <v>1454</v>
      </c>
      <c r="E59" s="28">
        <v>1555</v>
      </c>
      <c r="F59" s="28">
        <v>0</v>
      </c>
      <c r="G59" s="28">
        <v>0</v>
      </c>
      <c r="H59" s="28">
        <v>0</v>
      </c>
      <c r="I59" s="28">
        <v>0</v>
      </c>
      <c r="J59" s="28">
        <v>241.5</v>
      </c>
      <c r="K59" s="28">
        <v>0</v>
      </c>
      <c r="L59" s="28">
        <v>0</v>
      </c>
      <c r="M59" s="28">
        <v>0</v>
      </c>
      <c r="N59" s="28">
        <v>3250.5</v>
      </c>
      <c r="O59" s="28">
        <v>3250</v>
      </c>
      <c r="P59" s="28">
        <v>-0.5</v>
      </c>
      <c r="Q59" s="28">
        <v>-0.02</v>
      </c>
    </row>
    <row r="60" spans="1:17">
      <c r="A60" s="24" t="s">
        <v>88</v>
      </c>
      <c r="B60" s="28">
        <v>706.5</v>
      </c>
      <c r="C60" s="28">
        <v>0</v>
      </c>
      <c r="D60" s="28">
        <v>0</v>
      </c>
      <c r="E60" s="28">
        <v>0</v>
      </c>
      <c r="F60" s="28">
        <v>0</v>
      </c>
      <c r="G60" s="28">
        <v>748.5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1455</v>
      </c>
      <c r="O60" s="28">
        <v>1000</v>
      </c>
      <c r="P60" s="28">
        <v>-455</v>
      </c>
      <c r="Q60" s="28">
        <v>-45.5</v>
      </c>
    </row>
    <row r="61" spans="1:17">
      <c r="P61" s="4">
        <f>SUMSQ(P44:P60)</f>
        <v>559268.25</v>
      </c>
    </row>
  </sheetData>
  <mergeCells count="52">
    <mergeCell ref="G11:G12"/>
    <mergeCell ref="B11:B12"/>
    <mergeCell ref="C11:C12"/>
    <mergeCell ref="D11:D12"/>
    <mergeCell ref="E11:E12"/>
    <mergeCell ref="F11:F12"/>
    <mergeCell ref="N11:N12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H11:H12"/>
    <mergeCell ref="I11:I12"/>
    <mergeCell ref="J11:J12"/>
    <mergeCell ref="K11:K12"/>
    <mergeCell ref="L11:L12"/>
    <mergeCell ref="M11:M12"/>
    <mergeCell ref="K30:K31"/>
    <mergeCell ref="L30:L31"/>
    <mergeCell ref="M30:M31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A42:A43"/>
    <mergeCell ref="B42:B43"/>
    <mergeCell ref="C42:C43"/>
    <mergeCell ref="D42:D43"/>
    <mergeCell ref="E42:E43"/>
    <mergeCell ref="L42:L43"/>
    <mergeCell ref="M42:M43"/>
    <mergeCell ref="N42:N43"/>
    <mergeCell ref="O42:O43"/>
    <mergeCell ref="F42:F43"/>
    <mergeCell ref="G42:G43"/>
    <mergeCell ref="H42:H43"/>
    <mergeCell ref="I42:I43"/>
    <mergeCell ref="J42:J43"/>
    <mergeCell ref="K42:K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90"/>
  <sheetViews>
    <sheetView topLeftCell="A41" workbookViewId="0">
      <selection activeCell="B29" sqref="B29"/>
    </sheetView>
  </sheetViews>
  <sheetFormatPr defaultRowHeight="15"/>
  <cols>
    <col min="1" max="1" width="13.7109375" bestFit="1" customWidth="1"/>
    <col min="2" max="2" width="12.140625" bestFit="1" customWidth="1"/>
    <col min="9" max="9" width="12" bestFit="1" customWidth="1"/>
    <col min="13" max="13" width="8.85546875" customWidth="1"/>
    <col min="14" max="14" width="11.85546875" bestFit="1" customWidth="1"/>
    <col min="15" max="15" width="13.42578125" bestFit="1" customWidth="1"/>
    <col min="16" max="16" width="10" bestFit="1" customWidth="1"/>
    <col min="17" max="17" width="12" bestFit="1" customWidth="1"/>
    <col min="19" max="19" width="10.140625" customWidth="1"/>
  </cols>
  <sheetData>
    <row r="1" spans="1:20">
      <c r="A1" t="s">
        <v>22</v>
      </c>
      <c r="M1" s="1"/>
    </row>
    <row r="2" spans="1:20">
      <c r="A2" s="2" t="s">
        <v>8</v>
      </c>
      <c r="B2" s="2" t="s">
        <v>21</v>
      </c>
      <c r="C2" s="2" t="s">
        <v>0</v>
      </c>
      <c r="D2" s="2" t="s">
        <v>1</v>
      </c>
      <c r="E2" s="2" t="s">
        <v>12</v>
      </c>
      <c r="F2" s="2" t="s">
        <v>5</v>
      </c>
      <c r="G2" s="2" t="s">
        <v>15</v>
      </c>
      <c r="H2" s="2" t="s">
        <v>7</v>
      </c>
      <c r="I2" s="2" t="s">
        <v>3</v>
      </c>
      <c r="J2" s="2" t="s">
        <v>4</v>
      </c>
      <c r="K2" s="2" t="s">
        <v>6</v>
      </c>
      <c r="L2" s="2" t="s">
        <v>2</v>
      </c>
      <c r="M2" s="2" t="s">
        <v>32</v>
      </c>
      <c r="N2" s="10" t="s">
        <v>13</v>
      </c>
      <c r="O2" s="10" t="s">
        <v>18</v>
      </c>
      <c r="S2" s="15" t="s">
        <v>9</v>
      </c>
    </row>
    <row r="3" spans="1:20">
      <c r="A3" s="2" t="s">
        <v>11</v>
      </c>
      <c r="B3" s="3" t="s">
        <v>16</v>
      </c>
      <c r="C3" s="3" t="s">
        <v>16</v>
      </c>
      <c r="D3" s="3" t="s">
        <v>16</v>
      </c>
      <c r="E3" s="3" t="s">
        <v>16</v>
      </c>
      <c r="F3" s="3" t="s">
        <v>16</v>
      </c>
      <c r="G3" s="3" t="s">
        <v>16</v>
      </c>
      <c r="H3" s="3" t="s">
        <v>16</v>
      </c>
      <c r="I3" s="3" t="s">
        <v>16</v>
      </c>
      <c r="J3" s="3" t="s">
        <v>16</v>
      </c>
      <c r="K3" s="3" t="s">
        <v>16</v>
      </c>
      <c r="L3" s="3" t="s">
        <v>16</v>
      </c>
      <c r="M3" s="3"/>
      <c r="N3" s="3" t="s">
        <v>14</v>
      </c>
      <c r="O3" s="19" t="s">
        <v>17</v>
      </c>
      <c r="S3" s="16" t="s">
        <v>10</v>
      </c>
    </row>
    <row r="4" spans="1:20" ht="15.75" thickBot="1">
      <c r="A4" s="30"/>
      <c r="B4" s="31"/>
      <c r="C4" s="5"/>
      <c r="D4" s="5"/>
      <c r="E4" s="5"/>
      <c r="F4" s="5"/>
      <c r="G4" s="5"/>
      <c r="H4" s="5"/>
      <c r="I4" s="5"/>
      <c r="J4" s="5"/>
      <c r="K4" s="5"/>
      <c r="L4" s="5"/>
      <c r="O4" s="18"/>
      <c r="S4" s="20" t="s">
        <v>19</v>
      </c>
      <c r="T4" s="20" t="s">
        <v>23</v>
      </c>
    </row>
    <row r="5" spans="1:20" ht="16.5" thickTop="1" thickBot="1">
      <c r="A5" s="12">
        <v>1</v>
      </c>
      <c r="B5" s="13">
        <v>6.4</v>
      </c>
      <c r="C5" s="6">
        <v>136</v>
      </c>
      <c r="D5" s="6">
        <v>470</v>
      </c>
      <c r="E5" s="6">
        <v>352</v>
      </c>
      <c r="F5" s="6">
        <v>93</v>
      </c>
      <c r="G5" s="6">
        <v>43</v>
      </c>
      <c r="H5" s="6">
        <v>13.3</v>
      </c>
      <c r="I5" s="6">
        <v>9.8000000000000007</v>
      </c>
      <c r="J5" s="6">
        <v>1540</v>
      </c>
      <c r="K5" s="6">
        <v>0.2</v>
      </c>
      <c r="L5" s="6">
        <v>0.16</v>
      </c>
      <c r="M5" s="22">
        <f>B5/C5</f>
        <v>4.7058823529411764E-2</v>
      </c>
      <c r="N5" s="11">
        <v>5</v>
      </c>
      <c r="O5" s="4">
        <v>4213.4016595750309</v>
      </c>
      <c r="R5" s="21">
        <v>2004</v>
      </c>
      <c r="S5" s="17"/>
    </row>
    <row r="6" spans="1:20" ht="16.5" thickTop="1" thickBot="1">
      <c r="A6">
        <v>2</v>
      </c>
      <c r="B6" s="6">
        <v>14.3</v>
      </c>
      <c r="C6" s="6">
        <v>41</v>
      </c>
      <c r="D6" s="6">
        <v>234</v>
      </c>
      <c r="E6" s="6">
        <v>517</v>
      </c>
      <c r="F6" s="6">
        <v>84</v>
      </c>
      <c r="G6" s="6">
        <v>33</v>
      </c>
      <c r="H6" s="6">
        <v>6.1</v>
      </c>
      <c r="I6" s="6">
        <v>8.5</v>
      </c>
      <c r="J6" s="6">
        <v>664</v>
      </c>
      <c r="K6" s="6">
        <v>0.31</v>
      </c>
      <c r="L6" s="6">
        <v>0.17</v>
      </c>
      <c r="M6" s="22">
        <f t="shared" ref="M6:M20" si="0">B6/C6</f>
        <v>0.34878048780487808</v>
      </c>
      <c r="N6" s="4">
        <v>13</v>
      </c>
      <c r="O6" s="4">
        <v>5732.1832658624317</v>
      </c>
      <c r="R6" s="21">
        <v>2004</v>
      </c>
      <c r="S6" s="17" t="s">
        <v>20</v>
      </c>
    </row>
    <row r="7" spans="1:20" ht="16.5" thickTop="1" thickBot="1">
      <c r="A7">
        <v>3</v>
      </c>
      <c r="B7" s="6">
        <v>22.8</v>
      </c>
      <c r="C7" s="6">
        <v>147</v>
      </c>
      <c r="D7" s="6">
        <v>306</v>
      </c>
      <c r="E7" s="6">
        <v>707</v>
      </c>
      <c r="F7" s="6">
        <v>186</v>
      </c>
      <c r="G7" s="6">
        <v>52</v>
      </c>
      <c r="H7" s="6">
        <v>5</v>
      </c>
      <c r="I7" s="6">
        <v>10.8</v>
      </c>
      <c r="J7" s="6">
        <v>548</v>
      </c>
      <c r="K7" s="6">
        <v>0.41</v>
      </c>
      <c r="L7" s="6">
        <v>0.46</v>
      </c>
      <c r="M7" s="22">
        <f t="shared" si="0"/>
        <v>0.15510204081632653</v>
      </c>
      <c r="N7" s="4">
        <v>15</v>
      </c>
      <c r="O7" s="4">
        <v>3762.9364990933018</v>
      </c>
      <c r="R7" s="21">
        <v>2004</v>
      </c>
    </row>
    <row r="8" spans="1:20" ht="16.5" thickTop="1" thickBot="1">
      <c r="A8">
        <v>4</v>
      </c>
      <c r="B8" s="7">
        <v>13.2</v>
      </c>
      <c r="C8" s="7">
        <v>93</v>
      </c>
      <c r="D8" s="7">
        <v>268</v>
      </c>
      <c r="E8" s="7">
        <v>736</v>
      </c>
      <c r="F8" s="7">
        <v>238</v>
      </c>
      <c r="G8" s="7">
        <v>66</v>
      </c>
      <c r="H8" s="7">
        <v>4.2</v>
      </c>
      <c r="I8" s="7">
        <v>9.3000000000000007</v>
      </c>
      <c r="J8" s="7">
        <v>408</v>
      </c>
      <c r="K8" s="7">
        <v>0.41</v>
      </c>
      <c r="L8" s="7">
        <v>0.72</v>
      </c>
      <c r="M8" s="22">
        <f t="shared" si="0"/>
        <v>0.14193548387096774</v>
      </c>
      <c r="N8" s="4">
        <v>30</v>
      </c>
      <c r="O8" s="4">
        <v>5444.5205653610274</v>
      </c>
      <c r="R8" s="21">
        <v>2004</v>
      </c>
    </row>
    <row r="9" spans="1:20" ht="16.5" thickTop="1" thickBot="1">
      <c r="A9">
        <v>5</v>
      </c>
      <c r="B9" s="7">
        <v>24.7</v>
      </c>
      <c r="C9" s="7">
        <v>146</v>
      </c>
      <c r="D9" s="7">
        <v>240</v>
      </c>
      <c r="E9" s="7">
        <v>565</v>
      </c>
      <c r="F9" s="7">
        <v>189</v>
      </c>
      <c r="G9" s="7">
        <v>87</v>
      </c>
      <c r="H9" s="7">
        <v>3.8</v>
      </c>
      <c r="I9" s="7">
        <v>8.6999999999999993</v>
      </c>
      <c r="J9" s="7">
        <v>437</v>
      </c>
      <c r="K9" s="7">
        <v>0.3</v>
      </c>
      <c r="L9" s="7">
        <v>0.55000000000000004</v>
      </c>
      <c r="M9" s="22">
        <f t="shared" si="0"/>
        <v>0.16917808219178082</v>
      </c>
      <c r="N9" s="4">
        <v>2</v>
      </c>
      <c r="O9" s="4">
        <v>3808.7548403940195</v>
      </c>
      <c r="R9" s="21">
        <v>2004</v>
      </c>
    </row>
    <row r="10" spans="1:20" ht="16.5" thickTop="1" thickBot="1">
      <c r="A10">
        <v>6</v>
      </c>
      <c r="B10" s="7">
        <v>19.100000000000001</v>
      </c>
      <c r="C10" s="7">
        <v>92</v>
      </c>
      <c r="D10" s="7">
        <v>187</v>
      </c>
      <c r="E10" s="7">
        <v>524</v>
      </c>
      <c r="F10" s="7">
        <v>425</v>
      </c>
      <c r="G10" s="7">
        <v>46</v>
      </c>
      <c r="H10" s="7">
        <v>2.8</v>
      </c>
      <c r="I10" s="7">
        <v>8.9</v>
      </c>
      <c r="J10" s="7">
        <v>330</v>
      </c>
      <c r="K10" s="7">
        <v>0.27</v>
      </c>
      <c r="L10" s="7">
        <v>0.79</v>
      </c>
      <c r="M10" s="22">
        <f t="shared" si="0"/>
        <v>0.20760869565217394</v>
      </c>
      <c r="N10" s="4">
        <v>4</v>
      </c>
      <c r="O10" s="4">
        <v>5198.9479534867796</v>
      </c>
      <c r="R10" s="21">
        <v>2004</v>
      </c>
    </row>
    <row r="11" spans="1:20" ht="16.5" thickTop="1" thickBot="1">
      <c r="A11">
        <v>7</v>
      </c>
      <c r="B11" s="7">
        <v>23</v>
      </c>
      <c r="C11" s="7">
        <v>54</v>
      </c>
      <c r="D11" s="7">
        <v>141</v>
      </c>
      <c r="E11" s="7">
        <v>354</v>
      </c>
      <c r="F11" s="7">
        <v>292</v>
      </c>
      <c r="G11" s="7">
        <v>60</v>
      </c>
      <c r="H11" s="7">
        <v>2</v>
      </c>
      <c r="I11" s="7">
        <v>6</v>
      </c>
      <c r="J11" s="7">
        <v>226</v>
      </c>
      <c r="K11" s="7">
        <v>0.17</v>
      </c>
      <c r="L11" s="7">
        <v>1.0900000000000001</v>
      </c>
      <c r="M11" s="22">
        <f t="shared" si="0"/>
        <v>0.42592592592592593</v>
      </c>
      <c r="N11" s="4">
        <v>24</v>
      </c>
      <c r="O11" s="4">
        <v>4626.0646721511775</v>
      </c>
      <c r="R11" s="21">
        <v>2004</v>
      </c>
    </row>
    <row r="12" spans="1:20" ht="16.5" thickTop="1" thickBot="1">
      <c r="A12">
        <v>8</v>
      </c>
      <c r="B12" s="7">
        <v>26</v>
      </c>
      <c r="C12" s="7">
        <v>87</v>
      </c>
      <c r="D12" s="7">
        <v>238</v>
      </c>
      <c r="E12" s="7">
        <v>638</v>
      </c>
      <c r="F12" s="7">
        <v>281</v>
      </c>
      <c r="G12" s="7">
        <v>54</v>
      </c>
      <c r="H12" s="7">
        <v>5.9</v>
      </c>
      <c r="I12" s="7">
        <v>9.3000000000000007</v>
      </c>
      <c r="J12" s="7">
        <v>359</v>
      </c>
      <c r="K12" s="7">
        <v>0.35</v>
      </c>
      <c r="L12" s="7">
        <v>0.61</v>
      </c>
      <c r="M12" s="22">
        <f t="shared" si="0"/>
        <v>0.2988505747126437</v>
      </c>
      <c r="N12" s="4">
        <v>32</v>
      </c>
      <c r="O12" s="4">
        <v>3600.3671055347659</v>
      </c>
      <c r="R12" s="21">
        <v>2004</v>
      </c>
    </row>
    <row r="13" spans="1:20" ht="16.5" thickTop="1" thickBot="1">
      <c r="A13">
        <v>9</v>
      </c>
      <c r="B13" s="7">
        <v>19.2</v>
      </c>
      <c r="C13" s="7">
        <v>67</v>
      </c>
      <c r="D13" s="7">
        <v>195</v>
      </c>
      <c r="E13" s="7">
        <v>385</v>
      </c>
      <c r="F13" s="7">
        <v>264</v>
      </c>
      <c r="G13" s="7">
        <v>53</v>
      </c>
      <c r="H13" s="7">
        <v>8.5</v>
      </c>
      <c r="I13" s="7">
        <v>9.9</v>
      </c>
      <c r="J13" s="7">
        <v>404</v>
      </c>
      <c r="K13" s="7">
        <v>0.23</v>
      </c>
      <c r="L13" s="7">
        <v>0.54</v>
      </c>
      <c r="M13" s="22">
        <f t="shared" si="0"/>
        <v>0.28656716417910449</v>
      </c>
      <c r="N13" s="4">
        <v>25</v>
      </c>
      <c r="O13" s="4">
        <v>5610.1220947253369</v>
      </c>
      <c r="R13" s="21">
        <v>2004</v>
      </c>
    </row>
    <row r="14" spans="1:20" ht="16.5" thickTop="1" thickBot="1">
      <c r="A14">
        <v>10</v>
      </c>
      <c r="B14" s="7">
        <v>19.7</v>
      </c>
      <c r="C14" s="7">
        <v>54</v>
      </c>
      <c r="D14" s="7">
        <v>174</v>
      </c>
      <c r="E14" s="7">
        <v>457</v>
      </c>
      <c r="F14" s="7">
        <v>230</v>
      </c>
      <c r="G14" s="7">
        <v>49</v>
      </c>
      <c r="H14" s="7">
        <v>5.8</v>
      </c>
      <c r="I14" s="7">
        <v>8.6999999999999993</v>
      </c>
      <c r="J14" s="7">
        <v>367</v>
      </c>
      <c r="K14" s="7">
        <v>0.25</v>
      </c>
      <c r="L14" s="7">
        <v>0.46</v>
      </c>
      <c r="M14" s="22">
        <f t="shared" si="0"/>
        <v>0.36481481481481481</v>
      </c>
      <c r="N14" s="4">
        <v>15</v>
      </c>
      <c r="O14" s="4">
        <v>3079.4260029873026</v>
      </c>
      <c r="R14" s="21">
        <v>2008</v>
      </c>
    </row>
    <row r="15" spans="1:20" ht="16.5" thickTop="1" thickBot="1">
      <c r="A15">
        <v>11</v>
      </c>
      <c r="B15" s="7">
        <v>22.1</v>
      </c>
      <c r="C15" s="7">
        <v>47</v>
      </c>
      <c r="D15" s="7">
        <v>186</v>
      </c>
      <c r="E15" s="7">
        <v>330</v>
      </c>
      <c r="F15" s="7">
        <v>255</v>
      </c>
      <c r="G15" s="7">
        <v>64</v>
      </c>
      <c r="H15" s="7">
        <v>12.4</v>
      </c>
      <c r="I15" s="7">
        <v>9.6</v>
      </c>
      <c r="J15" s="7">
        <v>294</v>
      </c>
      <c r="K15" s="7">
        <v>0.19</v>
      </c>
      <c r="L15" s="7">
        <v>0.54</v>
      </c>
      <c r="M15" s="22">
        <f t="shared" si="0"/>
        <v>0.47021276595744682</v>
      </c>
      <c r="N15" s="4">
        <v>49</v>
      </c>
      <c r="O15" s="4">
        <v>3538.4543011459896</v>
      </c>
      <c r="R15" s="21">
        <v>2008</v>
      </c>
    </row>
    <row r="16" spans="1:20" ht="16.5" thickTop="1" thickBot="1">
      <c r="A16">
        <v>12</v>
      </c>
      <c r="B16" s="7">
        <v>25.3</v>
      </c>
      <c r="C16" s="7">
        <v>65</v>
      </c>
      <c r="D16" s="7">
        <v>177</v>
      </c>
      <c r="E16" s="7">
        <v>424</v>
      </c>
      <c r="F16" s="7">
        <v>259</v>
      </c>
      <c r="G16" s="7">
        <v>67</v>
      </c>
      <c r="H16" s="7">
        <v>7.8</v>
      </c>
      <c r="I16" s="7">
        <v>10</v>
      </c>
      <c r="J16" s="7">
        <v>373</v>
      </c>
      <c r="K16" s="7">
        <v>0.25</v>
      </c>
      <c r="L16" s="7">
        <v>0.65</v>
      </c>
      <c r="M16" s="22">
        <f t="shared" si="0"/>
        <v>0.38923076923076927</v>
      </c>
      <c r="N16" s="4">
        <v>9</v>
      </c>
      <c r="O16" s="4">
        <v>4341.87116202787</v>
      </c>
      <c r="R16" s="21">
        <v>2008</v>
      </c>
    </row>
    <row r="17" spans="1:18" ht="16.5" thickTop="1" thickBot="1">
      <c r="A17">
        <v>13</v>
      </c>
      <c r="B17" s="7">
        <v>24.1</v>
      </c>
      <c r="C17" s="7">
        <v>58</v>
      </c>
      <c r="D17" s="7">
        <v>210</v>
      </c>
      <c r="E17" s="7">
        <v>295</v>
      </c>
      <c r="F17" s="7">
        <v>256</v>
      </c>
      <c r="G17" s="7">
        <v>55</v>
      </c>
      <c r="H17" s="7">
        <v>12.2</v>
      </c>
      <c r="I17" s="7">
        <v>9</v>
      </c>
      <c r="J17" s="7">
        <v>320</v>
      </c>
      <c r="K17" s="7">
        <v>0.17</v>
      </c>
      <c r="L17" s="7">
        <v>0.43</v>
      </c>
      <c r="M17" s="22">
        <f t="shared" si="0"/>
        <v>0.41551724137931034</v>
      </c>
      <c r="N17" s="4">
        <v>23</v>
      </c>
      <c r="O17" s="4">
        <v>3939.4225707387786</v>
      </c>
      <c r="R17" s="21">
        <v>2008</v>
      </c>
    </row>
    <row r="18" spans="1:18" ht="16.5" thickTop="1" thickBot="1">
      <c r="A18">
        <v>14</v>
      </c>
      <c r="B18" s="7">
        <v>33</v>
      </c>
      <c r="C18" s="7">
        <v>87</v>
      </c>
      <c r="D18" s="7">
        <v>240</v>
      </c>
      <c r="E18" s="7">
        <v>354</v>
      </c>
      <c r="F18" s="7">
        <v>220</v>
      </c>
      <c r="G18" s="7">
        <v>74</v>
      </c>
      <c r="H18" s="7">
        <v>8.5</v>
      </c>
      <c r="I18" s="7">
        <v>9.6</v>
      </c>
      <c r="J18" s="7">
        <v>373</v>
      </c>
      <c r="K18" s="7">
        <v>0.21</v>
      </c>
      <c r="L18" s="7">
        <v>0.46</v>
      </c>
      <c r="M18" s="22">
        <f t="shared" si="0"/>
        <v>0.37931034482758619</v>
      </c>
      <c r="N18" s="4">
        <v>9</v>
      </c>
      <c r="O18" s="4">
        <v>3858.7158624801782</v>
      </c>
      <c r="R18" s="21">
        <v>2008</v>
      </c>
    </row>
    <row r="19" spans="1:18" ht="16.5" thickTop="1" thickBot="1">
      <c r="A19">
        <v>15</v>
      </c>
      <c r="B19" s="7">
        <v>18.100000000000001</v>
      </c>
      <c r="C19" s="7">
        <v>62</v>
      </c>
      <c r="D19" s="7">
        <v>107</v>
      </c>
      <c r="E19" s="7">
        <v>128</v>
      </c>
      <c r="F19" s="7">
        <v>100</v>
      </c>
      <c r="G19" s="7">
        <v>45</v>
      </c>
      <c r="H19" s="7">
        <v>1.9</v>
      </c>
      <c r="I19" s="7">
        <v>4</v>
      </c>
      <c r="J19" s="7">
        <v>231</v>
      </c>
      <c r="K19" s="7">
        <v>7.0000000000000007E-2</v>
      </c>
      <c r="L19" s="7">
        <v>0.32</v>
      </c>
      <c r="M19" s="22">
        <f t="shared" si="0"/>
        <v>0.29193548387096774</v>
      </c>
      <c r="N19" s="4">
        <v>4</v>
      </c>
      <c r="O19" s="4">
        <v>4056.2668704004627</v>
      </c>
      <c r="R19" s="21">
        <v>2008</v>
      </c>
    </row>
    <row r="20" spans="1:18" ht="16.5" thickTop="1" thickBot="1">
      <c r="A20" s="14">
        <v>16</v>
      </c>
      <c r="B20" s="7">
        <v>31.5</v>
      </c>
      <c r="C20" s="7">
        <v>47</v>
      </c>
      <c r="D20" s="7">
        <v>226</v>
      </c>
      <c r="E20" s="7">
        <v>372</v>
      </c>
      <c r="F20" s="7">
        <v>171</v>
      </c>
      <c r="G20" s="7">
        <v>54</v>
      </c>
      <c r="H20" s="7">
        <v>6.7</v>
      </c>
      <c r="I20" s="7">
        <v>7.2</v>
      </c>
      <c r="J20" s="7">
        <v>382</v>
      </c>
      <c r="K20" s="7">
        <v>0.18</v>
      </c>
      <c r="L20" s="7">
        <v>0.27</v>
      </c>
      <c r="M20" s="22">
        <f t="shared" si="0"/>
        <v>0.67021276595744683</v>
      </c>
      <c r="N20" s="4">
        <v>34</v>
      </c>
      <c r="O20" s="4">
        <v>3250.3671291267206</v>
      </c>
      <c r="R20" s="21">
        <v>2008</v>
      </c>
    </row>
    <row r="21" spans="1:18" ht="15.75" thickTop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9"/>
      <c r="N21" s="9"/>
      <c r="O21" s="9"/>
    </row>
    <row r="22" spans="1:18">
      <c r="A22" t="s">
        <v>24</v>
      </c>
      <c r="B22" s="6" t="s">
        <v>25</v>
      </c>
      <c r="C22" s="6" t="s">
        <v>25</v>
      </c>
      <c r="D22" s="6" t="s">
        <v>25</v>
      </c>
      <c r="E22" s="6" t="s">
        <v>25</v>
      </c>
      <c r="F22" s="6" t="s">
        <v>25</v>
      </c>
      <c r="G22" s="6" t="s">
        <v>25</v>
      </c>
      <c r="H22" s="6" t="s">
        <v>25</v>
      </c>
      <c r="I22" s="6" t="s">
        <v>25</v>
      </c>
      <c r="J22" s="6" t="s">
        <v>25</v>
      </c>
      <c r="K22" s="6" t="s">
        <v>25</v>
      </c>
      <c r="L22" s="6" t="s">
        <v>25</v>
      </c>
      <c r="M22" s="4"/>
      <c r="N22" s="4"/>
      <c r="O22" s="4"/>
    </row>
    <row r="23" spans="1:18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4"/>
      <c r="N23" s="4"/>
      <c r="O23" s="4"/>
    </row>
    <row r="24" spans="1:18">
      <c r="A24" t="s">
        <v>26</v>
      </c>
      <c r="B24" s="6">
        <f>QUARTILE(B$5:B$20,1)</f>
        <v>18.850000000000001</v>
      </c>
      <c r="C24" s="6">
        <f t="shared" ref="C24:M24" si="1">QUARTILE(C$5:C$20,1)</f>
        <v>54</v>
      </c>
      <c r="D24" s="6">
        <f t="shared" si="1"/>
        <v>183.75</v>
      </c>
      <c r="E24" s="6">
        <f t="shared" si="1"/>
        <v>353.5</v>
      </c>
      <c r="F24" s="6">
        <f t="shared" si="1"/>
        <v>182.25</v>
      </c>
      <c r="G24" s="6">
        <f t="shared" si="1"/>
        <v>48.25</v>
      </c>
      <c r="H24" s="6">
        <f t="shared" si="1"/>
        <v>4.0999999999999996</v>
      </c>
      <c r="I24" s="6">
        <f t="shared" si="1"/>
        <v>8.6499999999999986</v>
      </c>
      <c r="J24" s="6">
        <f t="shared" si="1"/>
        <v>327.5</v>
      </c>
      <c r="K24" s="6">
        <f t="shared" si="1"/>
        <v>0.1875</v>
      </c>
      <c r="L24" s="6">
        <f t="shared" si="1"/>
        <v>0.40249999999999997</v>
      </c>
      <c r="M24" s="6">
        <f t="shared" si="1"/>
        <v>0.19800104228707566</v>
      </c>
      <c r="N24" s="4"/>
      <c r="O24" s="4"/>
    </row>
    <row r="25" spans="1:18">
      <c r="A25" t="s">
        <v>27</v>
      </c>
      <c r="B25" s="6">
        <f>QUARTILE(B$5:B$20,2)</f>
        <v>22.450000000000003</v>
      </c>
      <c r="C25" s="6">
        <f t="shared" ref="C25:M25" si="2">QUARTILE(C$5:C$20,2)</f>
        <v>66</v>
      </c>
      <c r="D25" s="6">
        <f t="shared" si="2"/>
        <v>218</v>
      </c>
      <c r="E25" s="6">
        <f t="shared" si="2"/>
        <v>404.5</v>
      </c>
      <c r="F25" s="6">
        <f t="shared" si="2"/>
        <v>234</v>
      </c>
      <c r="G25" s="6">
        <f t="shared" si="2"/>
        <v>54</v>
      </c>
      <c r="H25" s="6">
        <f t="shared" si="2"/>
        <v>6</v>
      </c>
      <c r="I25" s="6">
        <f t="shared" si="2"/>
        <v>9.15</v>
      </c>
      <c r="J25" s="6">
        <f t="shared" si="2"/>
        <v>373</v>
      </c>
      <c r="K25" s="6">
        <f t="shared" si="2"/>
        <v>0.24</v>
      </c>
      <c r="L25" s="6">
        <f t="shared" si="2"/>
        <v>0.5</v>
      </c>
      <c r="M25" s="6">
        <f t="shared" si="2"/>
        <v>0.32381553125876089</v>
      </c>
      <c r="N25" s="4"/>
      <c r="O25" s="4"/>
    </row>
    <row r="26" spans="1:18">
      <c r="A26" t="s">
        <v>28</v>
      </c>
      <c r="B26" s="6">
        <f>QUARTILE(B$5:B$20,3)</f>
        <v>24.85</v>
      </c>
      <c r="C26" s="6">
        <f t="shared" ref="C26:M26" si="3">QUARTILE(C$5:C$20,3)</f>
        <v>92.25</v>
      </c>
      <c r="D26" s="6">
        <f t="shared" si="3"/>
        <v>240</v>
      </c>
      <c r="E26" s="6">
        <f t="shared" si="3"/>
        <v>534.25</v>
      </c>
      <c r="F26" s="6">
        <f t="shared" si="3"/>
        <v>260.25</v>
      </c>
      <c r="G26" s="6">
        <f t="shared" si="3"/>
        <v>64.5</v>
      </c>
      <c r="H26" s="6">
        <f t="shared" si="3"/>
        <v>8.5</v>
      </c>
      <c r="I26" s="6">
        <f t="shared" si="3"/>
        <v>9.65</v>
      </c>
      <c r="J26" s="6">
        <f t="shared" si="3"/>
        <v>415.25</v>
      </c>
      <c r="K26" s="6">
        <f t="shared" si="3"/>
        <v>0.30249999999999999</v>
      </c>
      <c r="L26" s="6">
        <f t="shared" si="3"/>
        <v>0.62</v>
      </c>
      <c r="M26" s="6">
        <f t="shared" si="3"/>
        <v>0.39580238726790451</v>
      </c>
      <c r="N26" s="4"/>
      <c r="O26" s="4"/>
    </row>
    <row r="27" spans="1:18">
      <c r="B27" s="6" t="s">
        <v>30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  <c r="J27" s="6" t="s">
        <v>30</v>
      </c>
      <c r="K27" s="6" t="s">
        <v>30</v>
      </c>
      <c r="L27" s="6" t="s">
        <v>30</v>
      </c>
      <c r="M27" s="4" t="s">
        <v>34</v>
      </c>
      <c r="N27" s="4"/>
      <c r="O27" s="4"/>
    </row>
    <row r="28" spans="1:18">
      <c r="B28" s="6" t="s">
        <v>35</v>
      </c>
      <c r="C28" s="6" t="s">
        <v>36</v>
      </c>
      <c r="D28" s="6" t="s">
        <v>37</v>
      </c>
      <c r="E28" s="6" t="s">
        <v>38</v>
      </c>
      <c r="F28" s="6" t="s">
        <v>39</v>
      </c>
      <c r="G28" s="6" t="s">
        <v>40</v>
      </c>
      <c r="H28" s="6" t="s">
        <v>41</v>
      </c>
      <c r="I28" s="6" t="s">
        <v>42</v>
      </c>
      <c r="J28" s="6" t="s">
        <v>43</v>
      </c>
      <c r="K28" s="6" t="s">
        <v>44</v>
      </c>
      <c r="L28" s="6" t="s">
        <v>45</v>
      </c>
      <c r="M28" s="4" t="s">
        <v>33</v>
      </c>
      <c r="N28" s="4" t="s">
        <v>29</v>
      </c>
      <c r="O28" s="4"/>
    </row>
    <row r="29" spans="1:18">
      <c r="A29" t="s">
        <v>30</v>
      </c>
      <c r="B29" s="6">
        <f>IF(B5&lt;B$24,1,IF(B5&lt;B$25,2,IF(B5&lt;B$26,3,4)))</f>
        <v>1</v>
      </c>
      <c r="C29" s="6">
        <f t="shared" ref="C29:M44" si="4">IF(C5&lt;C$24,1,IF(C5&lt;C$25,2,IF(C5&lt;C$26,3,4)))</f>
        <v>4</v>
      </c>
      <c r="D29" s="6">
        <f t="shared" si="4"/>
        <v>4</v>
      </c>
      <c r="E29" s="6">
        <f t="shared" si="4"/>
        <v>1</v>
      </c>
      <c r="F29" s="6">
        <f t="shared" si="4"/>
        <v>1</v>
      </c>
      <c r="G29" s="6">
        <f t="shared" si="4"/>
        <v>1</v>
      </c>
      <c r="H29" s="6">
        <f t="shared" si="4"/>
        <v>4</v>
      </c>
      <c r="I29" s="6">
        <f t="shared" si="4"/>
        <v>4</v>
      </c>
      <c r="J29" s="6">
        <f t="shared" si="4"/>
        <v>4</v>
      </c>
      <c r="K29" s="6">
        <f t="shared" si="4"/>
        <v>2</v>
      </c>
      <c r="L29" s="6">
        <f t="shared" si="4"/>
        <v>1</v>
      </c>
      <c r="M29" s="6">
        <f t="shared" si="4"/>
        <v>1</v>
      </c>
      <c r="N29" s="4">
        <f>O5</f>
        <v>4213.4016595750309</v>
      </c>
      <c r="O29" s="4"/>
    </row>
    <row r="30" spans="1:18">
      <c r="A30" t="s">
        <v>30</v>
      </c>
      <c r="B30" s="6">
        <f t="shared" ref="B30:L44" si="5">IF(B6&lt;B$24,1,IF(B6&lt;B$25,2,IF(B6&lt;B$26,3,4)))</f>
        <v>1</v>
      </c>
      <c r="C30" s="6">
        <f t="shared" si="5"/>
        <v>1</v>
      </c>
      <c r="D30" s="6">
        <f t="shared" si="5"/>
        <v>3</v>
      </c>
      <c r="E30" s="6">
        <f t="shared" si="5"/>
        <v>3</v>
      </c>
      <c r="F30" s="6">
        <f t="shared" si="5"/>
        <v>1</v>
      </c>
      <c r="G30" s="6">
        <f t="shared" si="5"/>
        <v>1</v>
      </c>
      <c r="H30" s="6">
        <f t="shared" si="5"/>
        <v>3</v>
      </c>
      <c r="I30" s="6">
        <f t="shared" si="5"/>
        <v>1</v>
      </c>
      <c r="J30" s="6">
        <f t="shared" si="5"/>
        <v>4</v>
      </c>
      <c r="K30" s="6">
        <f t="shared" si="5"/>
        <v>4</v>
      </c>
      <c r="L30" s="6">
        <f t="shared" si="5"/>
        <v>1</v>
      </c>
      <c r="M30" s="6">
        <f t="shared" si="4"/>
        <v>3</v>
      </c>
      <c r="N30" s="4">
        <f t="shared" ref="N30:N44" si="6">O6</f>
        <v>5732.1832658624317</v>
      </c>
      <c r="O30" s="4"/>
    </row>
    <row r="31" spans="1:18">
      <c r="A31" t="s">
        <v>30</v>
      </c>
      <c r="B31" s="6">
        <f t="shared" si="5"/>
        <v>3</v>
      </c>
      <c r="C31" s="6">
        <f t="shared" si="5"/>
        <v>4</v>
      </c>
      <c r="D31" s="6">
        <f t="shared" si="5"/>
        <v>4</v>
      </c>
      <c r="E31" s="6">
        <f t="shared" si="5"/>
        <v>4</v>
      </c>
      <c r="F31" s="6">
        <f t="shared" si="5"/>
        <v>2</v>
      </c>
      <c r="G31" s="6">
        <f t="shared" si="5"/>
        <v>2</v>
      </c>
      <c r="H31" s="6">
        <f t="shared" si="5"/>
        <v>2</v>
      </c>
      <c r="I31" s="6">
        <f t="shared" si="5"/>
        <v>4</v>
      </c>
      <c r="J31" s="6">
        <f t="shared" si="5"/>
        <v>4</v>
      </c>
      <c r="K31" s="6">
        <f t="shared" si="5"/>
        <v>4</v>
      </c>
      <c r="L31" s="6">
        <f t="shared" si="5"/>
        <v>2</v>
      </c>
      <c r="M31" s="6">
        <f t="shared" si="4"/>
        <v>1</v>
      </c>
      <c r="N31" s="4">
        <f t="shared" si="6"/>
        <v>3762.9364990933018</v>
      </c>
      <c r="O31" s="4"/>
    </row>
    <row r="32" spans="1:18">
      <c r="A32" t="s">
        <v>30</v>
      </c>
      <c r="B32" s="6">
        <f t="shared" si="5"/>
        <v>1</v>
      </c>
      <c r="C32" s="6">
        <f t="shared" si="5"/>
        <v>4</v>
      </c>
      <c r="D32" s="6">
        <f t="shared" si="5"/>
        <v>4</v>
      </c>
      <c r="E32" s="6">
        <f t="shared" si="5"/>
        <v>4</v>
      </c>
      <c r="F32" s="6">
        <f t="shared" si="5"/>
        <v>3</v>
      </c>
      <c r="G32" s="6">
        <f t="shared" si="5"/>
        <v>4</v>
      </c>
      <c r="H32" s="6">
        <f t="shared" si="5"/>
        <v>2</v>
      </c>
      <c r="I32" s="6">
        <f t="shared" si="5"/>
        <v>3</v>
      </c>
      <c r="J32" s="6">
        <f t="shared" si="5"/>
        <v>3</v>
      </c>
      <c r="K32" s="6">
        <f t="shared" si="5"/>
        <v>4</v>
      </c>
      <c r="L32" s="6">
        <f t="shared" si="5"/>
        <v>4</v>
      </c>
      <c r="M32" s="6">
        <f t="shared" si="4"/>
        <v>1</v>
      </c>
      <c r="N32" s="4">
        <f t="shared" si="6"/>
        <v>5444.5205653610274</v>
      </c>
      <c r="O32" s="4"/>
    </row>
    <row r="33" spans="1:27">
      <c r="A33" t="s">
        <v>30</v>
      </c>
      <c r="B33" s="6">
        <f t="shared" si="5"/>
        <v>3</v>
      </c>
      <c r="C33" s="6">
        <f t="shared" si="5"/>
        <v>4</v>
      </c>
      <c r="D33" s="6">
        <f t="shared" si="5"/>
        <v>4</v>
      </c>
      <c r="E33" s="6">
        <f t="shared" si="5"/>
        <v>4</v>
      </c>
      <c r="F33" s="6">
        <f t="shared" si="5"/>
        <v>2</v>
      </c>
      <c r="G33" s="6">
        <f t="shared" si="5"/>
        <v>4</v>
      </c>
      <c r="H33" s="6">
        <f t="shared" si="5"/>
        <v>1</v>
      </c>
      <c r="I33" s="6">
        <f t="shared" si="5"/>
        <v>2</v>
      </c>
      <c r="J33" s="6">
        <f t="shared" si="5"/>
        <v>4</v>
      </c>
      <c r="K33" s="6">
        <f t="shared" si="5"/>
        <v>3</v>
      </c>
      <c r="L33" s="6">
        <f t="shared" si="5"/>
        <v>3</v>
      </c>
      <c r="M33" s="6">
        <f t="shared" si="4"/>
        <v>1</v>
      </c>
      <c r="N33" s="4">
        <f t="shared" si="6"/>
        <v>3808.7548403940195</v>
      </c>
      <c r="O33" s="4"/>
    </row>
    <row r="34" spans="1:27">
      <c r="A34" t="s">
        <v>30</v>
      </c>
      <c r="B34" s="6">
        <f t="shared" si="5"/>
        <v>2</v>
      </c>
      <c r="C34" s="6">
        <f t="shared" si="5"/>
        <v>3</v>
      </c>
      <c r="D34" s="6">
        <f t="shared" si="5"/>
        <v>2</v>
      </c>
      <c r="E34" s="6">
        <f t="shared" si="5"/>
        <v>3</v>
      </c>
      <c r="F34" s="6">
        <f t="shared" si="5"/>
        <v>4</v>
      </c>
      <c r="G34" s="6">
        <f t="shared" si="5"/>
        <v>1</v>
      </c>
      <c r="H34" s="6">
        <f t="shared" si="5"/>
        <v>1</v>
      </c>
      <c r="I34" s="6">
        <f t="shared" si="5"/>
        <v>2</v>
      </c>
      <c r="J34" s="6">
        <f t="shared" si="5"/>
        <v>2</v>
      </c>
      <c r="K34" s="6">
        <f t="shared" si="5"/>
        <v>3</v>
      </c>
      <c r="L34" s="6">
        <f t="shared" si="5"/>
        <v>4</v>
      </c>
      <c r="M34" s="6">
        <f t="shared" si="4"/>
        <v>2</v>
      </c>
      <c r="N34" s="4">
        <f t="shared" si="6"/>
        <v>5198.9479534867796</v>
      </c>
      <c r="O34" s="4"/>
    </row>
    <row r="35" spans="1:27">
      <c r="A35" t="s">
        <v>30</v>
      </c>
      <c r="B35" s="6">
        <f t="shared" si="5"/>
        <v>3</v>
      </c>
      <c r="C35" s="6">
        <f t="shared" si="5"/>
        <v>2</v>
      </c>
      <c r="D35" s="6">
        <f t="shared" si="5"/>
        <v>1</v>
      </c>
      <c r="E35" s="6">
        <f t="shared" si="5"/>
        <v>2</v>
      </c>
      <c r="F35" s="6">
        <f t="shared" si="5"/>
        <v>4</v>
      </c>
      <c r="G35" s="6">
        <f t="shared" si="5"/>
        <v>3</v>
      </c>
      <c r="H35" s="6">
        <f t="shared" si="5"/>
        <v>1</v>
      </c>
      <c r="I35" s="6">
        <f t="shared" si="5"/>
        <v>1</v>
      </c>
      <c r="J35" s="6">
        <f t="shared" si="5"/>
        <v>1</v>
      </c>
      <c r="K35" s="6">
        <f t="shared" si="5"/>
        <v>1</v>
      </c>
      <c r="L35" s="6">
        <f t="shared" si="5"/>
        <v>4</v>
      </c>
      <c r="M35" s="6">
        <f t="shared" si="4"/>
        <v>4</v>
      </c>
      <c r="N35" s="4">
        <f t="shared" si="6"/>
        <v>4626.0646721511775</v>
      </c>
      <c r="O35" s="4"/>
    </row>
    <row r="36" spans="1:27">
      <c r="A36" t="s">
        <v>30</v>
      </c>
      <c r="B36" s="6">
        <f t="shared" si="5"/>
        <v>4</v>
      </c>
      <c r="C36" s="6">
        <f t="shared" si="5"/>
        <v>3</v>
      </c>
      <c r="D36" s="6">
        <f t="shared" si="5"/>
        <v>3</v>
      </c>
      <c r="E36" s="6">
        <f t="shared" si="5"/>
        <v>4</v>
      </c>
      <c r="F36" s="6">
        <f t="shared" si="5"/>
        <v>4</v>
      </c>
      <c r="G36" s="6">
        <f t="shared" si="5"/>
        <v>3</v>
      </c>
      <c r="H36" s="6">
        <f t="shared" si="5"/>
        <v>2</v>
      </c>
      <c r="I36" s="6">
        <f t="shared" si="5"/>
        <v>3</v>
      </c>
      <c r="J36" s="6">
        <f t="shared" si="5"/>
        <v>2</v>
      </c>
      <c r="K36" s="6">
        <f t="shared" si="5"/>
        <v>4</v>
      </c>
      <c r="L36" s="6">
        <f t="shared" si="5"/>
        <v>3</v>
      </c>
      <c r="M36" s="6">
        <f t="shared" si="4"/>
        <v>2</v>
      </c>
      <c r="N36" s="4">
        <f t="shared" si="6"/>
        <v>3600.3671055347659</v>
      </c>
      <c r="O36" s="4"/>
    </row>
    <row r="37" spans="1:27">
      <c r="A37" t="s">
        <v>30</v>
      </c>
      <c r="B37" s="6">
        <f t="shared" si="5"/>
        <v>2</v>
      </c>
      <c r="C37" s="6">
        <f t="shared" si="5"/>
        <v>3</v>
      </c>
      <c r="D37" s="6">
        <f t="shared" si="5"/>
        <v>2</v>
      </c>
      <c r="E37" s="6">
        <f t="shared" si="5"/>
        <v>2</v>
      </c>
      <c r="F37" s="6">
        <f t="shared" si="5"/>
        <v>4</v>
      </c>
      <c r="G37" s="6">
        <f t="shared" si="5"/>
        <v>2</v>
      </c>
      <c r="H37" s="6">
        <f t="shared" si="5"/>
        <v>4</v>
      </c>
      <c r="I37" s="6">
        <f t="shared" si="5"/>
        <v>4</v>
      </c>
      <c r="J37" s="6">
        <f t="shared" si="5"/>
        <v>3</v>
      </c>
      <c r="K37" s="6">
        <f t="shared" si="5"/>
        <v>2</v>
      </c>
      <c r="L37" s="6">
        <f t="shared" si="5"/>
        <v>3</v>
      </c>
      <c r="M37" s="6">
        <f t="shared" si="4"/>
        <v>2</v>
      </c>
      <c r="N37" s="4">
        <f t="shared" si="6"/>
        <v>5610.1220947253369</v>
      </c>
      <c r="O37" s="4"/>
    </row>
    <row r="38" spans="1:27">
      <c r="A38" t="s">
        <v>30</v>
      </c>
      <c r="B38" s="6">
        <f t="shared" si="5"/>
        <v>2</v>
      </c>
      <c r="C38" s="6">
        <f t="shared" si="5"/>
        <v>2</v>
      </c>
      <c r="D38" s="6">
        <f t="shared" si="5"/>
        <v>1</v>
      </c>
      <c r="E38" s="6">
        <f t="shared" si="5"/>
        <v>3</v>
      </c>
      <c r="F38" s="6">
        <f t="shared" si="5"/>
        <v>2</v>
      </c>
      <c r="G38" s="6">
        <f t="shared" si="5"/>
        <v>2</v>
      </c>
      <c r="H38" s="6">
        <f t="shared" si="5"/>
        <v>2</v>
      </c>
      <c r="I38" s="6">
        <f t="shared" si="5"/>
        <v>2</v>
      </c>
      <c r="J38" s="6">
        <f t="shared" si="5"/>
        <v>2</v>
      </c>
      <c r="K38" s="6">
        <f t="shared" si="5"/>
        <v>3</v>
      </c>
      <c r="L38" s="6">
        <f t="shared" si="5"/>
        <v>2</v>
      </c>
      <c r="M38" s="6">
        <f t="shared" si="4"/>
        <v>3</v>
      </c>
      <c r="N38" s="4">
        <f t="shared" si="6"/>
        <v>3079.4260029873026</v>
      </c>
      <c r="O38" s="4"/>
    </row>
    <row r="39" spans="1:27">
      <c r="A39" t="s">
        <v>30</v>
      </c>
      <c r="B39" s="6">
        <f t="shared" si="5"/>
        <v>2</v>
      </c>
      <c r="C39" s="6">
        <f t="shared" si="5"/>
        <v>1</v>
      </c>
      <c r="D39" s="6">
        <f t="shared" si="5"/>
        <v>2</v>
      </c>
      <c r="E39" s="6">
        <f t="shared" si="5"/>
        <v>1</v>
      </c>
      <c r="F39" s="6">
        <f t="shared" si="5"/>
        <v>3</v>
      </c>
      <c r="G39" s="6">
        <f t="shared" si="5"/>
        <v>3</v>
      </c>
      <c r="H39" s="6">
        <f t="shared" si="5"/>
        <v>4</v>
      </c>
      <c r="I39" s="6">
        <f t="shared" si="5"/>
        <v>3</v>
      </c>
      <c r="J39" s="6">
        <f t="shared" si="5"/>
        <v>1</v>
      </c>
      <c r="K39" s="6">
        <f t="shared" si="5"/>
        <v>2</v>
      </c>
      <c r="L39" s="6">
        <f t="shared" si="5"/>
        <v>3</v>
      </c>
      <c r="M39" s="6">
        <f t="shared" si="4"/>
        <v>4</v>
      </c>
      <c r="N39" s="4">
        <f t="shared" si="6"/>
        <v>3538.4543011459896</v>
      </c>
      <c r="O39" s="4"/>
    </row>
    <row r="40" spans="1:27">
      <c r="A40" t="s">
        <v>30</v>
      </c>
      <c r="B40" s="6">
        <f t="shared" si="5"/>
        <v>4</v>
      </c>
      <c r="C40" s="6">
        <f t="shared" si="5"/>
        <v>2</v>
      </c>
      <c r="D40" s="6">
        <f t="shared" si="5"/>
        <v>1</v>
      </c>
      <c r="E40" s="6">
        <f t="shared" si="5"/>
        <v>3</v>
      </c>
      <c r="F40" s="6">
        <f t="shared" si="5"/>
        <v>3</v>
      </c>
      <c r="G40" s="6">
        <f t="shared" si="5"/>
        <v>4</v>
      </c>
      <c r="H40" s="6">
        <f t="shared" si="5"/>
        <v>3</v>
      </c>
      <c r="I40" s="6">
        <f t="shared" si="5"/>
        <v>4</v>
      </c>
      <c r="J40" s="6">
        <f t="shared" si="5"/>
        <v>3</v>
      </c>
      <c r="K40" s="6">
        <f t="shared" si="5"/>
        <v>3</v>
      </c>
      <c r="L40" s="6">
        <f t="shared" si="5"/>
        <v>4</v>
      </c>
      <c r="M40" s="6">
        <f t="shared" si="4"/>
        <v>3</v>
      </c>
      <c r="N40" s="4">
        <f t="shared" si="6"/>
        <v>4341.87116202787</v>
      </c>
      <c r="O40" s="4"/>
    </row>
    <row r="41" spans="1:27">
      <c r="A41" t="s">
        <v>30</v>
      </c>
      <c r="B41" s="6">
        <f t="shared" si="5"/>
        <v>3</v>
      </c>
      <c r="C41" s="6">
        <f t="shared" si="5"/>
        <v>2</v>
      </c>
      <c r="D41" s="6">
        <f t="shared" si="5"/>
        <v>2</v>
      </c>
      <c r="E41" s="6">
        <f t="shared" si="5"/>
        <v>1</v>
      </c>
      <c r="F41" s="6">
        <f t="shared" si="5"/>
        <v>3</v>
      </c>
      <c r="G41" s="6">
        <f t="shared" si="5"/>
        <v>3</v>
      </c>
      <c r="H41" s="6">
        <f t="shared" si="5"/>
        <v>4</v>
      </c>
      <c r="I41" s="6">
        <f t="shared" si="5"/>
        <v>2</v>
      </c>
      <c r="J41" s="6">
        <f t="shared" si="5"/>
        <v>1</v>
      </c>
      <c r="K41" s="6">
        <f t="shared" si="5"/>
        <v>1</v>
      </c>
      <c r="L41" s="6">
        <f t="shared" si="5"/>
        <v>2</v>
      </c>
      <c r="M41" s="6">
        <f t="shared" si="4"/>
        <v>4</v>
      </c>
      <c r="N41" s="4">
        <f t="shared" si="6"/>
        <v>3939.4225707387786</v>
      </c>
      <c r="O41" s="4"/>
    </row>
    <row r="42" spans="1:27">
      <c r="A42" t="s">
        <v>30</v>
      </c>
      <c r="B42" s="6">
        <f t="shared" si="5"/>
        <v>4</v>
      </c>
      <c r="C42" s="6">
        <f t="shared" si="5"/>
        <v>3</v>
      </c>
      <c r="D42" s="6">
        <f t="shared" si="5"/>
        <v>4</v>
      </c>
      <c r="E42" s="6">
        <f t="shared" si="5"/>
        <v>2</v>
      </c>
      <c r="F42" s="6">
        <f t="shared" si="5"/>
        <v>2</v>
      </c>
      <c r="G42" s="6">
        <f t="shared" si="5"/>
        <v>4</v>
      </c>
      <c r="H42" s="6">
        <f t="shared" si="5"/>
        <v>4</v>
      </c>
      <c r="I42" s="6">
        <f t="shared" si="5"/>
        <v>3</v>
      </c>
      <c r="J42" s="6">
        <f t="shared" si="5"/>
        <v>3</v>
      </c>
      <c r="K42" s="6">
        <f t="shared" si="5"/>
        <v>2</v>
      </c>
      <c r="L42" s="6">
        <f t="shared" si="5"/>
        <v>2</v>
      </c>
      <c r="M42" s="6">
        <f t="shared" si="4"/>
        <v>3</v>
      </c>
      <c r="N42" s="4">
        <f t="shared" si="6"/>
        <v>3858.7158624801782</v>
      </c>
      <c r="O42" s="4"/>
    </row>
    <row r="43" spans="1:27">
      <c r="A43" t="s">
        <v>30</v>
      </c>
      <c r="B43" s="6">
        <f t="shared" si="5"/>
        <v>1</v>
      </c>
      <c r="C43" s="6">
        <f t="shared" si="5"/>
        <v>2</v>
      </c>
      <c r="D43" s="6">
        <f t="shared" si="5"/>
        <v>1</v>
      </c>
      <c r="E43" s="6">
        <f t="shared" si="5"/>
        <v>1</v>
      </c>
      <c r="F43" s="6">
        <f t="shared" si="5"/>
        <v>1</v>
      </c>
      <c r="G43" s="6">
        <f t="shared" si="5"/>
        <v>1</v>
      </c>
      <c r="H43" s="6">
        <f t="shared" si="5"/>
        <v>1</v>
      </c>
      <c r="I43" s="6">
        <f t="shared" si="5"/>
        <v>1</v>
      </c>
      <c r="J43" s="6">
        <f t="shared" si="5"/>
        <v>1</v>
      </c>
      <c r="K43" s="6">
        <f t="shared" si="5"/>
        <v>1</v>
      </c>
      <c r="L43" s="6">
        <f t="shared" si="5"/>
        <v>1</v>
      </c>
      <c r="M43" s="6">
        <f t="shared" si="4"/>
        <v>2</v>
      </c>
      <c r="N43" s="4">
        <f t="shared" si="6"/>
        <v>4056.2668704004627</v>
      </c>
      <c r="O43" s="4"/>
    </row>
    <row r="44" spans="1:27">
      <c r="A44" t="s">
        <v>30</v>
      </c>
      <c r="B44" s="6">
        <f t="shared" si="5"/>
        <v>4</v>
      </c>
      <c r="C44" s="6">
        <f t="shared" si="5"/>
        <v>1</v>
      </c>
      <c r="D44" s="6">
        <f t="shared" si="5"/>
        <v>3</v>
      </c>
      <c r="E44" s="6">
        <f t="shared" si="5"/>
        <v>2</v>
      </c>
      <c r="F44" s="6">
        <f t="shared" si="5"/>
        <v>1</v>
      </c>
      <c r="G44" s="6">
        <f t="shared" si="5"/>
        <v>3</v>
      </c>
      <c r="H44" s="6">
        <f t="shared" si="5"/>
        <v>3</v>
      </c>
      <c r="I44" s="6">
        <f t="shared" si="5"/>
        <v>1</v>
      </c>
      <c r="J44" s="6">
        <f t="shared" si="5"/>
        <v>3</v>
      </c>
      <c r="K44" s="6">
        <f t="shared" si="5"/>
        <v>1</v>
      </c>
      <c r="L44" s="6">
        <f t="shared" si="5"/>
        <v>1</v>
      </c>
      <c r="M44" s="6">
        <f t="shared" si="4"/>
        <v>4</v>
      </c>
      <c r="N44" s="4">
        <f t="shared" si="6"/>
        <v>3250.3671291267206</v>
      </c>
      <c r="O44" s="4"/>
    </row>
    <row r="45" spans="1:27">
      <c r="A45" t="s">
        <v>31</v>
      </c>
      <c r="B45" s="6">
        <v>1</v>
      </c>
      <c r="C45" s="6">
        <v>1</v>
      </c>
      <c r="D45" s="6">
        <v>1</v>
      </c>
      <c r="E45" s="6">
        <v>1</v>
      </c>
      <c r="F45" s="6">
        <v>1</v>
      </c>
      <c r="G45" s="6">
        <v>1</v>
      </c>
      <c r="H45" s="6">
        <v>1</v>
      </c>
      <c r="I45" s="6">
        <v>1</v>
      </c>
      <c r="J45" s="6">
        <v>1</v>
      </c>
      <c r="K45" s="6">
        <v>1</v>
      </c>
      <c r="L45" s="6">
        <v>1</v>
      </c>
      <c r="M45" s="4">
        <v>2</v>
      </c>
      <c r="N45" s="4">
        <v>1000</v>
      </c>
      <c r="O45" s="4"/>
    </row>
    <row r="46" spans="1:27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4"/>
      <c r="N46" s="4"/>
      <c r="O46" s="4"/>
    </row>
    <row r="47" spans="1:27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4"/>
      <c r="N47" s="4"/>
      <c r="O47" s="4"/>
    </row>
    <row r="48" spans="1:27">
      <c r="B48" s="6">
        <v>2</v>
      </c>
      <c r="C48" s="6">
        <v>3</v>
      </c>
      <c r="D48" s="6">
        <v>4</v>
      </c>
      <c r="E48" s="6">
        <v>5</v>
      </c>
      <c r="F48" s="6">
        <v>6</v>
      </c>
      <c r="G48" s="6">
        <v>7</v>
      </c>
      <c r="H48" s="6">
        <v>8</v>
      </c>
      <c r="I48" s="6">
        <v>9</v>
      </c>
      <c r="J48" s="6">
        <v>10</v>
      </c>
      <c r="K48" s="6">
        <v>11</v>
      </c>
      <c r="L48" s="6">
        <v>12</v>
      </c>
      <c r="M48" s="6">
        <v>13</v>
      </c>
      <c r="N48" s="4"/>
      <c r="P48" s="6">
        <v>2</v>
      </c>
      <c r="Q48" s="6">
        <v>3</v>
      </c>
      <c r="R48" s="6">
        <v>4</v>
      </c>
      <c r="S48" s="6">
        <v>5</v>
      </c>
      <c r="T48" s="6">
        <v>6</v>
      </c>
      <c r="U48" s="6">
        <v>7</v>
      </c>
      <c r="V48" s="6">
        <v>8</v>
      </c>
      <c r="W48" s="6">
        <v>9</v>
      </c>
      <c r="X48" s="6">
        <v>10</v>
      </c>
      <c r="Y48" s="6">
        <v>11</v>
      </c>
      <c r="Z48" s="6">
        <v>12</v>
      </c>
      <c r="AA48" s="6">
        <v>13</v>
      </c>
    </row>
    <row r="49" spans="1:27">
      <c r="A49">
        <v>1</v>
      </c>
      <c r="B49" s="29">
        <v>714.64260563571588</v>
      </c>
      <c r="C49" s="29">
        <v>282.48144084930249</v>
      </c>
      <c r="D49" s="29">
        <v>233.95541008043833</v>
      </c>
      <c r="E49" s="29">
        <v>34.03541513750185</v>
      </c>
      <c r="F49" s="29">
        <v>391.1396397633157</v>
      </c>
      <c r="G49" s="29">
        <v>704.6605061111793</v>
      </c>
      <c r="H49" s="29">
        <v>545.86064760130466</v>
      </c>
      <c r="I49" s="29">
        <v>577.74604943737984</v>
      </c>
      <c r="J49" s="29">
        <v>239.74061722959615</v>
      </c>
      <c r="K49" s="29">
        <v>237.89677039238677</v>
      </c>
      <c r="L49" s="29">
        <v>363.30812471448746</v>
      </c>
      <c r="M49" s="29">
        <v>445.82310985555227</v>
      </c>
      <c r="N49" s="4"/>
      <c r="O49">
        <v>1</v>
      </c>
      <c r="P49" s="29">
        <v>142.16272987074936</v>
      </c>
      <c r="Q49" s="29">
        <v>0</v>
      </c>
      <c r="R49" s="29">
        <v>0</v>
      </c>
      <c r="S49" s="29">
        <v>3.067608912342533E-3</v>
      </c>
      <c r="T49" s="29">
        <v>138.7171860949494</v>
      </c>
      <c r="U49" s="29">
        <v>133.81226493835607</v>
      </c>
      <c r="V49" s="29">
        <v>4.3239131684122602E-3</v>
      </c>
      <c r="W49" s="29">
        <v>336.26593271545374</v>
      </c>
      <c r="X49" s="29">
        <v>0</v>
      </c>
      <c r="Y49" s="29">
        <v>0</v>
      </c>
      <c r="Z49" s="29">
        <v>121.73863401387186</v>
      </c>
      <c r="AA49" s="29">
        <v>450.38490675812551</v>
      </c>
    </row>
    <row r="50" spans="1:27">
      <c r="A50">
        <v>2</v>
      </c>
      <c r="B50" s="29">
        <v>284.96828065798127</v>
      </c>
      <c r="C50" s="29">
        <v>267.434112348204</v>
      </c>
      <c r="D50" s="29">
        <v>275.1162263656168</v>
      </c>
      <c r="E50" s="29">
        <v>273.34301462043652</v>
      </c>
      <c r="F50" s="29">
        <v>29.298646114305932</v>
      </c>
      <c r="G50" s="29">
        <v>57.497489082257893</v>
      </c>
      <c r="H50" s="29">
        <v>356.82954271669229</v>
      </c>
      <c r="I50" s="29">
        <v>267.59829141006418</v>
      </c>
      <c r="J50" s="29">
        <v>262.73833020278505</v>
      </c>
      <c r="K50" s="29">
        <v>58.652553076134545</v>
      </c>
      <c r="L50" s="29">
        <v>48.271999835401964</v>
      </c>
      <c r="M50" s="29">
        <v>258.92874525291973</v>
      </c>
      <c r="N50" s="4"/>
      <c r="O50">
        <v>2</v>
      </c>
      <c r="P50" s="29">
        <v>23.281497812246759</v>
      </c>
      <c r="Q50" s="29">
        <v>3056.1638954116625</v>
      </c>
      <c r="R50" s="29">
        <v>414.26654494952408</v>
      </c>
      <c r="S50" s="29">
        <v>892.81137606392292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917.4573041356748</v>
      </c>
      <c r="Z50" s="29">
        <v>0</v>
      </c>
      <c r="AA50" s="29">
        <v>127.34639466414696</v>
      </c>
    </row>
    <row r="51" spans="1:27">
      <c r="A51">
        <v>3</v>
      </c>
      <c r="B51" s="29">
        <v>319.75551462241248</v>
      </c>
      <c r="C51" s="29">
        <v>284.29836728898687</v>
      </c>
      <c r="D51" s="29">
        <v>309.14242145931308</v>
      </c>
      <c r="E51" s="29">
        <v>604.15025597686974</v>
      </c>
      <c r="F51" s="29">
        <v>286.33938585751503</v>
      </c>
      <c r="G51" s="29">
        <v>244.60362096327725</v>
      </c>
      <c r="H51" s="29">
        <v>317.09001982586932</v>
      </c>
      <c r="I51" s="29">
        <v>284.0658543266087</v>
      </c>
      <c r="J51" s="29">
        <v>299.5183368076078</v>
      </c>
      <c r="K51" s="29">
        <v>268.33690291703221</v>
      </c>
      <c r="L51" s="29">
        <v>2.3139459094963952E-5</v>
      </c>
      <c r="M51" s="29">
        <v>312.78840862921044</v>
      </c>
      <c r="N51" s="4"/>
      <c r="O51">
        <v>3</v>
      </c>
      <c r="P51" s="29">
        <v>0</v>
      </c>
      <c r="Q51" s="29">
        <v>599.19669707447827</v>
      </c>
      <c r="R51" s="29">
        <v>618.00042185128007</v>
      </c>
      <c r="S51" s="29">
        <v>0</v>
      </c>
      <c r="T51" s="29">
        <v>0</v>
      </c>
      <c r="U51" s="29">
        <v>230.11711009773924</v>
      </c>
      <c r="V51" s="29">
        <v>204.5505004583089</v>
      </c>
      <c r="W51" s="29">
        <v>696.24933521729781</v>
      </c>
      <c r="X51" s="29">
        <v>469.28053395015525</v>
      </c>
      <c r="Y51" s="29">
        <v>0</v>
      </c>
      <c r="Z51" s="29">
        <v>1018.1910263859625</v>
      </c>
      <c r="AA51" s="29">
        <v>0</v>
      </c>
    </row>
    <row r="52" spans="1:27">
      <c r="A52">
        <v>4</v>
      </c>
      <c r="B52" s="29">
        <v>0.1137363665314443</v>
      </c>
      <c r="C52" s="29">
        <v>426.74146222390306</v>
      </c>
      <c r="D52" s="29">
        <v>442.75175819944707</v>
      </c>
      <c r="E52" s="29">
        <v>349.40892459809623</v>
      </c>
      <c r="F52" s="29">
        <v>554.17089415668397</v>
      </c>
      <c r="G52" s="29">
        <v>254.21243574583036</v>
      </c>
      <c r="H52" s="29">
        <v>41.155114414671004</v>
      </c>
      <c r="I52" s="29">
        <v>131.52424943503024</v>
      </c>
      <c r="J52" s="29">
        <v>458.9671014250581</v>
      </c>
      <c r="K52" s="29">
        <v>696.06664086631702</v>
      </c>
      <c r="L52" s="29">
        <v>888.120457577926</v>
      </c>
      <c r="M52" s="29">
        <v>243.43753505330028</v>
      </c>
      <c r="N52" s="4"/>
      <c r="O52">
        <v>4</v>
      </c>
      <c r="P52" s="29">
        <v>0</v>
      </c>
      <c r="Q52" s="29">
        <v>426.01280520869591</v>
      </c>
      <c r="R52" s="29">
        <v>283.72328652443679</v>
      </c>
      <c r="S52" s="29">
        <v>349.54791620610695</v>
      </c>
      <c r="T52" s="29">
        <v>1001.4408033224726</v>
      </c>
      <c r="U52" s="29">
        <v>0</v>
      </c>
      <c r="V52" s="29">
        <v>0</v>
      </c>
      <c r="W52" s="29">
        <v>146.84514935834522</v>
      </c>
      <c r="X52" s="29">
        <v>463.68382331604602</v>
      </c>
      <c r="Y52" s="29">
        <v>694.76698059595367</v>
      </c>
      <c r="Z52" s="29">
        <v>465.0355435788332</v>
      </c>
      <c r="AA52" s="29">
        <v>238.8807022405264</v>
      </c>
    </row>
    <row r="53" spans="1:27">
      <c r="N53" s="4"/>
      <c r="O53" s="4"/>
    </row>
    <row r="54" spans="1:27" ht="15.75" customHeight="1">
      <c r="B54" s="6" t="s">
        <v>35</v>
      </c>
      <c r="C54" s="6" t="s">
        <v>36</v>
      </c>
      <c r="D54" s="6" t="s">
        <v>37</v>
      </c>
      <c r="E54" s="6" t="s">
        <v>38</v>
      </c>
      <c r="F54" s="6" t="s">
        <v>39</v>
      </c>
      <c r="G54" s="6" t="s">
        <v>40</v>
      </c>
      <c r="H54" s="6" t="s">
        <v>41</v>
      </c>
      <c r="I54" s="6" t="s">
        <v>42</v>
      </c>
      <c r="J54" s="6" t="s">
        <v>43</v>
      </c>
      <c r="K54" s="6" t="s">
        <v>44</v>
      </c>
      <c r="L54" s="6" t="s">
        <v>45</v>
      </c>
      <c r="M54" s="6" t="s">
        <v>120</v>
      </c>
      <c r="N54" s="4" t="s">
        <v>121</v>
      </c>
      <c r="O54" t="s">
        <v>122</v>
      </c>
      <c r="P54" t="s">
        <v>123</v>
      </c>
    </row>
    <row r="55" spans="1:27" hidden="1">
      <c r="B55" t="e">
        <f t="shared" ref="B55:M70" si="7">VLOOKUP(B29,$A$49:$M$52,B$54,0)</f>
        <v>#REF!</v>
      </c>
      <c r="C55" t="e">
        <f t="shared" si="7"/>
        <v>#REF!</v>
      </c>
      <c r="D55" t="e">
        <f t="shared" si="7"/>
        <v>#REF!</v>
      </c>
      <c r="E55" t="e">
        <f t="shared" si="7"/>
        <v>#REF!</v>
      </c>
      <c r="F55" t="e">
        <f t="shared" si="7"/>
        <v>#REF!</v>
      </c>
      <c r="G55" t="e">
        <f t="shared" si="7"/>
        <v>#REF!</v>
      </c>
      <c r="H55" t="e">
        <f t="shared" si="7"/>
        <v>#REF!</v>
      </c>
      <c r="I55" t="e">
        <f t="shared" si="7"/>
        <v>#REF!</v>
      </c>
      <c r="J55" t="e">
        <f t="shared" si="7"/>
        <v>#REF!</v>
      </c>
      <c r="K55" t="e">
        <f t="shared" si="7"/>
        <v>#REF!</v>
      </c>
      <c r="L55" t="e">
        <f t="shared" si="7"/>
        <v>#REF!</v>
      </c>
      <c r="M55" t="e">
        <f t="shared" si="7"/>
        <v>#REF!</v>
      </c>
      <c r="N55" s="4">
        <f>N29</f>
        <v>4213.4016595750309</v>
      </c>
      <c r="O55" t="e">
        <f>SUM(B55:M55)</f>
        <v>#REF!</v>
      </c>
      <c r="P55" s="4" t="e">
        <f>N55-O55</f>
        <v>#REF!</v>
      </c>
    </row>
    <row r="56" spans="1:27" hidden="1">
      <c r="B56" t="e">
        <f t="shared" si="7"/>
        <v>#REF!</v>
      </c>
      <c r="C56" t="e">
        <f t="shared" si="7"/>
        <v>#REF!</v>
      </c>
      <c r="D56" t="e">
        <f t="shared" si="7"/>
        <v>#REF!</v>
      </c>
      <c r="E56" t="e">
        <f t="shared" si="7"/>
        <v>#REF!</v>
      </c>
      <c r="F56" t="e">
        <f t="shared" si="7"/>
        <v>#REF!</v>
      </c>
      <c r="G56" t="e">
        <f t="shared" si="7"/>
        <v>#REF!</v>
      </c>
      <c r="H56" t="e">
        <f t="shared" si="7"/>
        <v>#REF!</v>
      </c>
      <c r="I56" t="e">
        <f t="shared" si="7"/>
        <v>#REF!</v>
      </c>
      <c r="J56" t="e">
        <f t="shared" si="7"/>
        <v>#REF!</v>
      </c>
      <c r="K56" t="e">
        <f t="shared" si="7"/>
        <v>#REF!</v>
      </c>
      <c r="L56" t="e">
        <f t="shared" si="7"/>
        <v>#REF!</v>
      </c>
      <c r="M56" t="e">
        <f t="shared" si="7"/>
        <v>#REF!</v>
      </c>
      <c r="N56" s="4">
        <f t="shared" ref="N56:N71" si="8">N30</f>
        <v>5732.1832658624317</v>
      </c>
      <c r="O56" t="e">
        <f t="shared" ref="O56:O71" si="9">SUM(B56:M56)</f>
        <v>#REF!</v>
      </c>
      <c r="P56" s="4" t="e">
        <f t="shared" ref="P56:P71" si="10">N56-O56</f>
        <v>#REF!</v>
      </c>
    </row>
    <row r="57" spans="1:27" hidden="1">
      <c r="B57" t="e">
        <f t="shared" si="7"/>
        <v>#REF!</v>
      </c>
      <c r="C57" t="e">
        <f t="shared" si="7"/>
        <v>#REF!</v>
      </c>
      <c r="D57" t="e">
        <f t="shared" si="7"/>
        <v>#REF!</v>
      </c>
      <c r="E57" t="e">
        <f t="shared" si="7"/>
        <v>#REF!</v>
      </c>
      <c r="F57" t="e">
        <f t="shared" si="7"/>
        <v>#REF!</v>
      </c>
      <c r="G57" t="e">
        <f t="shared" si="7"/>
        <v>#REF!</v>
      </c>
      <c r="H57" t="e">
        <f t="shared" si="7"/>
        <v>#REF!</v>
      </c>
      <c r="I57" t="e">
        <f t="shared" si="7"/>
        <v>#REF!</v>
      </c>
      <c r="J57" t="e">
        <f t="shared" si="7"/>
        <v>#REF!</v>
      </c>
      <c r="K57" t="e">
        <f t="shared" si="7"/>
        <v>#REF!</v>
      </c>
      <c r="L57" t="e">
        <f t="shared" si="7"/>
        <v>#REF!</v>
      </c>
      <c r="M57" t="e">
        <f t="shared" si="7"/>
        <v>#REF!</v>
      </c>
      <c r="N57" s="4">
        <f t="shared" si="8"/>
        <v>3762.9364990933018</v>
      </c>
      <c r="O57" t="e">
        <f t="shared" si="9"/>
        <v>#REF!</v>
      </c>
      <c r="P57" s="4" t="e">
        <f t="shared" si="10"/>
        <v>#REF!</v>
      </c>
    </row>
    <row r="58" spans="1:27" hidden="1">
      <c r="B58" t="e">
        <f t="shared" si="7"/>
        <v>#REF!</v>
      </c>
      <c r="C58" t="e">
        <f t="shared" si="7"/>
        <v>#REF!</v>
      </c>
      <c r="D58" t="e">
        <f t="shared" si="7"/>
        <v>#REF!</v>
      </c>
      <c r="E58" t="e">
        <f t="shared" si="7"/>
        <v>#REF!</v>
      </c>
      <c r="F58" t="e">
        <f t="shared" si="7"/>
        <v>#REF!</v>
      </c>
      <c r="G58" t="e">
        <f t="shared" si="7"/>
        <v>#REF!</v>
      </c>
      <c r="H58" t="e">
        <f t="shared" si="7"/>
        <v>#REF!</v>
      </c>
      <c r="I58" t="e">
        <f t="shared" si="7"/>
        <v>#REF!</v>
      </c>
      <c r="J58" t="e">
        <f t="shared" si="7"/>
        <v>#REF!</v>
      </c>
      <c r="K58" t="e">
        <f t="shared" si="7"/>
        <v>#REF!</v>
      </c>
      <c r="L58" t="e">
        <f t="shared" si="7"/>
        <v>#REF!</v>
      </c>
      <c r="M58" t="e">
        <f t="shared" si="7"/>
        <v>#REF!</v>
      </c>
      <c r="N58" s="4">
        <f t="shared" si="8"/>
        <v>5444.5205653610274</v>
      </c>
      <c r="O58" t="e">
        <f t="shared" si="9"/>
        <v>#REF!</v>
      </c>
      <c r="P58" s="4" t="e">
        <f t="shared" si="10"/>
        <v>#REF!</v>
      </c>
    </row>
    <row r="59" spans="1:27" hidden="1">
      <c r="B59" t="e">
        <f t="shared" si="7"/>
        <v>#REF!</v>
      </c>
      <c r="C59" t="e">
        <f t="shared" si="7"/>
        <v>#REF!</v>
      </c>
      <c r="D59" t="e">
        <f t="shared" si="7"/>
        <v>#REF!</v>
      </c>
      <c r="E59" t="e">
        <f t="shared" si="7"/>
        <v>#REF!</v>
      </c>
      <c r="F59" t="e">
        <f t="shared" si="7"/>
        <v>#REF!</v>
      </c>
      <c r="G59" t="e">
        <f t="shared" si="7"/>
        <v>#REF!</v>
      </c>
      <c r="H59" t="e">
        <f t="shared" si="7"/>
        <v>#REF!</v>
      </c>
      <c r="I59" t="e">
        <f t="shared" si="7"/>
        <v>#REF!</v>
      </c>
      <c r="J59" t="e">
        <f t="shared" si="7"/>
        <v>#REF!</v>
      </c>
      <c r="K59" t="e">
        <f t="shared" si="7"/>
        <v>#REF!</v>
      </c>
      <c r="L59" t="e">
        <f t="shared" si="7"/>
        <v>#REF!</v>
      </c>
      <c r="M59" t="e">
        <f t="shared" si="7"/>
        <v>#REF!</v>
      </c>
      <c r="N59" s="4">
        <f t="shared" si="8"/>
        <v>3808.7548403940195</v>
      </c>
      <c r="O59" t="e">
        <f t="shared" si="9"/>
        <v>#REF!</v>
      </c>
      <c r="P59" s="4" t="e">
        <f t="shared" si="10"/>
        <v>#REF!</v>
      </c>
    </row>
    <row r="60" spans="1:27" hidden="1">
      <c r="B60" t="e">
        <f t="shared" si="7"/>
        <v>#REF!</v>
      </c>
      <c r="C60" t="e">
        <f t="shared" si="7"/>
        <v>#REF!</v>
      </c>
      <c r="D60" t="e">
        <f t="shared" si="7"/>
        <v>#REF!</v>
      </c>
      <c r="E60" t="e">
        <f t="shared" si="7"/>
        <v>#REF!</v>
      </c>
      <c r="F60" t="e">
        <f t="shared" si="7"/>
        <v>#REF!</v>
      </c>
      <c r="G60" t="e">
        <f t="shared" si="7"/>
        <v>#REF!</v>
      </c>
      <c r="H60" t="e">
        <f t="shared" si="7"/>
        <v>#REF!</v>
      </c>
      <c r="I60" t="e">
        <f t="shared" si="7"/>
        <v>#REF!</v>
      </c>
      <c r="J60" t="e">
        <f t="shared" si="7"/>
        <v>#REF!</v>
      </c>
      <c r="K60" t="e">
        <f t="shared" si="7"/>
        <v>#REF!</v>
      </c>
      <c r="L60" t="e">
        <f t="shared" si="7"/>
        <v>#REF!</v>
      </c>
      <c r="M60" t="e">
        <f t="shared" si="7"/>
        <v>#REF!</v>
      </c>
      <c r="N60" s="4">
        <f t="shared" si="8"/>
        <v>5198.9479534867796</v>
      </c>
      <c r="O60" t="e">
        <f t="shared" si="9"/>
        <v>#REF!</v>
      </c>
      <c r="P60" s="4" t="e">
        <f t="shared" si="10"/>
        <v>#REF!</v>
      </c>
    </row>
    <row r="61" spans="1:27" hidden="1">
      <c r="B61" t="e">
        <f t="shared" si="7"/>
        <v>#REF!</v>
      </c>
      <c r="C61" t="e">
        <f t="shared" si="7"/>
        <v>#REF!</v>
      </c>
      <c r="D61" t="e">
        <f t="shared" si="7"/>
        <v>#REF!</v>
      </c>
      <c r="E61" t="e">
        <f t="shared" si="7"/>
        <v>#REF!</v>
      </c>
      <c r="F61" t="e">
        <f t="shared" si="7"/>
        <v>#REF!</v>
      </c>
      <c r="G61" t="e">
        <f t="shared" si="7"/>
        <v>#REF!</v>
      </c>
      <c r="H61" t="e">
        <f t="shared" si="7"/>
        <v>#REF!</v>
      </c>
      <c r="I61" t="e">
        <f t="shared" si="7"/>
        <v>#REF!</v>
      </c>
      <c r="J61" t="e">
        <f t="shared" si="7"/>
        <v>#REF!</v>
      </c>
      <c r="K61" t="e">
        <f t="shared" si="7"/>
        <v>#REF!</v>
      </c>
      <c r="L61" t="e">
        <f t="shared" si="7"/>
        <v>#REF!</v>
      </c>
      <c r="M61" t="e">
        <f t="shared" si="7"/>
        <v>#REF!</v>
      </c>
      <c r="N61" s="4">
        <f t="shared" si="8"/>
        <v>4626.0646721511775</v>
      </c>
      <c r="O61" t="e">
        <f t="shared" si="9"/>
        <v>#REF!</v>
      </c>
      <c r="P61" s="4" t="e">
        <f t="shared" si="10"/>
        <v>#REF!</v>
      </c>
    </row>
    <row r="62" spans="1:27" hidden="1">
      <c r="B62" t="e">
        <f t="shared" si="7"/>
        <v>#REF!</v>
      </c>
      <c r="C62" t="e">
        <f t="shared" si="7"/>
        <v>#REF!</v>
      </c>
      <c r="D62" t="e">
        <f t="shared" si="7"/>
        <v>#REF!</v>
      </c>
      <c r="E62" t="e">
        <f t="shared" si="7"/>
        <v>#REF!</v>
      </c>
      <c r="F62" t="e">
        <f t="shared" si="7"/>
        <v>#REF!</v>
      </c>
      <c r="G62" t="e">
        <f t="shared" si="7"/>
        <v>#REF!</v>
      </c>
      <c r="H62" t="e">
        <f t="shared" si="7"/>
        <v>#REF!</v>
      </c>
      <c r="I62" t="e">
        <f t="shared" si="7"/>
        <v>#REF!</v>
      </c>
      <c r="J62" t="e">
        <f t="shared" si="7"/>
        <v>#REF!</v>
      </c>
      <c r="K62" t="e">
        <f t="shared" si="7"/>
        <v>#REF!</v>
      </c>
      <c r="L62" t="e">
        <f t="shared" si="7"/>
        <v>#REF!</v>
      </c>
      <c r="M62" t="e">
        <f t="shared" si="7"/>
        <v>#REF!</v>
      </c>
      <c r="N62" s="4">
        <f t="shared" si="8"/>
        <v>3600.3671055347659</v>
      </c>
      <c r="O62" t="e">
        <f t="shared" si="9"/>
        <v>#REF!</v>
      </c>
      <c r="P62" s="4" t="e">
        <f t="shared" si="10"/>
        <v>#REF!</v>
      </c>
    </row>
    <row r="63" spans="1:27" hidden="1">
      <c r="B63" t="e">
        <f t="shared" si="7"/>
        <v>#REF!</v>
      </c>
      <c r="C63" t="e">
        <f t="shared" si="7"/>
        <v>#REF!</v>
      </c>
      <c r="D63" t="e">
        <f t="shared" si="7"/>
        <v>#REF!</v>
      </c>
      <c r="E63" t="e">
        <f t="shared" si="7"/>
        <v>#REF!</v>
      </c>
      <c r="F63" t="e">
        <f t="shared" si="7"/>
        <v>#REF!</v>
      </c>
      <c r="G63" t="e">
        <f t="shared" si="7"/>
        <v>#REF!</v>
      </c>
      <c r="H63" t="e">
        <f t="shared" si="7"/>
        <v>#REF!</v>
      </c>
      <c r="I63" t="e">
        <f t="shared" si="7"/>
        <v>#REF!</v>
      </c>
      <c r="J63" t="e">
        <f t="shared" si="7"/>
        <v>#REF!</v>
      </c>
      <c r="K63" t="e">
        <f t="shared" si="7"/>
        <v>#REF!</v>
      </c>
      <c r="L63" t="e">
        <f t="shared" si="7"/>
        <v>#REF!</v>
      </c>
      <c r="M63" t="e">
        <f t="shared" si="7"/>
        <v>#REF!</v>
      </c>
      <c r="N63" s="4">
        <f t="shared" si="8"/>
        <v>5610.1220947253369</v>
      </c>
      <c r="O63" t="e">
        <f t="shared" si="9"/>
        <v>#REF!</v>
      </c>
      <c r="P63" s="4" t="e">
        <f t="shared" si="10"/>
        <v>#REF!</v>
      </c>
    </row>
    <row r="64" spans="1:27" hidden="1">
      <c r="B64" t="e">
        <f t="shared" si="7"/>
        <v>#REF!</v>
      </c>
      <c r="C64" t="e">
        <f t="shared" si="7"/>
        <v>#REF!</v>
      </c>
      <c r="D64" t="e">
        <f t="shared" si="7"/>
        <v>#REF!</v>
      </c>
      <c r="E64" t="e">
        <f t="shared" si="7"/>
        <v>#REF!</v>
      </c>
      <c r="F64" t="e">
        <f t="shared" si="7"/>
        <v>#REF!</v>
      </c>
      <c r="G64" t="e">
        <f t="shared" si="7"/>
        <v>#REF!</v>
      </c>
      <c r="H64" t="e">
        <f t="shared" si="7"/>
        <v>#REF!</v>
      </c>
      <c r="I64" t="e">
        <f t="shared" si="7"/>
        <v>#REF!</v>
      </c>
      <c r="J64" t="e">
        <f t="shared" si="7"/>
        <v>#REF!</v>
      </c>
      <c r="K64" t="e">
        <f t="shared" si="7"/>
        <v>#REF!</v>
      </c>
      <c r="L64" t="e">
        <f t="shared" si="7"/>
        <v>#REF!</v>
      </c>
      <c r="M64" t="e">
        <f t="shared" si="7"/>
        <v>#REF!</v>
      </c>
      <c r="N64" s="4">
        <f t="shared" si="8"/>
        <v>3079.4260029873026</v>
      </c>
      <c r="O64" t="e">
        <f t="shared" si="9"/>
        <v>#REF!</v>
      </c>
      <c r="P64" s="4" t="e">
        <f t="shared" si="10"/>
        <v>#REF!</v>
      </c>
    </row>
    <row r="65" spans="1:16" hidden="1">
      <c r="B65" t="e">
        <f t="shared" si="7"/>
        <v>#REF!</v>
      </c>
      <c r="C65" t="e">
        <f t="shared" si="7"/>
        <v>#REF!</v>
      </c>
      <c r="D65" t="e">
        <f t="shared" si="7"/>
        <v>#REF!</v>
      </c>
      <c r="E65" t="e">
        <f t="shared" si="7"/>
        <v>#REF!</v>
      </c>
      <c r="F65" t="e">
        <f t="shared" si="7"/>
        <v>#REF!</v>
      </c>
      <c r="G65" t="e">
        <f t="shared" si="7"/>
        <v>#REF!</v>
      </c>
      <c r="H65" t="e">
        <f t="shared" si="7"/>
        <v>#REF!</v>
      </c>
      <c r="I65" t="e">
        <f t="shared" si="7"/>
        <v>#REF!</v>
      </c>
      <c r="J65" t="e">
        <f t="shared" si="7"/>
        <v>#REF!</v>
      </c>
      <c r="K65" t="e">
        <f t="shared" si="7"/>
        <v>#REF!</v>
      </c>
      <c r="L65" t="e">
        <f t="shared" si="7"/>
        <v>#REF!</v>
      </c>
      <c r="M65" t="e">
        <f t="shared" si="7"/>
        <v>#REF!</v>
      </c>
      <c r="N65" s="4">
        <f t="shared" si="8"/>
        <v>3538.4543011459896</v>
      </c>
      <c r="O65" t="e">
        <f t="shared" si="9"/>
        <v>#REF!</v>
      </c>
      <c r="P65" s="4" t="e">
        <f t="shared" si="10"/>
        <v>#REF!</v>
      </c>
    </row>
    <row r="66" spans="1:16" hidden="1">
      <c r="B66" t="e">
        <f t="shared" si="7"/>
        <v>#REF!</v>
      </c>
      <c r="C66" t="e">
        <f t="shared" si="7"/>
        <v>#REF!</v>
      </c>
      <c r="D66" t="e">
        <f t="shared" si="7"/>
        <v>#REF!</v>
      </c>
      <c r="E66" t="e">
        <f t="shared" si="7"/>
        <v>#REF!</v>
      </c>
      <c r="F66" t="e">
        <f t="shared" si="7"/>
        <v>#REF!</v>
      </c>
      <c r="G66" t="e">
        <f t="shared" si="7"/>
        <v>#REF!</v>
      </c>
      <c r="H66" t="e">
        <f t="shared" si="7"/>
        <v>#REF!</v>
      </c>
      <c r="I66" t="e">
        <f t="shared" si="7"/>
        <v>#REF!</v>
      </c>
      <c r="J66" t="e">
        <f t="shared" si="7"/>
        <v>#REF!</v>
      </c>
      <c r="K66" t="e">
        <f t="shared" si="7"/>
        <v>#REF!</v>
      </c>
      <c r="L66" t="e">
        <f t="shared" si="7"/>
        <v>#REF!</v>
      </c>
      <c r="M66" t="e">
        <f t="shared" si="7"/>
        <v>#REF!</v>
      </c>
      <c r="N66" s="4">
        <f t="shared" si="8"/>
        <v>4341.87116202787</v>
      </c>
      <c r="O66" t="e">
        <f t="shared" si="9"/>
        <v>#REF!</v>
      </c>
      <c r="P66" s="4" t="e">
        <f t="shared" si="10"/>
        <v>#REF!</v>
      </c>
    </row>
    <row r="67" spans="1:16" hidden="1">
      <c r="B67" t="e">
        <f t="shared" si="7"/>
        <v>#REF!</v>
      </c>
      <c r="C67" t="e">
        <f t="shared" si="7"/>
        <v>#REF!</v>
      </c>
      <c r="D67" t="e">
        <f t="shared" si="7"/>
        <v>#REF!</v>
      </c>
      <c r="E67" t="e">
        <f t="shared" si="7"/>
        <v>#REF!</v>
      </c>
      <c r="F67" t="e">
        <f t="shared" si="7"/>
        <v>#REF!</v>
      </c>
      <c r="G67" t="e">
        <f t="shared" si="7"/>
        <v>#REF!</v>
      </c>
      <c r="H67" t="e">
        <f t="shared" si="7"/>
        <v>#REF!</v>
      </c>
      <c r="I67" t="e">
        <f t="shared" si="7"/>
        <v>#REF!</v>
      </c>
      <c r="J67" t="e">
        <f t="shared" si="7"/>
        <v>#REF!</v>
      </c>
      <c r="K67" t="e">
        <f t="shared" si="7"/>
        <v>#REF!</v>
      </c>
      <c r="L67" t="e">
        <f t="shared" si="7"/>
        <v>#REF!</v>
      </c>
      <c r="M67" t="e">
        <f t="shared" si="7"/>
        <v>#REF!</v>
      </c>
      <c r="N67" s="4">
        <f t="shared" si="8"/>
        <v>3939.4225707387786</v>
      </c>
      <c r="O67" t="e">
        <f t="shared" si="9"/>
        <v>#REF!</v>
      </c>
      <c r="P67" s="4" t="e">
        <f t="shared" si="10"/>
        <v>#REF!</v>
      </c>
    </row>
    <row r="68" spans="1:16" hidden="1">
      <c r="B68" t="e">
        <f t="shared" si="7"/>
        <v>#REF!</v>
      </c>
      <c r="C68" t="e">
        <f t="shared" si="7"/>
        <v>#REF!</v>
      </c>
      <c r="D68" t="e">
        <f t="shared" si="7"/>
        <v>#REF!</v>
      </c>
      <c r="E68" t="e">
        <f t="shared" si="7"/>
        <v>#REF!</v>
      </c>
      <c r="F68" t="e">
        <f t="shared" si="7"/>
        <v>#REF!</v>
      </c>
      <c r="G68" t="e">
        <f t="shared" si="7"/>
        <v>#REF!</v>
      </c>
      <c r="H68" t="e">
        <f t="shared" si="7"/>
        <v>#REF!</v>
      </c>
      <c r="I68" t="e">
        <f t="shared" si="7"/>
        <v>#REF!</v>
      </c>
      <c r="J68" t="e">
        <f t="shared" si="7"/>
        <v>#REF!</v>
      </c>
      <c r="K68" t="e">
        <f t="shared" si="7"/>
        <v>#REF!</v>
      </c>
      <c r="L68" t="e">
        <f t="shared" si="7"/>
        <v>#REF!</v>
      </c>
      <c r="M68" t="e">
        <f t="shared" si="7"/>
        <v>#REF!</v>
      </c>
      <c r="N68" s="4">
        <f t="shared" si="8"/>
        <v>3858.7158624801782</v>
      </c>
      <c r="O68" t="e">
        <f t="shared" si="9"/>
        <v>#REF!</v>
      </c>
      <c r="P68" s="4" t="e">
        <f t="shared" si="10"/>
        <v>#REF!</v>
      </c>
    </row>
    <row r="69" spans="1:16" hidden="1">
      <c r="B69" t="e">
        <f t="shared" si="7"/>
        <v>#REF!</v>
      </c>
      <c r="C69" t="e">
        <f t="shared" si="7"/>
        <v>#REF!</v>
      </c>
      <c r="D69" t="e">
        <f t="shared" si="7"/>
        <v>#REF!</v>
      </c>
      <c r="E69" t="e">
        <f t="shared" si="7"/>
        <v>#REF!</v>
      </c>
      <c r="F69" t="e">
        <f t="shared" si="7"/>
        <v>#REF!</v>
      </c>
      <c r="G69" t="e">
        <f t="shared" si="7"/>
        <v>#REF!</v>
      </c>
      <c r="H69" t="e">
        <f t="shared" si="7"/>
        <v>#REF!</v>
      </c>
      <c r="I69" t="e">
        <f t="shared" si="7"/>
        <v>#REF!</v>
      </c>
      <c r="J69" t="e">
        <f t="shared" si="7"/>
        <v>#REF!</v>
      </c>
      <c r="K69" t="e">
        <f t="shared" si="7"/>
        <v>#REF!</v>
      </c>
      <c r="L69" t="e">
        <f t="shared" si="7"/>
        <v>#REF!</v>
      </c>
      <c r="M69" t="e">
        <f t="shared" si="7"/>
        <v>#REF!</v>
      </c>
      <c r="N69" s="4">
        <f t="shared" si="8"/>
        <v>4056.2668704004627</v>
      </c>
      <c r="O69" t="e">
        <f t="shared" si="9"/>
        <v>#REF!</v>
      </c>
      <c r="P69" s="4" t="e">
        <f t="shared" si="10"/>
        <v>#REF!</v>
      </c>
    </row>
    <row r="70" spans="1:16" hidden="1">
      <c r="B70" t="e">
        <f t="shared" si="7"/>
        <v>#REF!</v>
      </c>
      <c r="C70" t="e">
        <f t="shared" si="7"/>
        <v>#REF!</v>
      </c>
      <c r="D70" t="e">
        <f t="shared" si="7"/>
        <v>#REF!</v>
      </c>
      <c r="E70" t="e">
        <f t="shared" si="7"/>
        <v>#REF!</v>
      </c>
      <c r="F70" t="e">
        <f t="shared" si="7"/>
        <v>#REF!</v>
      </c>
      <c r="G70" t="e">
        <f t="shared" si="7"/>
        <v>#REF!</v>
      </c>
      <c r="H70" t="e">
        <f t="shared" si="7"/>
        <v>#REF!</v>
      </c>
      <c r="I70" t="e">
        <f t="shared" si="7"/>
        <v>#REF!</v>
      </c>
      <c r="J70" t="e">
        <f t="shared" si="7"/>
        <v>#REF!</v>
      </c>
      <c r="K70" t="e">
        <f t="shared" si="7"/>
        <v>#REF!</v>
      </c>
      <c r="L70" t="e">
        <f t="shared" si="7"/>
        <v>#REF!</v>
      </c>
      <c r="M70" t="e">
        <f t="shared" si="7"/>
        <v>#REF!</v>
      </c>
      <c r="N70" s="4">
        <f t="shared" si="8"/>
        <v>3250.3671291267206</v>
      </c>
      <c r="O70" t="e">
        <f t="shared" si="9"/>
        <v>#REF!</v>
      </c>
      <c r="P70" s="4" t="e">
        <f t="shared" si="10"/>
        <v>#REF!</v>
      </c>
    </row>
    <row r="71" spans="1:16" hidden="1">
      <c r="B71" t="e">
        <f t="shared" ref="B71:M71" si="11">VLOOKUP(B45,$A$49:$M$52,B$54,0)</f>
        <v>#REF!</v>
      </c>
      <c r="C71" t="e">
        <f t="shared" si="11"/>
        <v>#REF!</v>
      </c>
      <c r="D71" t="e">
        <f t="shared" si="11"/>
        <v>#REF!</v>
      </c>
      <c r="E71" t="e">
        <f t="shared" si="11"/>
        <v>#REF!</v>
      </c>
      <c r="F71" t="e">
        <f t="shared" si="11"/>
        <v>#REF!</v>
      </c>
      <c r="G71" t="e">
        <f t="shared" si="11"/>
        <v>#REF!</v>
      </c>
      <c r="H71" t="e">
        <f t="shared" si="11"/>
        <v>#REF!</v>
      </c>
      <c r="I71" t="e">
        <f t="shared" si="11"/>
        <v>#REF!</v>
      </c>
      <c r="J71" t="e">
        <f t="shared" si="11"/>
        <v>#REF!</v>
      </c>
      <c r="K71" t="e">
        <f t="shared" si="11"/>
        <v>#REF!</v>
      </c>
      <c r="L71" t="e">
        <f t="shared" si="11"/>
        <v>#REF!</v>
      </c>
      <c r="M71" t="e">
        <f t="shared" si="11"/>
        <v>#REF!</v>
      </c>
      <c r="N71" s="4">
        <f t="shared" si="8"/>
        <v>1000</v>
      </c>
      <c r="O71" t="e">
        <f t="shared" si="9"/>
        <v>#REF!</v>
      </c>
      <c r="P71" s="4" t="e">
        <f t="shared" si="10"/>
        <v>#REF!</v>
      </c>
    </row>
    <row r="72" spans="1:16" hidden="1">
      <c r="P72" s="4" t="e">
        <f>SUMSQ(P55:P71)</f>
        <v>#REF!</v>
      </c>
    </row>
    <row r="73" spans="1:16">
      <c r="A73">
        <v>1</v>
      </c>
      <c r="B73" s="2">
        <f>IF($A73&lt;9,VLOOKUP(B29,$A$49:$M$52,B$48,0),VLOOKUP(B29,$O$49:$AA$52,P$48,0))</f>
        <v>714.64260563571588</v>
      </c>
      <c r="C73" s="2">
        <f t="shared" ref="C73:M88" si="12">IF($A73&lt;9,VLOOKUP(C29,$A$49:$M$52,C$48,0),VLOOKUP(C29,$O$49:$AA$52,Q$48,0))</f>
        <v>426.74146222390306</v>
      </c>
      <c r="D73" s="2">
        <f t="shared" si="12"/>
        <v>442.75175819944707</v>
      </c>
      <c r="E73" s="2">
        <f t="shared" si="12"/>
        <v>34.03541513750185</v>
      </c>
      <c r="F73" s="2">
        <f t="shared" si="12"/>
        <v>391.1396397633157</v>
      </c>
      <c r="G73" s="2">
        <f t="shared" si="12"/>
        <v>704.6605061111793</v>
      </c>
      <c r="H73" s="2">
        <f t="shared" si="12"/>
        <v>41.155114414671004</v>
      </c>
      <c r="I73" s="2">
        <f t="shared" si="12"/>
        <v>131.52424943503024</v>
      </c>
      <c r="J73" s="2">
        <f t="shared" si="12"/>
        <v>458.9671014250581</v>
      </c>
      <c r="K73" s="2">
        <f t="shared" si="12"/>
        <v>58.652553076134545</v>
      </c>
      <c r="L73" s="2">
        <f t="shared" si="12"/>
        <v>363.30812471448746</v>
      </c>
      <c r="M73" s="2">
        <f t="shared" si="12"/>
        <v>445.82310985555227</v>
      </c>
      <c r="N73" s="32">
        <f>N29</f>
        <v>4213.4016595750309</v>
      </c>
      <c r="O73" s="2">
        <f>SUM(B73:M73)</f>
        <v>4213.4016399919965</v>
      </c>
      <c r="P73" s="32">
        <f>N73-O73</f>
        <v>1.958303437277209E-5</v>
      </c>
    </row>
    <row r="74" spans="1:16">
      <c r="A74">
        <v>2</v>
      </c>
      <c r="B74" s="2">
        <f t="shared" ref="B74:M89" si="13">IF($A74&lt;9,VLOOKUP(B30,$A$49:$M$52,B$48,0),VLOOKUP(B30,$O$49:$AA$52,P$48,0))</f>
        <v>714.64260563571588</v>
      </c>
      <c r="C74" s="2">
        <f t="shared" si="12"/>
        <v>282.48144084930249</v>
      </c>
      <c r="D74" s="2">
        <f t="shared" si="12"/>
        <v>309.14242145931308</v>
      </c>
      <c r="E74" s="2">
        <f t="shared" si="12"/>
        <v>604.15025597686974</v>
      </c>
      <c r="F74" s="2">
        <f t="shared" si="12"/>
        <v>391.1396397633157</v>
      </c>
      <c r="G74" s="2">
        <f t="shared" si="12"/>
        <v>704.6605061111793</v>
      </c>
      <c r="H74" s="2">
        <f t="shared" si="12"/>
        <v>317.09001982586932</v>
      </c>
      <c r="I74" s="2">
        <f t="shared" si="12"/>
        <v>577.74604943737984</v>
      </c>
      <c r="J74" s="2">
        <f t="shared" si="12"/>
        <v>458.9671014250581</v>
      </c>
      <c r="K74" s="2">
        <f t="shared" si="12"/>
        <v>696.06664086631702</v>
      </c>
      <c r="L74" s="2">
        <f t="shared" si="12"/>
        <v>363.30812471448746</v>
      </c>
      <c r="M74" s="2">
        <f t="shared" si="12"/>
        <v>312.78840862921044</v>
      </c>
      <c r="N74" s="32">
        <f t="shared" ref="N74:N89" si="14">N30</f>
        <v>5732.1832658624317</v>
      </c>
      <c r="O74" s="2">
        <f t="shared" ref="O74:O89" si="15">SUM(B74:M74)</f>
        <v>5732.1832146940187</v>
      </c>
      <c r="P74" s="32">
        <f t="shared" ref="P74:P89" si="16">N74-O74</f>
        <v>5.1168412937840912E-5</v>
      </c>
    </row>
    <row r="75" spans="1:16">
      <c r="A75">
        <v>3</v>
      </c>
      <c r="B75" s="2">
        <f t="shared" si="13"/>
        <v>319.75551462241248</v>
      </c>
      <c r="C75" s="2">
        <f t="shared" si="12"/>
        <v>426.74146222390306</v>
      </c>
      <c r="D75" s="2">
        <f t="shared" si="12"/>
        <v>442.75175819944707</v>
      </c>
      <c r="E75" s="2">
        <f t="shared" si="12"/>
        <v>349.40892459809623</v>
      </c>
      <c r="F75" s="2">
        <f t="shared" si="12"/>
        <v>29.298646114305932</v>
      </c>
      <c r="G75" s="2">
        <f t="shared" si="12"/>
        <v>57.497489082257893</v>
      </c>
      <c r="H75" s="2">
        <f t="shared" si="12"/>
        <v>356.82954271669229</v>
      </c>
      <c r="I75" s="2">
        <f t="shared" si="12"/>
        <v>131.52424943503024</v>
      </c>
      <c r="J75" s="2">
        <f t="shared" si="12"/>
        <v>458.9671014250581</v>
      </c>
      <c r="K75" s="2">
        <f t="shared" si="12"/>
        <v>696.06664086631702</v>
      </c>
      <c r="L75" s="2">
        <f t="shared" si="12"/>
        <v>48.271999835401964</v>
      </c>
      <c r="M75" s="2">
        <f t="shared" si="12"/>
        <v>445.82310985555227</v>
      </c>
      <c r="N75" s="32">
        <f t="shared" si="14"/>
        <v>3762.9364990933018</v>
      </c>
      <c r="O75" s="2">
        <f t="shared" si="15"/>
        <v>3762.9364389744742</v>
      </c>
      <c r="P75" s="32">
        <f t="shared" si="16"/>
        <v>6.011882760503795E-5</v>
      </c>
    </row>
    <row r="76" spans="1:16">
      <c r="A76">
        <v>4</v>
      </c>
      <c r="B76" s="2">
        <f t="shared" si="13"/>
        <v>714.64260563571588</v>
      </c>
      <c r="C76" s="2">
        <f t="shared" si="12"/>
        <v>426.74146222390306</v>
      </c>
      <c r="D76" s="2">
        <f t="shared" si="12"/>
        <v>442.75175819944707</v>
      </c>
      <c r="E76" s="2">
        <f t="shared" si="12"/>
        <v>349.40892459809623</v>
      </c>
      <c r="F76" s="2">
        <f t="shared" si="12"/>
        <v>286.33938585751503</v>
      </c>
      <c r="G76" s="2">
        <f t="shared" si="12"/>
        <v>254.21243574583036</v>
      </c>
      <c r="H76" s="2">
        <f t="shared" si="12"/>
        <v>356.82954271669229</v>
      </c>
      <c r="I76" s="2">
        <f t="shared" si="12"/>
        <v>284.0658543266087</v>
      </c>
      <c r="J76" s="2">
        <f t="shared" si="12"/>
        <v>299.5183368076078</v>
      </c>
      <c r="K76" s="2">
        <f t="shared" si="12"/>
        <v>696.06664086631702</v>
      </c>
      <c r="L76" s="2">
        <f t="shared" si="12"/>
        <v>888.120457577926</v>
      </c>
      <c r="M76" s="2">
        <f t="shared" si="12"/>
        <v>445.82310985555227</v>
      </c>
      <c r="N76" s="32">
        <f t="shared" si="14"/>
        <v>5444.5205653610274</v>
      </c>
      <c r="O76" s="2">
        <f t="shared" si="15"/>
        <v>5444.5205144112115</v>
      </c>
      <c r="P76" s="32">
        <f t="shared" si="16"/>
        <v>5.0949815886269789E-5</v>
      </c>
    </row>
    <row r="77" spans="1:16">
      <c r="A77">
        <v>5</v>
      </c>
      <c r="B77" s="2">
        <f t="shared" si="13"/>
        <v>319.75551462241248</v>
      </c>
      <c r="C77" s="2">
        <f t="shared" si="12"/>
        <v>426.74146222390306</v>
      </c>
      <c r="D77" s="2">
        <f t="shared" si="12"/>
        <v>442.75175819944707</v>
      </c>
      <c r="E77" s="2">
        <f t="shared" si="12"/>
        <v>349.40892459809623</v>
      </c>
      <c r="F77" s="2">
        <f t="shared" si="12"/>
        <v>29.298646114305932</v>
      </c>
      <c r="G77" s="2">
        <f t="shared" si="12"/>
        <v>254.21243574583036</v>
      </c>
      <c r="H77" s="2">
        <f t="shared" si="12"/>
        <v>545.86064760130466</v>
      </c>
      <c r="I77" s="2">
        <f t="shared" si="12"/>
        <v>267.59829141006418</v>
      </c>
      <c r="J77" s="2">
        <f t="shared" si="12"/>
        <v>458.9671014250581</v>
      </c>
      <c r="K77" s="2">
        <f t="shared" si="12"/>
        <v>268.33690291703221</v>
      </c>
      <c r="L77" s="2">
        <f t="shared" si="12"/>
        <v>2.3139459094963952E-5</v>
      </c>
      <c r="M77" s="2">
        <f t="shared" si="12"/>
        <v>445.82310985555227</v>
      </c>
      <c r="N77" s="32">
        <f t="shared" si="14"/>
        <v>3808.7548403940195</v>
      </c>
      <c r="O77" s="2">
        <f t="shared" si="15"/>
        <v>3808.7548178524657</v>
      </c>
      <c r="P77" s="32">
        <f t="shared" si="16"/>
        <v>2.2541553789778845E-5</v>
      </c>
    </row>
    <row r="78" spans="1:16">
      <c r="A78">
        <v>6</v>
      </c>
      <c r="B78" s="2">
        <f t="shared" si="13"/>
        <v>284.96828065798127</v>
      </c>
      <c r="C78" s="2">
        <f t="shared" si="12"/>
        <v>284.29836728898687</v>
      </c>
      <c r="D78" s="2">
        <f t="shared" si="12"/>
        <v>275.1162263656168</v>
      </c>
      <c r="E78" s="2">
        <f t="shared" si="12"/>
        <v>604.15025597686974</v>
      </c>
      <c r="F78" s="2">
        <f t="shared" si="12"/>
        <v>554.17089415668397</v>
      </c>
      <c r="G78" s="2">
        <f t="shared" si="12"/>
        <v>704.6605061111793</v>
      </c>
      <c r="H78" s="2">
        <f t="shared" si="12"/>
        <v>545.86064760130466</v>
      </c>
      <c r="I78" s="2">
        <f t="shared" si="12"/>
        <v>267.59829141006418</v>
      </c>
      <c r="J78" s="2">
        <f t="shared" si="12"/>
        <v>262.73833020278505</v>
      </c>
      <c r="K78" s="2">
        <f t="shared" si="12"/>
        <v>268.33690291703221</v>
      </c>
      <c r="L78" s="2">
        <f t="shared" si="12"/>
        <v>888.120457577926</v>
      </c>
      <c r="M78" s="2">
        <f t="shared" si="12"/>
        <v>258.92874525291973</v>
      </c>
      <c r="N78" s="32">
        <f t="shared" si="14"/>
        <v>5198.9479534867796</v>
      </c>
      <c r="O78" s="2">
        <f t="shared" si="15"/>
        <v>5198.9479055193497</v>
      </c>
      <c r="P78" s="32">
        <f t="shared" si="16"/>
        <v>4.796742996404646E-5</v>
      </c>
    </row>
    <row r="79" spans="1:16">
      <c r="A79">
        <v>7</v>
      </c>
      <c r="B79" s="2">
        <f t="shared" si="13"/>
        <v>319.75551462241248</v>
      </c>
      <c r="C79" s="2">
        <f t="shared" si="12"/>
        <v>267.434112348204</v>
      </c>
      <c r="D79" s="2">
        <f t="shared" si="12"/>
        <v>233.95541008043833</v>
      </c>
      <c r="E79" s="2">
        <f t="shared" si="12"/>
        <v>273.34301462043652</v>
      </c>
      <c r="F79" s="2">
        <f t="shared" si="12"/>
        <v>554.17089415668397</v>
      </c>
      <c r="G79" s="2">
        <f t="shared" si="12"/>
        <v>244.60362096327725</v>
      </c>
      <c r="H79" s="2">
        <f t="shared" si="12"/>
        <v>545.86064760130466</v>
      </c>
      <c r="I79" s="2">
        <f t="shared" si="12"/>
        <v>577.74604943737984</v>
      </c>
      <c r="J79" s="2">
        <f t="shared" si="12"/>
        <v>239.74061722959615</v>
      </c>
      <c r="K79" s="2">
        <f t="shared" si="12"/>
        <v>237.89677039238677</v>
      </c>
      <c r="L79" s="2">
        <f t="shared" si="12"/>
        <v>888.120457577926</v>
      </c>
      <c r="M79" s="2">
        <f t="shared" si="12"/>
        <v>243.43753505330028</v>
      </c>
      <c r="N79" s="32">
        <f t="shared" si="14"/>
        <v>4626.0646721511775</v>
      </c>
      <c r="O79" s="2">
        <f t="shared" si="15"/>
        <v>4626.0646440833461</v>
      </c>
      <c r="P79" s="32">
        <f t="shared" si="16"/>
        <v>2.8067831408407073E-5</v>
      </c>
    </row>
    <row r="80" spans="1:16">
      <c r="A80">
        <v>8</v>
      </c>
      <c r="B80" s="2">
        <f t="shared" si="13"/>
        <v>0.1137363665314443</v>
      </c>
      <c r="C80" s="2">
        <f t="shared" si="12"/>
        <v>284.29836728898687</v>
      </c>
      <c r="D80" s="2">
        <f t="shared" si="12"/>
        <v>309.14242145931308</v>
      </c>
      <c r="E80" s="2">
        <f t="shared" si="12"/>
        <v>349.40892459809623</v>
      </c>
      <c r="F80" s="2">
        <f t="shared" si="12"/>
        <v>554.17089415668397</v>
      </c>
      <c r="G80" s="2">
        <f t="shared" si="12"/>
        <v>244.60362096327725</v>
      </c>
      <c r="H80" s="2">
        <f t="shared" si="12"/>
        <v>356.82954271669229</v>
      </c>
      <c r="I80" s="2">
        <f t="shared" si="12"/>
        <v>284.0658543266087</v>
      </c>
      <c r="J80" s="2">
        <f t="shared" si="12"/>
        <v>262.73833020278505</v>
      </c>
      <c r="K80" s="2">
        <f t="shared" si="12"/>
        <v>696.06664086631702</v>
      </c>
      <c r="L80" s="2">
        <f t="shared" si="12"/>
        <v>2.3139459094963952E-5</v>
      </c>
      <c r="M80" s="2">
        <f t="shared" si="12"/>
        <v>258.92874525291973</v>
      </c>
      <c r="N80" s="32">
        <f t="shared" si="14"/>
        <v>3600.3671055347659</v>
      </c>
      <c r="O80" s="2">
        <f t="shared" si="15"/>
        <v>3600.3671013376711</v>
      </c>
      <c r="P80" s="32">
        <f t="shared" si="16"/>
        <v>4.1970947677327786E-6</v>
      </c>
    </row>
    <row r="81" spans="1:16">
      <c r="A81">
        <v>9</v>
      </c>
      <c r="B81" s="2">
        <f t="shared" si="13"/>
        <v>23.281497812246759</v>
      </c>
      <c r="C81" s="2">
        <f t="shared" si="12"/>
        <v>599.19669707447827</v>
      </c>
      <c r="D81" s="2">
        <f t="shared" si="12"/>
        <v>414.26654494952408</v>
      </c>
      <c r="E81" s="2">
        <f t="shared" si="12"/>
        <v>892.81137606392292</v>
      </c>
      <c r="F81" s="2">
        <f t="shared" si="12"/>
        <v>1001.4408033224726</v>
      </c>
      <c r="G81" s="2">
        <f t="shared" si="12"/>
        <v>0</v>
      </c>
      <c r="H81" s="2">
        <f t="shared" si="12"/>
        <v>0</v>
      </c>
      <c r="I81" s="2">
        <f t="shared" si="12"/>
        <v>146.84514935834522</v>
      </c>
      <c r="J81" s="2">
        <f t="shared" si="12"/>
        <v>469.28053395015525</v>
      </c>
      <c r="K81" s="2">
        <f t="shared" si="12"/>
        <v>917.4573041356748</v>
      </c>
      <c r="L81" s="2">
        <f t="shared" si="12"/>
        <v>1018.1910263859625</v>
      </c>
      <c r="M81" s="2">
        <f t="shared" si="12"/>
        <v>127.34639466414696</v>
      </c>
      <c r="N81" s="32">
        <f t="shared" si="14"/>
        <v>5610.1220947253369</v>
      </c>
      <c r="O81" s="2">
        <f t="shared" si="15"/>
        <v>5610.11732771693</v>
      </c>
      <c r="P81" s="32">
        <f t="shared" si="16"/>
        <v>4.7670084068158758E-3</v>
      </c>
    </row>
    <row r="82" spans="1:16">
      <c r="A82">
        <v>10</v>
      </c>
      <c r="B82" s="2">
        <f t="shared" si="13"/>
        <v>23.281497812246759</v>
      </c>
      <c r="C82" s="2">
        <f t="shared" si="12"/>
        <v>3056.1638954116625</v>
      </c>
      <c r="D82" s="2">
        <f t="shared" si="12"/>
        <v>0</v>
      </c>
      <c r="E82" s="2">
        <f t="shared" si="12"/>
        <v>0</v>
      </c>
      <c r="F82" s="2">
        <f t="shared" si="12"/>
        <v>0</v>
      </c>
      <c r="G82" s="2">
        <f t="shared" si="12"/>
        <v>0</v>
      </c>
      <c r="H82" s="2">
        <f t="shared" si="12"/>
        <v>0</v>
      </c>
      <c r="I82" s="2">
        <f t="shared" si="12"/>
        <v>0</v>
      </c>
      <c r="J82" s="2">
        <f t="shared" si="12"/>
        <v>0</v>
      </c>
      <c r="K82" s="2">
        <f t="shared" si="12"/>
        <v>0</v>
      </c>
      <c r="L82" s="2">
        <f t="shared" si="12"/>
        <v>0</v>
      </c>
      <c r="M82" s="2">
        <f t="shared" si="12"/>
        <v>0</v>
      </c>
      <c r="N82" s="32">
        <f t="shared" si="14"/>
        <v>3079.4260029873026</v>
      </c>
      <c r="O82" s="2">
        <f t="shared" si="15"/>
        <v>3079.4453932239094</v>
      </c>
      <c r="P82" s="32">
        <f t="shared" si="16"/>
        <v>-1.9390236606795952E-2</v>
      </c>
    </row>
    <row r="83" spans="1:16">
      <c r="A83">
        <v>11</v>
      </c>
      <c r="B83" s="2">
        <f t="shared" si="13"/>
        <v>23.281497812246759</v>
      </c>
      <c r="C83" s="2">
        <f t="shared" si="12"/>
        <v>0</v>
      </c>
      <c r="D83" s="2">
        <f t="shared" si="12"/>
        <v>414.26654494952408</v>
      </c>
      <c r="E83" s="2">
        <f t="shared" si="12"/>
        <v>3.067608912342533E-3</v>
      </c>
      <c r="F83" s="2">
        <f t="shared" si="12"/>
        <v>0</v>
      </c>
      <c r="G83" s="2">
        <f t="shared" si="12"/>
        <v>230.11711009773924</v>
      </c>
      <c r="H83" s="2">
        <f t="shared" si="12"/>
        <v>0</v>
      </c>
      <c r="I83" s="2">
        <f t="shared" si="12"/>
        <v>696.24933521729781</v>
      </c>
      <c r="J83" s="2">
        <f t="shared" si="12"/>
        <v>0</v>
      </c>
      <c r="K83" s="2">
        <f t="shared" si="12"/>
        <v>917.4573041356748</v>
      </c>
      <c r="L83" s="2">
        <f t="shared" si="12"/>
        <v>1018.1910263859625</v>
      </c>
      <c r="M83" s="2">
        <f t="shared" si="12"/>
        <v>238.8807022405264</v>
      </c>
      <c r="N83" s="32">
        <f t="shared" si="14"/>
        <v>3538.4543011459896</v>
      </c>
      <c r="O83" s="2">
        <f t="shared" si="15"/>
        <v>3538.4465884478841</v>
      </c>
      <c r="P83" s="32">
        <f t="shared" si="16"/>
        <v>7.7126981054789212E-3</v>
      </c>
    </row>
    <row r="84" spans="1:16">
      <c r="A84">
        <v>12</v>
      </c>
      <c r="B84" s="2">
        <f t="shared" si="13"/>
        <v>0</v>
      </c>
      <c r="C84" s="2">
        <f t="shared" si="12"/>
        <v>3056.1638954116625</v>
      </c>
      <c r="D84" s="2">
        <f t="shared" si="12"/>
        <v>0</v>
      </c>
      <c r="E84" s="2">
        <f t="shared" si="12"/>
        <v>0</v>
      </c>
      <c r="F84" s="2">
        <f t="shared" si="12"/>
        <v>0</v>
      </c>
      <c r="G84" s="2">
        <f t="shared" si="12"/>
        <v>0</v>
      </c>
      <c r="H84" s="2">
        <f t="shared" si="12"/>
        <v>204.5505004583089</v>
      </c>
      <c r="I84" s="2">
        <f t="shared" si="12"/>
        <v>146.84514935834522</v>
      </c>
      <c r="J84" s="2">
        <f t="shared" si="12"/>
        <v>469.28053395015525</v>
      </c>
      <c r="K84" s="2">
        <f t="shared" si="12"/>
        <v>0</v>
      </c>
      <c r="L84" s="2">
        <f t="shared" si="12"/>
        <v>465.0355435788332</v>
      </c>
      <c r="M84" s="2">
        <f t="shared" si="12"/>
        <v>0</v>
      </c>
      <c r="N84" s="32">
        <f t="shared" si="14"/>
        <v>4341.87116202787</v>
      </c>
      <c r="O84" s="2">
        <f t="shared" si="15"/>
        <v>4341.8756227573049</v>
      </c>
      <c r="P84" s="32">
        <f t="shared" si="16"/>
        <v>-4.4607294348679716E-3</v>
      </c>
    </row>
    <row r="85" spans="1:16">
      <c r="A85">
        <v>13</v>
      </c>
      <c r="B85" s="2">
        <f t="shared" si="13"/>
        <v>0</v>
      </c>
      <c r="C85" s="2">
        <f t="shared" si="12"/>
        <v>3056.1638954116625</v>
      </c>
      <c r="D85" s="2">
        <f t="shared" si="12"/>
        <v>414.26654494952408</v>
      </c>
      <c r="E85" s="2">
        <f t="shared" si="12"/>
        <v>3.067608912342533E-3</v>
      </c>
      <c r="F85" s="2">
        <f t="shared" si="12"/>
        <v>0</v>
      </c>
      <c r="G85" s="2">
        <f t="shared" si="12"/>
        <v>230.11711009773924</v>
      </c>
      <c r="H85" s="2">
        <f t="shared" si="12"/>
        <v>0</v>
      </c>
      <c r="I85" s="2">
        <f t="shared" si="12"/>
        <v>0</v>
      </c>
      <c r="J85" s="2">
        <f t="shared" si="12"/>
        <v>0</v>
      </c>
      <c r="K85" s="2">
        <f t="shared" si="12"/>
        <v>0</v>
      </c>
      <c r="L85" s="2">
        <f t="shared" si="12"/>
        <v>0</v>
      </c>
      <c r="M85" s="2">
        <f t="shared" si="12"/>
        <v>238.8807022405264</v>
      </c>
      <c r="N85" s="32">
        <f t="shared" si="14"/>
        <v>3939.4225707387786</v>
      </c>
      <c r="O85" s="2">
        <f t="shared" si="15"/>
        <v>3939.4313203083643</v>
      </c>
      <c r="P85" s="32">
        <f t="shared" si="16"/>
        <v>-8.7495695856887323E-3</v>
      </c>
    </row>
    <row r="86" spans="1:16">
      <c r="A86">
        <v>14</v>
      </c>
      <c r="B86" s="2">
        <f t="shared" si="13"/>
        <v>0</v>
      </c>
      <c r="C86" s="2">
        <f t="shared" si="12"/>
        <v>599.19669707447827</v>
      </c>
      <c r="D86" s="2">
        <f t="shared" si="12"/>
        <v>283.72328652443679</v>
      </c>
      <c r="E86" s="2">
        <f t="shared" si="12"/>
        <v>892.81137606392292</v>
      </c>
      <c r="F86" s="2">
        <f t="shared" si="12"/>
        <v>0</v>
      </c>
      <c r="G86" s="2">
        <f t="shared" si="12"/>
        <v>0</v>
      </c>
      <c r="H86" s="2">
        <f t="shared" si="12"/>
        <v>0</v>
      </c>
      <c r="I86" s="2">
        <f t="shared" si="12"/>
        <v>696.24933521729781</v>
      </c>
      <c r="J86" s="2">
        <f t="shared" si="12"/>
        <v>469.28053395015525</v>
      </c>
      <c r="K86" s="2">
        <f t="shared" si="12"/>
        <v>917.4573041356748</v>
      </c>
      <c r="L86" s="2">
        <f t="shared" si="12"/>
        <v>0</v>
      </c>
      <c r="M86" s="2">
        <f t="shared" si="12"/>
        <v>0</v>
      </c>
      <c r="N86" s="32">
        <f t="shared" si="14"/>
        <v>3858.7158624801782</v>
      </c>
      <c r="O86" s="2">
        <f t="shared" si="15"/>
        <v>3858.7185329659656</v>
      </c>
      <c r="P86" s="32">
        <f t="shared" si="16"/>
        <v>-2.6704857873482979E-3</v>
      </c>
    </row>
    <row r="87" spans="1:16">
      <c r="A87">
        <v>15</v>
      </c>
      <c r="B87" s="2">
        <f t="shared" si="13"/>
        <v>142.16272987074936</v>
      </c>
      <c r="C87" s="2">
        <f t="shared" si="12"/>
        <v>3056.1638954116625</v>
      </c>
      <c r="D87" s="2">
        <f t="shared" si="12"/>
        <v>0</v>
      </c>
      <c r="E87" s="2">
        <f t="shared" si="12"/>
        <v>3.067608912342533E-3</v>
      </c>
      <c r="F87" s="2">
        <f t="shared" si="12"/>
        <v>138.7171860949494</v>
      </c>
      <c r="G87" s="2">
        <f t="shared" si="12"/>
        <v>133.81226493835607</v>
      </c>
      <c r="H87" s="2">
        <f t="shared" si="12"/>
        <v>4.3239131684122602E-3</v>
      </c>
      <c r="I87" s="2">
        <f t="shared" si="12"/>
        <v>336.26593271545374</v>
      </c>
      <c r="J87" s="2">
        <f t="shared" si="12"/>
        <v>0</v>
      </c>
      <c r="K87" s="2">
        <f t="shared" si="12"/>
        <v>0</v>
      </c>
      <c r="L87" s="2">
        <f t="shared" si="12"/>
        <v>121.73863401387186</v>
      </c>
      <c r="M87" s="2">
        <f t="shared" si="12"/>
        <v>127.34639466414696</v>
      </c>
      <c r="N87" s="32">
        <f t="shared" si="14"/>
        <v>4056.2668704004627</v>
      </c>
      <c r="O87" s="2">
        <f t="shared" si="15"/>
        <v>4056.2144292312701</v>
      </c>
      <c r="P87" s="32">
        <f t="shared" si="16"/>
        <v>5.2441169192661619E-2</v>
      </c>
    </row>
    <row r="88" spans="1:16">
      <c r="A88">
        <v>16</v>
      </c>
      <c r="B88" s="2">
        <f t="shared" si="13"/>
        <v>0</v>
      </c>
      <c r="C88" s="2">
        <f t="shared" si="12"/>
        <v>0</v>
      </c>
      <c r="D88" s="2">
        <f t="shared" si="12"/>
        <v>618.00042185128007</v>
      </c>
      <c r="E88" s="2">
        <f t="shared" si="12"/>
        <v>892.81137606392292</v>
      </c>
      <c r="F88" s="2">
        <f t="shared" si="12"/>
        <v>138.7171860949494</v>
      </c>
      <c r="G88" s="2">
        <f t="shared" si="12"/>
        <v>230.11711009773924</v>
      </c>
      <c r="H88" s="2">
        <f t="shared" si="12"/>
        <v>204.5505004583089</v>
      </c>
      <c r="I88" s="2">
        <f t="shared" si="12"/>
        <v>336.26593271545374</v>
      </c>
      <c r="J88" s="2">
        <f t="shared" si="12"/>
        <v>469.28053395015525</v>
      </c>
      <c r="K88" s="2">
        <f t="shared" si="12"/>
        <v>0</v>
      </c>
      <c r="L88" s="2">
        <f t="shared" si="12"/>
        <v>121.73863401387186</v>
      </c>
      <c r="M88" s="2">
        <f t="shared" si="12"/>
        <v>238.8807022405264</v>
      </c>
      <c r="N88" s="32">
        <f t="shared" si="14"/>
        <v>3250.3671291267206</v>
      </c>
      <c r="O88" s="2">
        <f t="shared" si="15"/>
        <v>3250.3623974862076</v>
      </c>
      <c r="P88" s="32">
        <f t="shared" si="16"/>
        <v>4.7316405130004568E-3</v>
      </c>
    </row>
    <row r="89" spans="1:16">
      <c r="A89">
        <v>17</v>
      </c>
      <c r="B89" s="2">
        <f t="shared" si="13"/>
        <v>142.16272987074936</v>
      </c>
      <c r="C89" s="2">
        <f t="shared" si="13"/>
        <v>0</v>
      </c>
      <c r="D89" s="2">
        <f t="shared" si="13"/>
        <v>0</v>
      </c>
      <c r="E89" s="2">
        <f t="shared" si="13"/>
        <v>3.067608912342533E-3</v>
      </c>
      <c r="F89" s="2">
        <f t="shared" si="13"/>
        <v>138.7171860949494</v>
      </c>
      <c r="G89" s="2">
        <f t="shared" si="13"/>
        <v>133.81226493835607</v>
      </c>
      <c r="H89" s="2">
        <f t="shared" si="13"/>
        <v>4.3239131684122602E-3</v>
      </c>
      <c r="I89" s="2">
        <f t="shared" si="13"/>
        <v>336.26593271545374</v>
      </c>
      <c r="J89" s="2">
        <f t="shared" si="13"/>
        <v>0</v>
      </c>
      <c r="K89" s="2">
        <f t="shared" si="13"/>
        <v>0</v>
      </c>
      <c r="L89" s="2">
        <f t="shared" si="13"/>
        <v>121.73863401387186</v>
      </c>
      <c r="M89" s="2">
        <f t="shared" si="13"/>
        <v>127.34639466414696</v>
      </c>
      <c r="N89" s="32">
        <f t="shared" si="14"/>
        <v>1000</v>
      </c>
      <c r="O89" s="2">
        <f t="shared" si="15"/>
        <v>1000.0505338196082</v>
      </c>
      <c r="P89" s="32">
        <f t="shared" si="16"/>
        <v>-5.05338196081766E-2</v>
      </c>
    </row>
    <row r="90" spans="1:16">
      <c r="P90" s="4">
        <f>SUMSQ(P73:P89)</f>
        <v>5.8879203249537788E-3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Munka1</vt:lpstr>
      <vt:lpstr>Munka2</vt:lpstr>
      <vt:lpstr>Munka3</vt:lpstr>
      <vt:lpstr>Munka1 (2)</vt:lpstr>
    </vt:vector>
  </TitlesOfParts>
  <Company>BM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Sorathul</dc:creator>
  <cp:lastModifiedBy>Pitlik3</cp:lastModifiedBy>
  <dcterms:created xsi:type="dcterms:W3CDTF">2009-09-16T08:53:21Z</dcterms:created>
  <dcterms:modified xsi:type="dcterms:W3CDTF">2009-11-14T06:46:43Z</dcterms:modified>
</cp:coreProperties>
</file>