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65" windowWidth="12030" windowHeight="5550" activeTab="4"/>
  </bookViews>
  <sheets>
    <sheet name="Munka1" sheetId="1" r:id="rId1"/>
    <sheet name="Munka4" sheetId="5" r:id="rId2"/>
    <sheet name="Munka5" sheetId="7" r:id="rId3"/>
    <sheet name="Munka6" sheetId="8" r:id="rId4"/>
    <sheet name="bővített sorszám" sheetId="9" r:id="rId5"/>
    <sheet name="bővített adat" sheetId="10" r:id="rId6"/>
  </sheets>
  <calcPr calcId="125725"/>
</workbook>
</file>

<file path=xl/calcChain.xml><?xml version="1.0" encoding="utf-8"?>
<calcChain xmlns="http://schemas.openxmlformats.org/spreadsheetml/2006/main">
  <c r="AR98" i="9"/>
  <c r="AR99"/>
  <c r="AR103"/>
  <c r="AR102"/>
  <c r="AR101"/>
  <c r="AR100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AO107"/>
  <c r="AO108"/>
  <c r="AO109"/>
  <c r="AO110"/>
  <c r="AO111"/>
  <c r="AO112"/>
  <c r="AO113"/>
  <c r="AO114"/>
  <c r="AO115"/>
  <c r="AO116"/>
  <c r="AO117"/>
  <c r="AO118"/>
  <c r="AO119"/>
  <c r="AO120"/>
  <c r="AO121"/>
  <c r="AO122"/>
  <c r="AO123"/>
  <c r="AO124"/>
  <c r="AO125"/>
  <c r="AO126"/>
  <c r="AO127"/>
  <c r="AO128"/>
  <c r="AO129"/>
  <c r="AO130"/>
  <c r="AO131"/>
  <c r="AO132"/>
  <c r="AO133"/>
  <c r="AO134"/>
  <c r="AO135"/>
  <c r="AO136"/>
  <c r="AO137"/>
  <c r="AO138"/>
  <c r="AO139"/>
  <c r="AO140"/>
  <c r="AO141"/>
  <c r="AO142"/>
  <c r="AO143"/>
  <c r="AO144"/>
  <c r="AO145"/>
  <c r="AO146"/>
  <c r="AO147"/>
  <c r="AO148"/>
  <c r="AO149"/>
  <c r="AO150"/>
  <c r="AO151"/>
  <c r="AO152"/>
  <c r="AO153"/>
  <c r="AO106"/>
  <c r="AM107"/>
  <c r="AN107"/>
  <c r="AM108"/>
  <c r="AN108"/>
  <c r="AM109"/>
  <c r="AN109"/>
  <c r="AM110"/>
  <c r="AN110"/>
  <c r="AM111"/>
  <c r="AN111"/>
  <c r="AM112"/>
  <c r="AN112"/>
  <c r="AM113"/>
  <c r="AN113"/>
  <c r="AM114"/>
  <c r="AN114"/>
  <c r="AM115"/>
  <c r="AN115"/>
  <c r="AM116"/>
  <c r="AN116"/>
  <c r="AM117"/>
  <c r="AN117"/>
  <c r="AM118"/>
  <c r="AN118"/>
  <c r="AM119"/>
  <c r="AN119"/>
  <c r="AM120"/>
  <c r="AN120"/>
  <c r="AM121"/>
  <c r="AN121"/>
  <c r="AM122"/>
  <c r="AN122"/>
  <c r="AM123"/>
  <c r="AN123"/>
  <c r="AM124"/>
  <c r="AN124"/>
  <c r="AM125"/>
  <c r="AN125"/>
  <c r="AM126"/>
  <c r="AN126"/>
  <c r="AM127"/>
  <c r="AN127"/>
  <c r="AM128"/>
  <c r="AN128"/>
  <c r="AM129"/>
  <c r="AN129"/>
  <c r="AM130"/>
  <c r="AN130"/>
  <c r="AM131"/>
  <c r="AN131"/>
  <c r="AM132"/>
  <c r="AN132"/>
  <c r="AM133"/>
  <c r="AN133"/>
  <c r="AM134"/>
  <c r="AN134"/>
  <c r="AM135"/>
  <c r="AN135"/>
  <c r="AM136"/>
  <c r="AN136"/>
  <c r="AM137"/>
  <c r="AN137"/>
  <c r="AM138"/>
  <c r="AN138"/>
  <c r="AM139"/>
  <c r="AN139"/>
  <c r="AM140"/>
  <c r="AN140"/>
  <c r="AM141"/>
  <c r="AN141"/>
  <c r="AM142"/>
  <c r="AN142"/>
  <c r="AM143"/>
  <c r="AN143"/>
  <c r="AM144"/>
  <c r="AN144"/>
  <c r="AM145"/>
  <c r="AN145"/>
  <c r="AM146"/>
  <c r="AN146"/>
  <c r="AM147"/>
  <c r="AN147"/>
  <c r="AM148"/>
  <c r="AN148"/>
  <c r="AM149"/>
  <c r="AN149"/>
  <c r="AM150"/>
  <c r="AN150"/>
  <c r="AM151"/>
  <c r="AN151"/>
  <c r="AM152"/>
  <c r="AN152"/>
  <c r="AM153"/>
  <c r="AN153"/>
  <c r="AN106"/>
  <c r="AM106"/>
  <c r="AL153"/>
  <c r="AK153"/>
  <c r="AL152"/>
  <c r="AK152"/>
  <c r="AL151"/>
  <c r="AK151"/>
  <c r="AL150"/>
  <c r="AK150"/>
  <c r="AL149"/>
  <c r="AK149"/>
  <c r="AL148"/>
  <c r="AK148"/>
  <c r="AL147"/>
  <c r="AK147"/>
  <c r="AL146"/>
  <c r="AK146"/>
  <c r="AL145"/>
  <c r="AK145"/>
  <c r="AL144"/>
  <c r="AK144"/>
  <c r="AL143"/>
  <c r="AK143"/>
  <c r="AL142"/>
  <c r="AK142"/>
  <c r="AL141"/>
  <c r="AK141"/>
  <c r="AL140"/>
  <c r="AK140"/>
  <c r="AL139"/>
  <c r="AK139"/>
  <c r="AL138"/>
  <c r="AK138"/>
  <c r="AL137"/>
  <c r="AK137"/>
  <c r="AL136"/>
  <c r="AK136"/>
  <c r="AL135"/>
  <c r="AK135"/>
  <c r="AL134"/>
  <c r="AK134"/>
  <c r="AL133"/>
  <c r="AK133"/>
  <c r="AL132"/>
  <c r="AK132"/>
  <c r="AL131"/>
  <c r="AK131"/>
  <c r="AL130"/>
  <c r="AK130"/>
  <c r="AL129"/>
  <c r="AK129"/>
  <c r="AL128"/>
  <c r="AK128"/>
  <c r="AL127"/>
  <c r="AK127"/>
  <c r="AL126"/>
  <c r="AK126"/>
  <c r="AL125"/>
  <c r="AK125"/>
  <c r="AL124"/>
  <c r="AK124"/>
  <c r="AL123"/>
  <c r="AK123"/>
  <c r="AL122"/>
  <c r="AK122"/>
  <c r="AL121"/>
  <c r="AK121"/>
  <c r="AL120"/>
  <c r="AK120"/>
  <c r="AL119"/>
  <c r="AK119"/>
  <c r="AL118"/>
  <c r="AK118"/>
  <c r="AL117"/>
  <c r="AK117"/>
  <c r="AL116"/>
  <c r="AK116"/>
  <c r="AL115"/>
  <c r="AK115"/>
  <c r="AL114"/>
  <c r="AK114"/>
  <c r="AL113"/>
  <c r="AK113"/>
  <c r="AL112"/>
  <c r="AK112"/>
  <c r="AL111"/>
  <c r="AK111"/>
  <c r="AL110"/>
  <c r="AK110"/>
  <c r="AL109"/>
  <c r="AK109"/>
  <c r="AL108"/>
  <c r="AK108"/>
  <c r="AL107"/>
  <c r="AK107"/>
  <c r="AL106"/>
  <c r="AK106"/>
  <c r="AJ153"/>
  <c r="AI153"/>
  <c r="AH153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F153"/>
  <c r="E153"/>
  <c r="D153"/>
  <c r="C153"/>
  <c r="B153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J152"/>
  <c r="I152"/>
  <c r="H152"/>
  <c r="G152"/>
  <c r="F152"/>
  <c r="E152"/>
  <c r="D152"/>
  <c r="C152"/>
  <c r="B152"/>
  <c r="AJ151"/>
  <c r="AI151"/>
  <c r="AH151"/>
  <c r="AG151"/>
  <c r="AF151"/>
  <c r="AE151"/>
  <c r="AD151"/>
  <c r="AC151"/>
  <c r="AB151"/>
  <c r="AA151"/>
  <c r="Z151"/>
  <c r="Y151"/>
  <c r="X151"/>
  <c r="W151"/>
  <c r="V151"/>
  <c r="U151"/>
  <c r="T151"/>
  <c r="S151"/>
  <c r="R151"/>
  <c r="Q151"/>
  <c r="P151"/>
  <c r="O151"/>
  <c r="N151"/>
  <c r="M151"/>
  <c r="L151"/>
  <c r="K151"/>
  <c r="J151"/>
  <c r="I151"/>
  <c r="H151"/>
  <c r="G151"/>
  <c r="F151"/>
  <c r="E151"/>
  <c r="D151"/>
  <c r="C151"/>
  <c r="B151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H150"/>
  <c r="G150"/>
  <c r="F150"/>
  <c r="E150"/>
  <c r="D150"/>
  <c r="C150"/>
  <c r="B150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J149"/>
  <c r="I149"/>
  <c r="H149"/>
  <c r="G149"/>
  <c r="F149"/>
  <c r="E149"/>
  <c r="D149"/>
  <c r="C149"/>
  <c r="B149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B148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J147"/>
  <c r="I147"/>
  <c r="H147"/>
  <c r="G147"/>
  <c r="F147"/>
  <c r="E147"/>
  <c r="D147"/>
  <c r="C147"/>
  <c r="B147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R146"/>
  <c r="Q146"/>
  <c r="P146"/>
  <c r="O146"/>
  <c r="N146"/>
  <c r="M146"/>
  <c r="L146"/>
  <c r="K146"/>
  <c r="J146"/>
  <c r="I146"/>
  <c r="H146"/>
  <c r="G146"/>
  <c r="F146"/>
  <c r="E146"/>
  <c r="D146"/>
  <c r="C146"/>
  <c r="B146"/>
  <c r="AJ145"/>
  <c r="AI145"/>
  <c r="AH145"/>
  <c r="AG145"/>
  <c r="AF145"/>
  <c r="AE145"/>
  <c r="AD145"/>
  <c r="AC145"/>
  <c r="AB145"/>
  <c r="AA145"/>
  <c r="Z145"/>
  <c r="Y145"/>
  <c r="X145"/>
  <c r="W145"/>
  <c r="V145"/>
  <c r="U145"/>
  <c r="T145"/>
  <c r="S145"/>
  <c r="R145"/>
  <c r="Q145"/>
  <c r="P145"/>
  <c r="O145"/>
  <c r="N145"/>
  <c r="M145"/>
  <c r="L145"/>
  <c r="K145"/>
  <c r="J145"/>
  <c r="I145"/>
  <c r="H145"/>
  <c r="G145"/>
  <c r="F145"/>
  <c r="E145"/>
  <c r="D145"/>
  <c r="C145"/>
  <c r="B145"/>
  <c r="AJ144"/>
  <c r="AI144"/>
  <c r="AH144"/>
  <c r="AG144"/>
  <c r="AF144"/>
  <c r="AE144"/>
  <c r="AD144"/>
  <c r="AC144"/>
  <c r="AB144"/>
  <c r="AA144"/>
  <c r="Z144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D144"/>
  <c r="C144"/>
  <c r="B144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F143"/>
  <c r="E143"/>
  <c r="D143"/>
  <c r="C143"/>
  <c r="B143"/>
  <c r="AJ142"/>
  <c r="AI142"/>
  <c r="AH142"/>
  <c r="AG142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AJ141"/>
  <c r="AI141"/>
  <c r="AH141"/>
  <c r="AG141"/>
  <c r="AF141"/>
  <c r="AE141"/>
  <c r="AD141"/>
  <c r="AC141"/>
  <c r="AB141"/>
  <c r="AA141"/>
  <c r="Z141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C141"/>
  <c r="B141"/>
  <c r="AJ140"/>
  <c r="AI140"/>
  <c r="AH140"/>
  <c r="AG140"/>
  <c r="AF140"/>
  <c r="AE140"/>
  <c r="AD140"/>
  <c r="AC140"/>
  <c r="AB140"/>
  <c r="AA140"/>
  <c r="Z140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D140"/>
  <c r="C140"/>
  <c r="B140"/>
  <c r="AJ139"/>
  <c r="AI139"/>
  <c r="AH139"/>
  <c r="AG139"/>
  <c r="AF139"/>
  <c r="AE139"/>
  <c r="AD139"/>
  <c r="AC139"/>
  <c r="AB139"/>
  <c r="AA139"/>
  <c r="Z139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F139"/>
  <c r="E139"/>
  <c r="D139"/>
  <c r="C139"/>
  <c r="B139"/>
  <c r="AJ138"/>
  <c r="AI138"/>
  <c r="AH138"/>
  <c r="AG138"/>
  <c r="AF138"/>
  <c r="AE138"/>
  <c r="AD138"/>
  <c r="AC138"/>
  <c r="AB138"/>
  <c r="AA138"/>
  <c r="Z138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B138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C137"/>
  <c r="B137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C136"/>
  <c r="B136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B135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D133"/>
  <c r="C133"/>
  <c r="B133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F132"/>
  <c r="E132"/>
  <c r="D132"/>
  <c r="C132"/>
  <c r="B132"/>
  <c r="AJ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F131"/>
  <c r="E131"/>
  <c r="D131"/>
  <c r="C131"/>
  <c r="B131"/>
  <c r="AJ130"/>
  <c r="AI130"/>
  <c r="AH130"/>
  <c r="AG130"/>
  <c r="AF130"/>
  <c r="AE130"/>
  <c r="AD130"/>
  <c r="AC130"/>
  <c r="AB130"/>
  <c r="AA130"/>
  <c r="Z130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D130"/>
  <c r="C130"/>
  <c r="B130"/>
  <c r="AJ129"/>
  <c r="AI129"/>
  <c r="AH129"/>
  <c r="AG129"/>
  <c r="AF129"/>
  <c r="AE129"/>
  <c r="AD129"/>
  <c r="AC129"/>
  <c r="AB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C129"/>
  <c r="B129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B127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C126"/>
  <c r="B126"/>
  <c r="AJ125"/>
  <c r="AI125"/>
  <c r="AH125"/>
  <c r="AG125"/>
  <c r="AF125"/>
  <c r="AE125"/>
  <c r="AD125"/>
  <c r="AC125"/>
  <c r="AB125"/>
  <c r="AA125"/>
  <c r="Z125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B125"/>
  <c r="AJ124"/>
  <c r="AI124"/>
  <c r="AH124"/>
  <c r="AG124"/>
  <c r="AF124"/>
  <c r="AE124"/>
  <c r="AD124"/>
  <c r="AC124"/>
  <c r="AB124"/>
  <c r="AA124"/>
  <c r="Z124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AJ123"/>
  <c r="AI123"/>
  <c r="AH123"/>
  <c r="AG123"/>
  <c r="AF123"/>
  <c r="AE123"/>
  <c r="AD123"/>
  <c r="AC123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B123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F122"/>
  <c r="E122"/>
  <c r="D122"/>
  <c r="C122"/>
  <c r="B122"/>
  <c r="AJ121"/>
  <c r="AI121"/>
  <c r="AH121"/>
  <c r="AG121"/>
  <c r="AF121"/>
  <c r="AE121"/>
  <c r="AD121"/>
  <c r="AC121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D121"/>
  <c r="C121"/>
  <c r="B121"/>
  <c r="AJ120"/>
  <c r="AI120"/>
  <c r="AH120"/>
  <c r="AG120"/>
  <c r="AF120"/>
  <c r="AE120"/>
  <c r="AD120"/>
  <c r="AC120"/>
  <c r="AB120"/>
  <c r="AA120"/>
  <c r="Z120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B120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B119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B118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B117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C116"/>
  <c r="B116"/>
  <c r="AJ115"/>
  <c r="AI115"/>
  <c r="AH115"/>
  <c r="AG115"/>
  <c r="AF115"/>
  <c r="AE115"/>
  <c r="AD115"/>
  <c r="AC115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B115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C112"/>
  <c r="B112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C111"/>
  <c r="B111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C110"/>
  <c r="B110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C109"/>
  <c r="B109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107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AL101" s="1"/>
  <c r="T102"/>
  <c r="T103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H56"/>
  <c r="AL103"/>
  <c r="AL99"/>
  <c r="AL97"/>
  <c r="AL95"/>
  <c r="AL93"/>
  <c r="AL91"/>
  <c r="AL89"/>
  <c r="AL87"/>
  <c r="AL85"/>
  <c r="AL83"/>
  <c r="AL81"/>
  <c r="AL79"/>
  <c r="AL77"/>
  <c r="AL75"/>
  <c r="AL73"/>
  <c r="AL71"/>
  <c r="AL69"/>
  <c r="AL67"/>
  <c r="AL65"/>
  <c r="AL62"/>
  <c r="AL58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AJ103"/>
  <c r="AI103"/>
  <c r="AH103"/>
  <c r="AG103"/>
  <c r="AF103"/>
  <c r="AE103"/>
  <c r="AD103"/>
  <c r="AC103"/>
  <c r="AB103"/>
  <c r="Z103"/>
  <c r="Y103"/>
  <c r="X103"/>
  <c r="W103"/>
  <c r="V103"/>
  <c r="U103"/>
  <c r="S103"/>
  <c r="R103"/>
  <c r="Q103"/>
  <c r="P103"/>
  <c r="O103"/>
  <c r="N103"/>
  <c r="L103"/>
  <c r="K103"/>
  <c r="J103"/>
  <c r="I103"/>
  <c r="H103"/>
  <c r="G103"/>
  <c r="E103"/>
  <c r="D103"/>
  <c r="C103"/>
  <c r="B103"/>
  <c r="AJ102"/>
  <c r="AI102"/>
  <c r="AH102"/>
  <c r="AG102"/>
  <c r="AF102"/>
  <c r="AE102"/>
  <c r="AD102"/>
  <c r="AC102"/>
  <c r="AB102"/>
  <c r="Z102"/>
  <c r="Y102"/>
  <c r="X102"/>
  <c r="W102"/>
  <c r="V102"/>
  <c r="U102"/>
  <c r="S102"/>
  <c r="R102"/>
  <c r="Q102"/>
  <c r="P102"/>
  <c r="O102"/>
  <c r="N102"/>
  <c r="L102"/>
  <c r="K102"/>
  <c r="J102"/>
  <c r="I102"/>
  <c r="H102"/>
  <c r="G102"/>
  <c r="E102"/>
  <c r="D102"/>
  <c r="C102"/>
  <c r="B102"/>
  <c r="AJ101"/>
  <c r="AI101"/>
  <c r="AH101"/>
  <c r="AG101"/>
  <c r="AF101"/>
  <c r="AE101"/>
  <c r="AD101"/>
  <c r="AC101"/>
  <c r="AB101"/>
  <c r="Z101"/>
  <c r="Y101"/>
  <c r="X101"/>
  <c r="W101"/>
  <c r="V101"/>
  <c r="U101"/>
  <c r="S101"/>
  <c r="R101"/>
  <c r="Q101"/>
  <c r="P101"/>
  <c r="O101"/>
  <c r="N101"/>
  <c r="L101"/>
  <c r="K101"/>
  <c r="J101"/>
  <c r="I101"/>
  <c r="H101"/>
  <c r="G101"/>
  <c r="E101"/>
  <c r="D101"/>
  <c r="C101"/>
  <c r="B101"/>
  <c r="AJ100"/>
  <c r="AI100"/>
  <c r="AH100"/>
  <c r="AG100"/>
  <c r="AF100"/>
  <c r="AE100"/>
  <c r="AD100"/>
  <c r="AC100"/>
  <c r="AB100"/>
  <c r="Z100"/>
  <c r="Y100"/>
  <c r="X100"/>
  <c r="W100"/>
  <c r="V100"/>
  <c r="U100"/>
  <c r="S100"/>
  <c r="R100"/>
  <c r="Q100"/>
  <c r="P100"/>
  <c r="O100"/>
  <c r="N100"/>
  <c r="L100"/>
  <c r="K100"/>
  <c r="J100"/>
  <c r="I100"/>
  <c r="H100"/>
  <c r="G100"/>
  <c r="E100"/>
  <c r="D100"/>
  <c r="C100"/>
  <c r="B100"/>
  <c r="AJ99"/>
  <c r="AI99"/>
  <c r="AH99"/>
  <c r="AG99"/>
  <c r="AF99"/>
  <c r="AE99"/>
  <c r="AD99"/>
  <c r="AC99"/>
  <c r="AB99"/>
  <c r="Z99"/>
  <c r="Y99"/>
  <c r="X99"/>
  <c r="W99"/>
  <c r="V99"/>
  <c r="U99"/>
  <c r="S99"/>
  <c r="R99"/>
  <c r="Q99"/>
  <c r="P99"/>
  <c r="O99"/>
  <c r="N99"/>
  <c r="L99"/>
  <c r="K99"/>
  <c r="J99"/>
  <c r="I99"/>
  <c r="H99"/>
  <c r="G99"/>
  <c r="E99"/>
  <c r="D99"/>
  <c r="C99"/>
  <c r="B99"/>
  <c r="AJ98"/>
  <c r="AI98"/>
  <c r="AH98"/>
  <c r="AG98"/>
  <c r="AF98"/>
  <c r="AE98"/>
  <c r="AD98"/>
  <c r="AC98"/>
  <c r="AB98"/>
  <c r="Z98"/>
  <c r="Y98"/>
  <c r="X98"/>
  <c r="W98"/>
  <c r="V98"/>
  <c r="U98"/>
  <c r="S98"/>
  <c r="R98"/>
  <c r="Q98"/>
  <c r="P98"/>
  <c r="O98"/>
  <c r="N98"/>
  <c r="L98"/>
  <c r="K98"/>
  <c r="J98"/>
  <c r="I98"/>
  <c r="H98"/>
  <c r="G98"/>
  <c r="E98"/>
  <c r="D98"/>
  <c r="C98"/>
  <c r="B98"/>
  <c r="AJ97"/>
  <c r="AI97"/>
  <c r="AH97"/>
  <c r="AG97"/>
  <c r="AF97"/>
  <c r="AE97"/>
  <c r="AD97"/>
  <c r="AC97"/>
  <c r="AB97"/>
  <c r="Z97"/>
  <c r="Y97"/>
  <c r="X97"/>
  <c r="W97"/>
  <c r="V97"/>
  <c r="U97"/>
  <c r="S97"/>
  <c r="R97"/>
  <c r="Q97"/>
  <c r="P97"/>
  <c r="O97"/>
  <c r="N97"/>
  <c r="L97"/>
  <c r="K97"/>
  <c r="J97"/>
  <c r="I97"/>
  <c r="H97"/>
  <c r="G97"/>
  <c r="E97"/>
  <c r="D97"/>
  <c r="C97"/>
  <c r="B97"/>
  <c r="AJ96"/>
  <c r="AI96"/>
  <c r="AH96"/>
  <c r="AG96"/>
  <c r="AF96"/>
  <c r="AE96"/>
  <c r="AD96"/>
  <c r="AC96"/>
  <c r="AB96"/>
  <c r="Z96"/>
  <c r="Y96"/>
  <c r="X96"/>
  <c r="W96"/>
  <c r="V96"/>
  <c r="U96"/>
  <c r="S96"/>
  <c r="R96"/>
  <c r="Q96"/>
  <c r="P96"/>
  <c r="O96"/>
  <c r="N96"/>
  <c r="L96"/>
  <c r="K96"/>
  <c r="J96"/>
  <c r="I96"/>
  <c r="H96"/>
  <c r="G96"/>
  <c r="E96"/>
  <c r="D96"/>
  <c r="C96"/>
  <c r="B96"/>
  <c r="AJ95"/>
  <c r="AI95"/>
  <c r="AH95"/>
  <c r="AG95"/>
  <c r="AF95"/>
  <c r="AE95"/>
  <c r="AD95"/>
  <c r="AC95"/>
  <c r="AB95"/>
  <c r="Z95"/>
  <c r="Y95"/>
  <c r="X95"/>
  <c r="W95"/>
  <c r="V95"/>
  <c r="U95"/>
  <c r="S95"/>
  <c r="R95"/>
  <c r="Q95"/>
  <c r="P95"/>
  <c r="O95"/>
  <c r="N95"/>
  <c r="L95"/>
  <c r="K95"/>
  <c r="J95"/>
  <c r="I95"/>
  <c r="H95"/>
  <c r="G95"/>
  <c r="E95"/>
  <c r="D95"/>
  <c r="C95"/>
  <c r="B95"/>
  <c r="AJ94"/>
  <c r="AI94"/>
  <c r="AH94"/>
  <c r="AG94"/>
  <c r="AF94"/>
  <c r="AE94"/>
  <c r="AD94"/>
  <c r="AC94"/>
  <c r="AB94"/>
  <c r="Z94"/>
  <c r="Y94"/>
  <c r="X94"/>
  <c r="W94"/>
  <c r="V94"/>
  <c r="U94"/>
  <c r="S94"/>
  <c r="R94"/>
  <c r="Q94"/>
  <c r="P94"/>
  <c r="O94"/>
  <c r="N94"/>
  <c r="L94"/>
  <c r="K94"/>
  <c r="J94"/>
  <c r="I94"/>
  <c r="H94"/>
  <c r="G94"/>
  <c r="E94"/>
  <c r="D94"/>
  <c r="C94"/>
  <c r="B94"/>
  <c r="AJ93"/>
  <c r="AI93"/>
  <c r="AH93"/>
  <c r="AG93"/>
  <c r="AF93"/>
  <c r="AE93"/>
  <c r="AD93"/>
  <c r="AC93"/>
  <c r="AB93"/>
  <c r="Z93"/>
  <c r="Y93"/>
  <c r="X93"/>
  <c r="W93"/>
  <c r="V93"/>
  <c r="U93"/>
  <c r="S93"/>
  <c r="R93"/>
  <c r="Q93"/>
  <c r="P93"/>
  <c r="O93"/>
  <c r="N93"/>
  <c r="L93"/>
  <c r="K93"/>
  <c r="J93"/>
  <c r="I93"/>
  <c r="H93"/>
  <c r="G93"/>
  <c r="E93"/>
  <c r="D93"/>
  <c r="C93"/>
  <c r="B93"/>
  <c r="AJ92"/>
  <c r="AI92"/>
  <c r="AH92"/>
  <c r="AG92"/>
  <c r="AF92"/>
  <c r="AE92"/>
  <c r="AD92"/>
  <c r="AC92"/>
  <c r="AB92"/>
  <c r="Z92"/>
  <c r="Y92"/>
  <c r="X92"/>
  <c r="W92"/>
  <c r="V92"/>
  <c r="U92"/>
  <c r="S92"/>
  <c r="R92"/>
  <c r="Q92"/>
  <c r="P92"/>
  <c r="O92"/>
  <c r="N92"/>
  <c r="L92"/>
  <c r="K92"/>
  <c r="J92"/>
  <c r="I92"/>
  <c r="H92"/>
  <c r="G92"/>
  <c r="E92"/>
  <c r="D92"/>
  <c r="C92"/>
  <c r="B92"/>
  <c r="AJ91"/>
  <c r="AI91"/>
  <c r="AH91"/>
  <c r="AG91"/>
  <c r="AF91"/>
  <c r="AE91"/>
  <c r="AD91"/>
  <c r="AC91"/>
  <c r="AB91"/>
  <c r="Z91"/>
  <c r="Y91"/>
  <c r="X91"/>
  <c r="W91"/>
  <c r="V91"/>
  <c r="U91"/>
  <c r="S91"/>
  <c r="R91"/>
  <c r="Q91"/>
  <c r="P91"/>
  <c r="O91"/>
  <c r="N91"/>
  <c r="L91"/>
  <c r="K91"/>
  <c r="J91"/>
  <c r="I91"/>
  <c r="H91"/>
  <c r="G91"/>
  <c r="E91"/>
  <c r="D91"/>
  <c r="C91"/>
  <c r="B91"/>
  <c r="AJ90"/>
  <c r="AI90"/>
  <c r="AH90"/>
  <c r="AG90"/>
  <c r="AF90"/>
  <c r="AE90"/>
  <c r="AD90"/>
  <c r="AC90"/>
  <c r="AB90"/>
  <c r="Z90"/>
  <c r="Y90"/>
  <c r="X90"/>
  <c r="W90"/>
  <c r="V90"/>
  <c r="U90"/>
  <c r="S90"/>
  <c r="R90"/>
  <c r="Q90"/>
  <c r="P90"/>
  <c r="O90"/>
  <c r="N90"/>
  <c r="L90"/>
  <c r="K90"/>
  <c r="J90"/>
  <c r="I90"/>
  <c r="H90"/>
  <c r="G90"/>
  <c r="E90"/>
  <c r="D90"/>
  <c r="C90"/>
  <c r="B90"/>
  <c r="AJ89"/>
  <c r="AI89"/>
  <c r="AH89"/>
  <c r="AG89"/>
  <c r="AF89"/>
  <c r="AE89"/>
  <c r="AD89"/>
  <c r="AC89"/>
  <c r="AB89"/>
  <c r="Z89"/>
  <c r="Y89"/>
  <c r="X89"/>
  <c r="W89"/>
  <c r="V89"/>
  <c r="U89"/>
  <c r="S89"/>
  <c r="R89"/>
  <c r="Q89"/>
  <c r="P89"/>
  <c r="O89"/>
  <c r="N89"/>
  <c r="L89"/>
  <c r="K89"/>
  <c r="J89"/>
  <c r="I89"/>
  <c r="H89"/>
  <c r="G89"/>
  <c r="E89"/>
  <c r="D89"/>
  <c r="C89"/>
  <c r="B89"/>
  <c r="AJ88"/>
  <c r="AI88"/>
  <c r="AH88"/>
  <c r="AG88"/>
  <c r="AF88"/>
  <c r="AE88"/>
  <c r="AD88"/>
  <c r="AC88"/>
  <c r="AB88"/>
  <c r="Z88"/>
  <c r="Y88"/>
  <c r="X88"/>
  <c r="W88"/>
  <c r="V88"/>
  <c r="U88"/>
  <c r="S88"/>
  <c r="R88"/>
  <c r="Q88"/>
  <c r="P88"/>
  <c r="O88"/>
  <c r="N88"/>
  <c r="L88"/>
  <c r="K88"/>
  <c r="J88"/>
  <c r="I88"/>
  <c r="H88"/>
  <c r="G88"/>
  <c r="E88"/>
  <c r="D88"/>
  <c r="C88"/>
  <c r="B88"/>
  <c r="AJ87"/>
  <c r="AI87"/>
  <c r="AH87"/>
  <c r="AG87"/>
  <c r="AF87"/>
  <c r="AE87"/>
  <c r="AD87"/>
  <c r="AC87"/>
  <c r="AB87"/>
  <c r="Z87"/>
  <c r="Y87"/>
  <c r="X87"/>
  <c r="W87"/>
  <c r="V87"/>
  <c r="U87"/>
  <c r="S87"/>
  <c r="R87"/>
  <c r="Q87"/>
  <c r="P87"/>
  <c r="O87"/>
  <c r="N87"/>
  <c r="L87"/>
  <c r="K87"/>
  <c r="J87"/>
  <c r="I87"/>
  <c r="H87"/>
  <c r="G87"/>
  <c r="E87"/>
  <c r="D87"/>
  <c r="C87"/>
  <c r="B87"/>
  <c r="AJ86"/>
  <c r="AI86"/>
  <c r="AH86"/>
  <c r="AG86"/>
  <c r="AF86"/>
  <c r="AE86"/>
  <c r="AD86"/>
  <c r="AC86"/>
  <c r="AB86"/>
  <c r="Z86"/>
  <c r="Y86"/>
  <c r="X86"/>
  <c r="W86"/>
  <c r="V86"/>
  <c r="U86"/>
  <c r="S86"/>
  <c r="R86"/>
  <c r="Q86"/>
  <c r="P86"/>
  <c r="O86"/>
  <c r="N86"/>
  <c r="L86"/>
  <c r="K86"/>
  <c r="J86"/>
  <c r="I86"/>
  <c r="H86"/>
  <c r="G86"/>
  <c r="E86"/>
  <c r="D86"/>
  <c r="C86"/>
  <c r="B86"/>
  <c r="AJ85"/>
  <c r="AI85"/>
  <c r="AH85"/>
  <c r="AG85"/>
  <c r="AF85"/>
  <c r="AE85"/>
  <c r="AD85"/>
  <c r="AC85"/>
  <c r="AB85"/>
  <c r="Z85"/>
  <c r="Y85"/>
  <c r="X85"/>
  <c r="W85"/>
  <c r="V85"/>
  <c r="U85"/>
  <c r="S85"/>
  <c r="R85"/>
  <c r="Q85"/>
  <c r="P85"/>
  <c r="O85"/>
  <c r="N85"/>
  <c r="L85"/>
  <c r="K85"/>
  <c r="J85"/>
  <c r="I85"/>
  <c r="H85"/>
  <c r="G85"/>
  <c r="E85"/>
  <c r="D85"/>
  <c r="C85"/>
  <c r="B85"/>
  <c r="AJ84"/>
  <c r="AI84"/>
  <c r="AH84"/>
  <c r="AG84"/>
  <c r="AF84"/>
  <c r="AE84"/>
  <c r="AD84"/>
  <c r="AC84"/>
  <c r="AB84"/>
  <c r="Z84"/>
  <c r="Y84"/>
  <c r="X84"/>
  <c r="W84"/>
  <c r="V84"/>
  <c r="U84"/>
  <c r="S84"/>
  <c r="R84"/>
  <c r="Q84"/>
  <c r="P84"/>
  <c r="O84"/>
  <c r="N84"/>
  <c r="L84"/>
  <c r="K84"/>
  <c r="J84"/>
  <c r="I84"/>
  <c r="H84"/>
  <c r="G84"/>
  <c r="E84"/>
  <c r="D84"/>
  <c r="C84"/>
  <c r="B84"/>
  <c r="AJ83"/>
  <c r="AI83"/>
  <c r="AH83"/>
  <c r="AG83"/>
  <c r="AF83"/>
  <c r="AE83"/>
  <c r="AD83"/>
  <c r="AC83"/>
  <c r="AB83"/>
  <c r="Z83"/>
  <c r="Y83"/>
  <c r="X83"/>
  <c r="W83"/>
  <c r="V83"/>
  <c r="U83"/>
  <c r="S83"/>
  <c r="R83"/>
  <c r="Q83"/>
  <c r="P83"/>
  <c r="O83"/>
  <c r="N83"/>
  <c r="L83"/>
  <c r="K83"/>
  <c r="J83"/>
  <c r="I83"/>
  <c r="H83"/>
  <c r="G83"/>
  <c r="E83"/>
  <c r="D83"/>
  <c r="C83"/>
  <c r="B83"/>
  <c r="AJ82"/>
  <c r="AI82"/>
  <c r="AH82"/>
  <c r="AG82"/>
  <c r="AF82"/>
  <c r="AE82"/>
  <c r="AD82"/>
  <c r="AC82"/>
  <c r="AB82"/>
  <c r="Z82"/>
  <c r="Y82"/>
  <c r="X82"/>
  <c r="W82"/>
  <c r="V82"/>
  <c r="U82"/>
  <c r="S82"/>
  <c r="R82"/>
  <c r="Q82"/>
  <c r="P82"/>
  <c r="O82"/>
  <c r="N82"/>
  <c r="L82"/>
  <c r="K82"/>
  <c r="J82"/>
  <c r="I82"/>
  <c r="H82"/>
  <c r="G82"/>
  <c r="E82"/>
  <c r="D82"/>
  <c r="C82"/>
  <c r="B82"/>
  <c r="AJ81"/>
  <c r="AI81"/>
  <c r="AH81"/>
  <c r="AG81"/>
  <c r="AF81"/>
  <c r="AE81"/>
  <c r="AD81"/>
  <c r="AC81"/>
  <c r="AB81"/>
  <c r="Z81"/>
  <c r="Y81"/>
  <c r="X81"/>
  <c r="W81"/>
  <c r="V81"/>
  <c r="U81"/>
  <c r="S81"/>
  <c r="R81"/>
  <c r="Q81"/>
  <c r="P81"/>
  <c r="O81"/>
  <c r="N81"/>
  <c r="L81"/>
  <c r="K81"/>
  <c r="J81"/>
  <c r="I81"/>
  <c r="H81"/>
  <c r="G81"/>
  <c r="E81"/>
  <c r="D81"/>
  <c r="C81"/>
  <c r="B81"/>
  <c r="AJ80"/>
  <c r="AI80"/>
  <c r="AH80"/>
  <c r="AG80"/>
  <c r="AF80"/>
  <c r="AE80"/>
  <c r="AD80"/>
  <c r="AC80"/>
  <c r="AB80"/>
  <c r="Z80"/>
  <c r="Y80"/>
  <c r="X80"/>
  <c r="W80"/>
  <c r="V80"/>
  <c r="U80"/>
  <c r="S80"/>
  <c r="R80"/>
  <c r="Q80"/>
  <c r="P80"/>
  <c r="O80"/>
  <c r="N80"/>
  <c r="L80"/>
  <c r="K80"/>
  <c r="J80"/>
  <c r="I80"/>
  <c r="H80"/>
  <c r="G80"/>
  <c r="E80"/>
  <c r="D80"/>
  <c r="C80"/>
  <c r="B80"/>
  <c r="AJ79"/>
  <c r="AI79"/>
  <c r="AH79"/>
  <c r="AG79"/>
  <c r="AF79"/>
  <c r="AE79"/>
  <c r="AD79"/>
  <c r="AC79"/>
  <c r="AB79"/>
  <c r="Z79"/>
  <c r="Y79"/>
  <c r="X79"/>
  <c r="W79"/>
  <c r="V79"/>
  <c r="U79"/>
  <c r="S79"/>
  <c r="R79"/>
  <c r="Q79"/>
  <c r="P79"/>
  <c r="O79"/>
  <c r="N79"/>
  <c r="L79"/>
  <c r="K79"/>
  <c r="J79"/>
  <c r="I79"/>
  <c r="H79"/>
  <c r="G79"/>
  <c r="E79"/>
  <c r="D79"/>
  <c r="C79"/>
  <c r="B79"/>
  <c r="AJ78"/>
  <c r="AI78"/>
  <c r="AH78"/>
  <c r="AG78"/>
  <c r="AF78"/>
  <c r="AE78"/>
  <c r="AD78"/>
  <c r="AC78"/>
  <c r="AB78"/>
  <c r="Z78"/>
  <c r="Y78"/>
  <c r="X78"/>
  <c r="W78"/>
  <c r="V78"/>
  <c r="U78"/>
  <c r="S78"/>
  <c r="R78"/>
  <c r="Q78"/>
  <c r="P78"/>
  <c r="O78"/>
  <c r="N78"/>
  <c r="L78"/>
  <c r="K78"/>
  <c r="J78"/>
  <c r="I78"/>
  <c r="H78"/>
  <c r="G78"/>
  <c r="E78"/>
  <c r="D78"/>
  <c r="C78"/>
  <c r="B78"/>
  <c r="AJ77"/>
  <c r="AI77"/>
  <c r="AH77"/>
  <c r="AG77"/>
  <c r="AF77"/>
  <c r="AE77"/>
  <c r="AD77"/>
  <c r="AC77"/>
  <c r="AB77"/>
  <c r="Z77"/>
  <c r="Y77"/>
  <c r="X77"/>
  <c r="W77"/>
  <c r="V77"/>
  <c r="U77"/>
  <c r="S77"/>
  <c r="R77"/>
  <c r="Q77"/>
  <c r="P77"/>
  <c r="O77"/>
  <c r="N77"/>
  <c r="L77"/>
  <c r="K77"/>
  <c r="J77"/>
  <c r="I77"/>
  <c r="H77"/>
  <c r="G77"/>
  <c r="E77"/>
  <c r="D77"/>
  <c r="C77"/>
  <c r="B77"/>
  <c r="AJ76"/>
  <c r="AI76"/>
  <c r="AH76"/>
  <c r="AG76"/>
  <c r="AF76"/>
  <c r="AE76"/>
  <c r="AD76"/>
  <c r="AC76"/>
  <c r="AB76"/>
  <c r="Z76"/>
  <c r="Y76"/>
  <c r="X76"/>
  <c r="W76"/>
  <c r="V76"/>
  <c r="U76"/>
  <c r="S76"/>
  <c r="R76"/>
  <c r="Q76"/>
  <c r="P76"/>
  <c r="O76"/>
  <c r="N76"/>
  <c r="L76"/>
  <c r="K76"/>
  <c r="J76"/>
  <c r="I76"/>
  <c r="H76"/>
  <c r="G76"/>
  <c r="E76"/>
  <c r="D76"/>
  <c r="C76"/>
  <c r="B76"/>
  <c r="AJ75"/>
  <c r="AI75"/>
  <c r="AH75"/>
  <c r="AG75"/>
  <c r="AF75"/>
  <c r="AE75"/>
  <c r="AD75"/>
  <c r="AC75"/>
  <c r="AB75"/>
  <c r="Z75"/>
  <c r="Y75"/>
  <c r="X75"/>
  <c r="W75"/>
  <c r="V75"/>
  <c r="U75"/>
  <c r="S75"/>
  <c r="R75"/>
  <c r="Q75"/>
  <c r="P75"/>
  <c r="O75"/>
  <c r="N75"/>
  <c r="L75"/>
  <c r="K75"/>
  <c r="J75"/>
  <c r="I75"/>
  <c r="H75"/>
  <c r="G75"/>
  <c r="E75"/>
  <c r="D75"/>
  <c r="C75"/>
  <c r="B75"/>
  <c r="AJ74"/>
  <c r="AI74"/>
  <c r="AH74"/>
  <c r="AG74"/>
  <c r="AF74"/>
  <c r="AE74"/>
  <c r="AD74"/>
  <c r="AC74"/>
  <c r="AB74"/>
  <c r="Z74"/>
  <c r="Y74"/>
  <c r="X74"/>
  <c r="W74"/>
  <c r="V74"/>
  <c r="U74"/>
  <c r="S74"/>
  <c r="R74"/>
  <c r="Q74"/>
  <c r="P74"/>
  <c r="O74"/>
  <c r="N74"/>
  <c r="L74"/>
  <c r="K74"/>
  <c r="J74"/>
  <c r="I74"/>
  <c r="H74"/>
  <c r="G74"/>
  <c r="E74"/>
  <c r="D74"/>
  <c r="C74"/>
  <c r="B74"/>
  <c r="AJ73"/>
  <c r="AI73"/>
  <c r="AH73"/>
  <c r="AG73"/>
  <c r="AF73"/>
  <c r="AE73"/>
  <c r="AD73"/>
  <c r="AC73"/>
  <c r="AB73"/>
  <c r="Z73"/>
  <c r="Y73"/>
  <c r="X73"/>
  <c r="W73"/>
  <c r="V73"/>
  <c r="U73"/>
  <c r="S73"/>
  <c r="R73"/>
  <c r="Q73"/>
  <c r="P73"/>
  <c r="O73"/>
  <c r="N73"/>
  <c r="L73"/>
  <c r="K73"/>
  <c r="J73"/>
  <c r="I73"/>
  <c r="H73"/>
  <c r="G73"/>
  <c r="E73"/>
  <c r="D73"/>
  <c r="C73"/>
  <c r="B73"/>
  <c r="AJ72"/>
  <c r="AI72"/>
  <c r="AH72"/>
  <c r="AG72"/>
  <c r="AF72"/>
  <c r="AE72"/>
  <c r="AD72"/>
  <c r="AC72"/>
  <c r="AB72"/>
  <c r="Z72"/>
  <c r="Y72"/>
  <c r="X72"/>
  <c r="W72"/>
  <c r="V72"/>
  <c r="U72"/>
  <c r="S72"/>
  <c r="R72"/>
  <c r="Q72"/>
  <c r="P72"/>
  <c r="O72"/>
  <c r="N72"/>
  <c r="L72"/>
  <c r="K72"/>
  <c r="J72"/>
  <c r="I72"/>
  <c r="H72"/>
  <c r="G72"/>
  <c r="E72"/>
  <c r="D72"/>
  <c r="C72"/>
  <c r="B72"/>
  <c r="AJ71"/>
  <c r="AI71"/>
  <c r="AH71"/>
  <c r="AG71"/>
  <c r="AF71"/>
  <c r="AE71"/>
  <c r="AD71"/>
  <c r="AC71"/>
  <c r="AB71"/>
  <c r="Z71"/>
  <c r="Y71"/>
  <c r="X71"/>
  <c r="W71"/>
  <c r="V71"/>
  <c r="U71"/>
  <c r="S71"/>
  <c r="R71"/>
  <c r="Q71"/>
  <c r="P71"/>
  <c r="O71"/>
  <c r="N71"/>
  <c r="L71"/>
  <c r="K71"/>
  <c r="J71"/>
  <c r="I71"/>
  <c r="H71"/>
  <c r="G71"/>
  <c r="E71"/>
  <c r="D71"/>
  <c r="C71"/>
  <c r="B71"/>
  <c r="AJ70"/>
  <c r="AI70"/>
  <c r="AH70"/>
  <c r="AG70"/>
  <c r="AF70"/>
  <c r="AE70"/>
  <c r="AD70"/>
  <c r="AC70"/>
  <c r="AB70"/>
  <c r="Z70"/>
  <c r="Y70"/>
  <c r="X70"/>
  <c r="W70"/>
  <c r="V70"/>
  <c r="U70"/>
  <c r="S70"/>
  <c r="R70"/>
  <c r="Q70"/>
  <c r="P70"/>
  <c r="O70"/>
  <c r="N70"/>
  <c r="L70"/>
  <c r="K70"/>
  <c r="J70"/>
  <c r="I70"/>
  <c r="H70"/>
  <c r="G70"/>
  <c r="E70"/>
  <c r="D70"/>
  <c r="C70"/>
  <c r="B70"/>
  <c r="AJ69"/>
  <c r="AI69"/>
  <c r="AH69"/>
  <c r="AG69"/>
  <c r="AF69"/>
  <c r="AE69"/>
  <c r="AD69"/>
  <c r="AC69"/>
  <c r="AB69"/>
  <c r="Z69"/>
  <c r="Y69"/>
  <c r="X69"/>
  <c r="W69"/>
  <c r="V69"/>
  <c r="U69"/>
  <c r="S69"/>
  <c r="R69"/>
  <c r="Q69"/>
  <c r="P69"/>
  <c r="O69"/>
  <c r="N69"/>
  <c r="L69"/>
  <c r="K69"/>
  <c r="J69"/>
  <c r="I69"/>
  <c r="H69"/>
  <c r="G69"/>
  <c r="E69"/>
  <c r="D69"/>
  <c r="C69"/>
  <c r="B69"/>
  <c r="AJ68"/>
  <c r="AI68"/>
  <c r="AH68"/>
  <c r="AG68"/>
  <c r="AF68"/>
  <c r="AE68"/>
  <c r="AD68"/>
  <c r="AC68"/>
  <c r="AB68"/>
  <c r="Z68"/>
  <c r="Y68"/>
  <c r="X68"/>
  <c r="W68"/>
  <c r="V68"/>
  <c r="U68"/>
  <c r="S68"/>
  <c r="R68"/>
  <c r="Q68"/>
  <c r="P68"/>
  <c r="O68"/>
  <c r="N68"/>
  <c r="L68"/>
  <c r="K68"/>
  <c r="J68"/>
  <c r="I68"/>
  <c r="H68"/>
  <c r="G68"/>
  <c r="E68"/>
  <c r="D68"/>
  <c r="C68"/>
  <c r="B68"/>
  <c r="AJ67"/>
  <c r="AI67"/>
  <c r="AH67"/>
  <c r="AG67"/>
  <c r="AF67"/>
  <c r="AE67"/>
  <c r="AD67"/>
  <c r="AC67"/>
  <c r="AB67"/>
  <c r="Z67"/>
  <c r="Y67"/>
  <c r="X67"/>
  <c r="W67"/>
  <c r="V67"/>
  <c r="U67"/>
  <c r="S67"/>
  <c r="R67"/>
  <c r="Q67"/>
  <c r="P67"/>
  <c r="O67"/>
  <c r="N67"/>
  <c r="L67"/>
  <c r="K67"/>
  <c r="J67"/>
  <c r="I67"/>
  <c r="H67"/>
  <c r="G67"/>
  <c r="E67"/>
  <c r="D67"/>
  <c r="C67"/>
  <c r="B67"/>
  <c r="AJ66"/>
  <c r="AI66"/>
  <c r="AH66"/>
  <c r="AG66"/>
  <c r="AF66"/>
  <c r="AE66"/>
  <c r="AD66"/>
  <c r="AC66"/>
  <c r="AB66"/>
  <c r="Z66"/>
  <c r="Y66"/>
  <c r="X66"/>
  <c r="W66"/>
  <c r="V66"/>
  <c r="U66"/>
  <c r="S66"/>
  <c r="R66"/>
  <c r="Q66"/>
  <c r="P66"/>
  <c r="O66"/>
  <c r="N66"/>
  <c r="L66"/>
  <c r="K66"/>
  <c r="J66"/>
  <c r="I66"/>
  <c r="H66"/>
  <c r="G66"/>
  <c r="E66"/>
  <c r="D66"/>
  <c r="C66"/>
  <c r="B66"/>
  <c r="AJ65"/>
  <c r="AI65"/>
  <c r="AH65"/>
  <c r="AG65"/>
  <c r="AF65"/>
  <c r="AE65"/>
  <c r="AD65"/>
  <c r="AC65"/>
  <c r="AB65"/>
  <c r="Z65"/>
  <c r="Y65"/>
  <c r="X65"/>
  <c r="W65"/>
  <c r="V65"/>
  <c r="U65"/>
  <c r="S65"/>
  <c r="R65"/>
  <c r="Q65"/>
  <c r="P65"/>
  <c r="O65"/>
  <c r="N65"/>
  <c r="L65"/>
  <c r="K65"/>
  <c r="J65"/>
  <c r="I65"/>
  <c r="H65"/>
  <c r="G65"/>
  <c r="E65"/>
  <c r="D65"/>
  <c r="C65"/>
  <c r="B65"/>
  <c r="AJ64"/>
  <c r="AI64"/>
  <c r="AH64"/>
  <c r="AG64"/>
  <c r="AF64"/>
  <c r="AE64"/>
  <c r="AD64"/>
  <c r="AC64"/>
  <c r="AB64"/>
  <c r="Z64"/>
  <c r="Y64"/>
  <c r="X64"/>
  <c r="W64"/>
  <c r="V64"/>
  <c r="U64"/>
  <c r="S64"/>
  <c r="R64"/>
  <c r="Q64"/>
  <c r="P64"/>
  <c r="O64"/>
  <c r="N64"/>
  <c r="L64"/>
  <c r="K64"/>
  <c r="J64"/>
  <c r="I64"/>
  <c r="H64"/>
  <c r="G64"/>
  <c r="E64"/>
  <c r="D64"/>
  <c r="C64"/>
  <c r="B64"/>
  <c r="AJ63"/>
  <c r="AI63"/>
  <c r="AH63"/>
  <c r="AG63"/>
  <c r="AF63"/>
  <c r="AE63"/>
  <c r="AD63"/>
  <c r="AC63"/>
  <c r="AB63"/>
  <c r="Z63"/>
  <c r="Y63"/>
  <c r="X63"/>
  <c r="W63"/>
  <c r="V63"/>
  <c r="U63"/>
  <c r="S63"/>
  <c r="R63"/>
  <c r="Q63"/>
  <c r="P63"/>
  <c r="O63"/>
  <c r="N63"/>
  <c r="L63"/>
  <c r="K63"/>
  <c r="J63"/>
  <c r="I63"/>
  <c r="H63"/>
  <c r="G63"/>
  <c r="E63"/>
  <c r="D63"/>
  <c r="C63"/>
  <c r="B63"/>
  <c r="AJ62"/>
  <c r="AI62"/>
  <c r="AH62"/>
  <c r="AG62"/>
  <c r="AF62"/>
  <c r="AE62"/>
  <c r="AD62"/>
  <c r="AC62"/>
  <c r="AB62"/>
  <c r="Z62"/>
  <c r="Y62"/>
  <c r="X62"/>
  <c r="W62"/>
  <c r="V62"/>
  <c r="U62"/>
  <c r="S62"/>
  <c r="R62"/>
  <c r="Q62"/>
  <c r="P62"/>
  <c r="O62"/>
  <c r="N62"/>
  <c r="L62"/>
  <c r="K62"/>
  <c r="J62"/>
  <c r="I62"/>
  <c r="H62"/>
  <c r="G62"/>
  <c r="E62"/>
  <c r="D62"/>
  <c r="C62"/>
  <c r="B62"/>
  <c r="AJ61"/>
  <c r="AI61"/>
  <c r="AH61"/>
  <c r="AG61"/>
  <c r="AF61"/>
  <c r="AE61"/>
  <c r="AD61"/>
  <c r="AC61"/>
  <c r="AB61"/>
  <c r="Z61"/>
  <c r="Y61"/>
  <c r="X61"/>
  <c r="W61"/>
  <c r="V61"/>
  <c r="U61"/>
  <c r="S61"/>
  <c r="R61"/>
  <c r="Q61"/>
  <c r="P61"/>
  <c r="O61"/>
  <c r="N61"/>
  <c r="L61"/>
  <c r="K61"/>
  <c r="J61"/>
  <c r="I61"/>
  <c r="H61"/>
  <c r="G61"/>
  <c r="E61"/>
  <c r="D61"/>
  <c r="C61"/>
  <c r="B61"/>
  <c r="AJ60"/>
  <c r="AI60"/>
  <c r="AH60"/>
  <c r="AG60"/>
  <c r="AF60"/>
  <c r="AE60"/>
  <c r="AD60"/>
  <c r="AC60"/>
  <c r="AB60"/>
  <c r="Z60"/>
  <c r="Y60"/>
  <c r="X60"/>
  <c r="W60"/>
  <c r="V60"/>
  <c r="U60"/>
  <c r="S60"/>
  <c r="R60"/>
  <c r="Q60"/>
  <c r="P60"/>
  <c r="O60"/>
  <c r="N60"/>
  <c r="L60"/>
  <c r="K60"/>
  <c r="J60"/>
  <c r="I60"/>
  <c r="H60"/>
  <c r="G60"/>
  <c r="E60"/>
  <c r="D60"/>
  <c r="C60"/>
  <c r="B60"/>
  <c r="AJ59"/>
  <c r="AI59"/>
  <c r="AH59"/>
  <c r="AG59"/>
  <c r="AF59"/>
  <c r="AE59"/>
  <c r="AD59"/>
  <c r="AC59"/>
  <c r="AB59"/>
  <c r="Z59"/>
  <c r="Y59"/>
  <c r="X59"/>
  <c r="W59"/>
  <c r="V59"/>
  <c r="U59"/>
  <c r="S59"/>
  <c r="R59"/>
  <c r="Q59"/>
  <c r="P59"/>
  <c r="O59"/>
  <c r="N59"/>
  <c r="L59"/>
  <c r="K59"/>
  <c r="J59"/>
  <c r="I59"/>
  <c r="H59"/>
  <c r="G59"/>
  <c r="E59"/>
  <c r="D59"/>
  <c r="C59"/>
  <c r="B59"/>
  <c r="AJ58"/>
  <c r="AI58"/>
  <c r="AH58"/>
  <c r="AG58"/>
  <c r="AF58"/>
  <c r="AE58"/>
  <c r="AD58"/>
  <c r="AC58"/>
  <c r="AB58"/>
  <c r="Z58"/>
  <c r="Y58"/>
  <c r="X58"/>
  <c r="W58"/>
  <c r="V58"/>
  <c r="U58"/>
  <c r="S58"/>
  <c r="R58"/>
  <c r="Q58"/>
  <c r="P58"/>
  <c r="O58"/>
  <c r="N58"/>
  <c r="L58"/>
  <c r="K58"/>
  <c r="J58"/>
  <c r="I58"/>
  <c r="H58"/>
  <c r="G58"/>
  <c r="E58"/>
  <c r="D58"/>
  <c r="C58"/>
  <c r="B58"/>
  <c r="AJ57"/>
  <c r="AI57"/>
  <c r="AH57"/>
  <c r="AG57"/>
  <c r="AF57"/>
  <c r="AE57"/>
  <c r="AD57"/>
  <c r="AC57"/>
  <c r="AB57"/>
  <c r="Z57"/>
  <c r="Y57"/>
  <c r="X57"/>
  <c r="W57"/>
  <c r="V57"/>
  <c r="U57"/>
  <c r="S57"/>
  <c r="R57"/>
  <c r="Q57"/>
  <c r="P57"/>
  <c r="O57"/>
  <c r="N57"/>
  <c r="L57"/>
  <c r="K57"/>
  <c r="J57"/>
  <c r="I57"/>
  <c r="H57"/>
  <c r="G57"/>
  <c r="E57"/>
  <c r="D57"/>
  <c r="C57"/>
  <c r="B57"/>
  <c r="AL60"/>
  <c r="AL64"/>
  <c r="AL66"/>
  <c r="AL68"/>
  <c r="AL70"/>
  <c r="AL72"/>
  <c r="AL74"/>
  <c r="AL76"/>
  <c r="AL78"/>
  <c r="AL80"/>
  <c r="AL82"/>
  <c r="AL84"/>
  <c r="AL86"/>
  <c r="AL88"/>
  <c r="AL90"/>
  <c r="AL92"/>
  <c r="AL94"/>
  <c r="AL96"/>
  <c r="AL98"/>
  <c r="AL100"/>
  <c r="AL102"/>
  <c r="AJ56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4"/>
  <c r="AI56"/>
  <c r="AG56"/>
  <c r="AF56"/>
  <c r="Y56"/>
  <c r="AE56"/>
  <c r="AD56"/>
  <c r="AC56"/>
  <c r="AB56"/>
  <c r="Z56"/>
  <c r="X56"/>
  <c r="W56"/>
  <c r="V56"/>
  <c r="U56"/>
  <c r="S56"/>
  <c r="R56"/>
  <c r="Q56"/>
  <c r="P56"/>
  <c r="O56"/>
  <c r="N56"/>
  <c r="L56"/>
  <c r="K56"/>
  <c r="J56"/>
  <c r="I56"/>
  <c r="H56"/>
  <c r="G56"/>
  <c r="E56"/>
  <c r="D56"/>
  <c r="C56"/>
  <c r="B56"/>
  <c r="B30" i="7"/>
  <c r="C31"/>
  <c r="C30"/>
  <c r="AC5" i="9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4"/>
  <c r="V4" i="7"/>
  <c r="O5" i="9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4"/>
  <c r="Y1"/>
  <c r="X1"/>
  <c r="W1"/>
  <c r="U1"/>
  <c r="S1"/>
  <c r="R1"/>
  <c r="Q1"/>
  <c r="P1"/>
  <c r="N1"/>
  <c r="L1"/>
  <c r="K1"/>
  <c r="J1"/>
  <c r="I1"/>
  <c r="G1"/>
  <c r="E1"/>
  <c r="D1"/>
  <c r="C1"/>
  <c r="B1"/>
  <c r="B4" i="10"/>
  <c r="E4"/>
  <c r="M4"/>
  <c r="P4"/>
  <c r="X4"/>
  <c r="BD51"/>
  <c r="BC51"/>
  <c r="BB51"/>
  <c r="BA51"/>
  <c r="AZ51"/>
  <c r="AY51"/>
  <c r="AS51"/>
  <c r="AR51"/>
  <c r="AQ51"/>
  <c r="AP51"/>
  <c r="AO51"/>
  <c r="AN51"/>
  <c r="AH51"/>
  <c r="AG51"/>
  <c r="AF51"/>
  <c r="AE51"/>
  <c r="AD51"/>
  <c r="AC51"/>
  <c r="W51"/>
  <c r="V51"/>
  <c r="U51"/>
  <c r="T51"/>
  <c r="S51"/>
  <c r="R51"/>
  <c r="L51"/>
  <c r="K51"/>
  <c r="J51"/>
  <c r="I51"/>
  <c r="H51"/>
  <c r="G51"/>
  <c r="BD50"/>
  <c r="BC50"/>
  <c r="BB50"/>
  <c r="BA50"/>
  <c r="AZ50"/>
  <c r="AY50"/>
  <c r="AS50"/>
  <c r="AR50"/>
  <c r="AQ50"/>
  <c r="AP50"/>
  <c r="AO50"/>
  <c r="AN50"/>
  <c r="AH50"/>
  <c r="AG50"/>
  <c r="AF50"/>
  <c r="AE50"/>
  <c r="AD50"/>
  <c r="AC50"/>
  <c r="W50"/>
  <c r="V50"/>
  <c r="U50"/>
  <c r="T50"/>
  <c r="S50"/>
  <c r="R50"/>
  <c r="L50"/>
  <c r="K50"/>
  <c r="J50"/>
  <c r="I50"/>
  <c r="H50"/>
  <c r="G50"/>
  <c r="BD49"/>
  <c r="BC49"/>
  <c r="BB49"/>
  <c r="BA49"/>
  <c r="AZ49"/>
  <c r="AY49"/>
  <c r="AS49"/>
  <c r="AR49"/>
  <c r="AQ49"/>
  <c r="AP49"/>
  <c r="AO49"/>
  <c r="AN49"/>
  <c r="AH49"/>
  <c r="AG49"/>
  <c r="AF49"/>
  <c r="AE49"/>
  <c r="AD49"/>
  <c r="AC49"/>
  <c r="W49"/>
  <c r="V49"/>
  <c r="U49"/>
  <c r="T49"/>
  <c r="S49"/>
  <c r="R49"/>
  <c r="L49"/>
  <c r="K49"/>
  <c r="J49"/>
  <c r="I49"/>
  <c r="H49"/>
  <c r="G49"/>
  <c r="BD48"/>
  <c r="BC48"/>
  <c r="BB48"/>
  <c r="BA48"/>
  <c r="AZ48"/>
  <c r="AY48"/>
  <c r="AS48"/>
  <c r="AR48"/>
  <c r="AQ48"/>
  <c r="AP48"/>
  <c r="AO48"/>
  <c r="AN48"/>
  <c r="AH48"/>
  <c r="AG48"/>
  <c r="AF48"/>
  <c r="AE48"/>
  <c r="AD48"/>
  <c r="AC48"/>
  <c r="W48"/>
  <c r="V48"/>
  <c r="U48"/>
  <c r="T48"/>
  <c r="S48"/>
  <c r="R48"/>
  <c r="L48"/>
  <c r="K48"/>
  <c r="J48"/>
  <c r="I48"/>
  <c r="H48"/>
  <c r="G48"/>
  <c r="BD47"/>
  <c r="BC47"/>
  <c r="BB47"/>
  <c r="BA47"/>
  <c r="AZ47"/>
  <c r="AY47"/>
  <c r="AS47"/>
  <c r="AR47"/>
  <c r="AQ47"/>
  <c r="AP47"/>
  <c r="AO47"/>
  <c r="AN47"/>
  <c r="AH47"/>
  <c r="AG47"/>
  <c r="AF47"/>
  <c r="AE47"/>
  <c r="AD47"/>
  <c r="AC47"/>
  <c r="W47"/>
  <c r="V47"/>
  <c r="U47"/>
  <c r="T47"/>
  <c r="S47"/>
  <c r="R47"/>
  <c r="L47"/>
  <c r="K47"/>
  <c r="J47"/>
  <c r="I47"/>
  <c r="H47"/>
  <c r="G47"/>
  <c r="BD46"/>
  <c r="BC46"/>
  <c r="BB46"/>
  <c r="BA46"/>
  <c r="AZ46"/>
  <c r="AY46"/>
  <c r="AS46"/>
  <c r="AR46"/>
  <c r="AQ46"/>
  <c r="AP46"/>
  <c r="AO46"/>
  <c r="AN46"/>
  <c r="AH46"/>
  <c r="AG46"/>
  <c r="AF46"/>
  <c r="AE46"/>
  <c r="AD46"/>
  <c r="AC46"/>
  <c r="W46"/>
  <c r="V46"/>
  <c r="U46"/>
  <c r="T46"/>
  <c r="S46"/>
  <c r="R46"/>
  <c r="L46"/>
  <c r="K46"/>
  <c r="J46"/>
  <c r="I46"/>
  <c r="H46"/>
  <c r="G46"/>
  <c r="BD45"/>
  <c r="BC45"/>
  <c r="BB45"/>
  <c r="BA45"/>
  <c r="AZ45"/>
  <c r="AY45"/>
  <c r="AS45"/>
  <c r="AR45"/>
  <c r="AQ45"/>
  <c r="AP45"/>
  <c r="AO45"/>
  <c r="AN45"/>
  <c r="AH45"/>
  <c r="AG45"/>
  <c r="AF45"/>
  <c r="AE45"/>
  <c r="AD45"/>
  <c r="AC45"/>
  <c r="W45"/>
  <c r="V45"/>
  <c r="U45"/>
  <c r="T45"/>
  <c r="S45"/>
  <c r="R45"/>
  <c r="L45"/>
  <c r="K45"/>
  <c r="J45"/>
  <c r="I45"/>
  <c r="H45"/>
  <c r="G45"/>
  <c r="BD44"/>
  <c r="BC44"/>
  <c r="BB44"/>
  <c r="BA44"/>
  <c r="AZ44"/>
  <c r="AY44"/>
  <c r="AS44"/>
  <c r="AR44"/>
  <c r="AQ44"/>
  <c r="AP44"/>
  <c r="AO44"/>
  <c r="AN44"/>
  <c r="AH44"/>
  <c r="AG44"/>
  <c r="AF44"/>
  <c r="AE44"/>
  <c r="AD44"/>
  <c r="AC44"/>
  <c r="W44"/>
  <c r="V44"/>
  <c r="U44"/>
  <c r="T44"/>
  <c r="S44"/>
  <c r="R44"/>
  <c r="L44"/>
  <c r="K44"/>
  <c r="J44"/>
  <c r="I44"/>
  <c r="H44"/>
  <c r="G44"/>
  <c r="BD43"/>
  <c r="BC43"/>
  <c r="BB43"/>
  <c r="BA43"/>
  <c r="AZ43"/>
  <c r="AY43"/>
  <c r="AS43"/>
  <c r="AR43"/>
  <c r="AQ43"/>
  <c r="AP43"/>
  <c r="AO43"/>
  <c r="AN43"/>
  <c r="AH43"/>
  <c r="AG43"/>
  <c r="AF43"/>
  <c r="AE43"/>
  <c r="AD43"/>
  <c r="AC43"/>
  <c r="W43"/>
  <c r="V43"/>
  <c r="U43"/>
  <c r="T43"/>
  <c r="S43"/>
  <c r="R43"/>
  <c r="L43"/>
  <c r="K43"/>
  <c r="J43"/>
  <c r="I43"/>
  <c r="H43"/>
  <c r="G43"/>
  <c r="BD42"/>
  <c r="BC42"/>
  <c r="BB42"/>
  <c r="BA42"/>
  <c r="AZ42"/>
  <c r="AY42"/>
  <c r="AS42"/>
  <c r="AR42"/>
  <c r="AQ42"/>
  <c r="AP42"/>
  <c r="AO42"/>
  <c r="AN42"/>
  <c r="AH42"/>
  <c r="AG42"/>
  <c r="AF42"/>
  <c r="AE42"/>
  <c r="AD42"/>
  <c r="AC42"/>
  <c r="W42"/>
  <c r="V42"/>
  <c r="U42"/>
  <c r="T42"/>
  <c r="S42"/>
  <c r="R42"/>
  <c r="L42"/>
  <c r="K42"/>
  <c r="J42"/>
  <c r="I42"/>
  <c r="H42"/>
  <c r="G42"/>
  <c r="BD41"/>
  <c r="BC41"/>
  <c r="BB41"/>
  <c r="BA41"/>
  <c r="AZ41"/>
  <c r="AY41"/>
  <c r="AS41"/>
  <c r="AR41"/>
  <c r="AQ41"/>
  <c r="AP41"/>
  <c r="AO41"/>
  <c r="AN41"/>
  <c r="AH41"/>
  <c r="AG41"/>
  <c r="AF41"/>
  <c r="AE41"/>
  <c r="AD41"/>
  <c r="AC41"/>
  <c r="W41"/>
  <c r="V41"/>
  <c r="U41"/>
  <c r="T41"/>
  <c r="S41"/>
  <c r="R41"/>
  <c r="L41"/>
  <c r="K41"/>
  <c r="J41"/>
  <c r="I41"/>
  <c r="H41"/>
  <c r="G41"/>
  <c r="BD40"/>
  <c r="BC40"/>
  <c r="BB40"/>
  <c r="BA40"/>
  <c r="AZ40"/>
  <c r="AY40"/>
  <c r="AS40"/>
  <c r="AR40"/>
  <c r="AQ40"/>
  <c r="AP40"/>
  <c r="AO40"/>
  <c r="AN40"/>
  <c r="AH40"/>
  <c r="AG40"/>
  <c r="AF40"/>
  <c r="AE40"/>
  <c r="AD40"/>
  <c r="AC40"/>
  <c r="W40"/>
  <c r="V40"/>
  <c r="U40"/>
  <c r="T40"/>
  <c r="S40"/>
  <c r="R40"/>
  <c r="L40"/>
  <c r="K40"/>
  <c r="J40"/>
  <c r="I40"/>
  <c r="H40"/>
  <c r="G40"/>
  <c r="BD39"/>
  <c r="BC39"/>
  <c r="BB39"/>
  <c r="BA39"/>
  <c r="AZ39"/>
  <c r="AY39"/>
  <c r="AS39"/>
  <c r="AR39"/>
  <c r="AQ39"/>
  <c r="AP39"/>
  <c r="AO39"/>
  <c r="AN39"/>
  <c r="AH39"/>
  <c r="AG39"/>
  <c r="AF39"/>
  <c r="AE39"/>
  <c r="AD39"/>
  <c r="AC39"/>
  <c r="W39"/>
  <c r="V39"/>
  <c r="U39"/>
  <c r="T39"/>
  <c r="S39"/>
  <c r="R39"/>
  <c r="L39"/>
  <c r="K39"/>
  <c r="J39"/>
  <c r="I39"/>
  <c r="H39"/>
  <c r="G39"/>
  <c r="BD38"/>
  <c r="BC38"/>
  <c r="BB38"/>
  <c r="BA38"/>
  <c r="AZ38"/>
  <c r="AY38"/>
  <c r="AS38"/>
  <c r="AR38"/>
  <c r="AQ38"/>
  <c r="AP38"/>
  <c r="AO38"/>
  <c r="AN38"/>
  <c r="AH38"/>
  <c r="AG38"/>
  <c r="AF38"/>
  <c r="AE38"/>
  <c r="AD38"/>
  <c r="AC38"/>
  <c r="W38"/>
  <c r="V38"/>
  <c r="U38"/>
  <c r="T38"/>
  <c r="S38"/>
  <c r="R38"/>
  <c r="L38"/>
  <c r="K38"/>
  <c r="J38"/>
  <c r="I38"/>
  <c r="H38"/>
  <c r="G38"/>
  <c r="BD37"/>
  <c r="BC37"/>
  <c r="BB37"/>
  <c r="BA37"/>
  <c r="AZ37"/>
  <c r="AY37"/>
  <c r="AS37"/>
  <c r="AR37"/>
  <c r="AQ37"/>
  <c r="AP37"/>
  <c r="AO37"/>
  <c r="AN37"/>
  <c r="AH37"/>
  <c r="AG37"/>
  <c r="AF37"/>
  <c r="AE37"/>
  <c r="AD37"/>
  <c r="AC37"/>
  <c r="W37"/>
  <c r="V37"/>
  <c r="U37"/>
  <c r="T37"/>
  <c r="S37"/>
  <c r="R37"/>
  <c r="L37"/>
  <c r="K37"/>
  <c r="J37"/>
  <c r="I37"/>
  <c r="H37"/>
  <c r="G37"/>
  <c r="BD36"/>
  <c r="BC36"/>
  <c r="BB36"/>
  <c r="BA36"/>
  <c r="AZ36"/>
  <c r="AY36"/>
  <c r="AS36"/>
  <c r="AR36"/>
  <c r="AQ36"/>
  <c r="AP36"/>
  <c r="AO36"/>
  <c r="AN36"/>
  <c r="AH36"/>
  <c r="AG36"/>
  <c r="AF36"/>
  <c r="AE36"/>
  <c r="AD36"/>
  <c r="AC36"/>
  <c r="W36"/>
  <c r="V36"/>
  <c r="U36"/>
  <c r="T36"/>
  <c r="S36"/>
  <c r="R36"/>
  <c r="L36"/>
  <c r="K36"/>
  <c r="J36"/>
  <c r="I36"/>
  <c r="H36"/>
  <c r="G36"/>
  <c r="BD35"/>
  <c r="BC35"/>
  <c r="BB35"/>
  <c r="BA35"/>
  <c r="AZ35"/>
  <c r="AY35"/>
  <c r="AS35"/>
  <c r="AR35"/>
  <c r="AQ35"/>
  <c r="AP35"/>
  <c r="AO35"/>
  <c r="AN35"/>
  <c r="AH35"/>
  <c r="AG35"/>
  <c r="AF35"/>
  <c r="AE35"/>
  <c r="AD35"/>
  <c r="AC35"/>
  <c r="W35"/>
  <c r="V35"/>
  <c r="U35"/>
  <c r="T35"/>
  <c r="S35"/>
  <c r="R35"/>
  <c r="L35"/>
  <c r="K35"/>
  <c r="J35"/>
  <c r="I35"/>
  <c r="H35"/>
  <c r="G35"/>
  <c r="BD34"/>
  <c r="BC34"/>
  <c r="BB34"/>
  <c r="BA34"/>
  <c r="AZ34"/>
  <c r="AY34"/>
  <c r="AS34"/>
  <c r="AR34"/>
  <c r="AQ34"/>
  <c r="AP34"/>
  <c r="AO34"/>
  <c r="AN34"/>
  <c r="AH34"/>
  <c r="AG34"/>
  <c r="AF34"/>
  <c r="AE34"/>
  <c r="AD34"/>
  <c r="AC34"/>
  <c r="W34"/>
  <c r="V34"/>
  <c r="U34"/>
  <c r="T34"/>
  <c r="S34"/>
  <c r="R34"/>
  <c r="L34"/>
  <c r="K34"/>
  <c r="J34"/>
  <c r="I34"/>
  <c r="H34"/>
  <c r="G34"/>
  <c r="BD33"/>
  <c r="BC33"/>
  <c r="BB33"/>
  <c r="BA33"/>
  <c r="AZ33"/>
  <c r="AY33"/>
  <c r="AS33"/>
  <c r="AR33"/>
  <c r="AQ33"/>
  <c r="AP33"/>
  <c r="AO33"/>
  <c r="AN33"/>
  <c r="AH33"/>
  <c r="AG33"/>
  <c r="AF33"/>
  <c r="AE33"/>
  <c r="AD33"/>
  <c r="AC33"/>
  <c r="W33"/>
  <c r="V33"/>
  <c r="U33"/>
  <c r="T33"/>
  <c r="S33"/>
  <c r="R33"/>
  <c r="L33"/>
  <c r="K33"/>
  <c r="J33"/>
  <c r="I33"/>
  <c r="H33"/>
  <c r="G33"/>
  <c r="BD32"/>
  <c r="BC32"/>
  <c r="BB32"/>
  <c r="BA32"/>
  <c r="AZ32"/>
  <c r="AY32"/>
  <c r="AS32"/>
  <c r="AR32"/>
  <c r="AQ32"/>
  <c r="AP32"/>
  <c r="AO32"/>
  <c r="AN32"/>
  <c r="AH32"/>
  <c r="AG32"/>
  <c r="AF32"/>
  <c r="AE32"/>
  <c r="AD32"/>
  <c r="AC32"/>
  <c r="W32"/>
  <c r="V32"/>
  <c r="U32"/>
  <c r="T32"/>
  <c r="S32"/>
  <c r="R32"/>
  <c r="L32"/>
  <c r="K32"/>
  <c r="J32"/>
  <c r="I32"/>
  <c r="H32"/>
  <c r="G32"/>
  <c r="BD31"/>
  <c r="BC31"/>
  <c r="BB31"/>
  <c r="BA31"/>
  <c r="AZ31"/>
  <c r="AY31"/>
  <c r="AS31"/>
  <c r="AR31"/>
  <c r="AQ31"/>
  <c r="AP31"/>
  <c r="AO31"/>
  <c r="AN31"/>
  <c r="AH31"/>
  <c r="AG31"/>
  <c r="AF31"/>
  <c r="AE31"/>
  <c r="AD31"/>
  <c r="AC31"/>
  <c r="W31"/>
  <c r="V31"/>
  <c r="U31"/>
  <c r="T31"/>
  <c r="S31"/>
  <c r="R31"/>
  <c r="L31"/>
  <c r="K31"/>
  <c r="J31"/>
  <c r="I31"/>
  <c r="H31"/>
  <c r="G31"/>
  <c r="BD30"/>
  <c r="BC30"/>
  <c r="BB30"/>
  <c r="BA30"/>
  <c r="AZ30"/>
  <c r="AY30"/>
  <c r="AS30"/>
  <c r="AR30"/>
  <c r="AQ30"/>
  <c r="AP30"/>
  <c r="AO30"/>
  <c r="AN30"/>
  <c r="AH30"/>
  <c r="AG30"/>
  <c r="AF30"/>
  <c r="AE30"/>
  <c r="AD30"/>
  <c r="AC30"/>
  <c r="W30"/>
  <c r="V30"/>
  <c r="U30"/>
  <c r="T30"/>
  <c r="S30"/>
  <c r="R30"/>
  <c r="L30"/>
  <c r="K30"/>
  <c r="J30"/>
  <c r="I30"/>
  <c r="H30"/>
  <c r="G30"/>
  <c r="BD29"/>
  <c r="BC29"/>
  <c r="BB29"/>
  <c r="BA29"/>
  <c r="AZ29"/>
  <c r="AY29"/>
  <c r="AS29"/>
  <c r="AR29"/>
  <c r="AQ29"/>
  <c r="AP29"/>
  <c r="AO29"/>
  <c r="AN29"/>
  <c r="AH29"/>
  <c r="AG29"/>
  <c r="AF29"/>
  <c r="AE29"/>
  <c r="AD29"/>
  <c r="AC29"/>
  <c r="W29"/>
  <c r="V29"/>
  <c r="U29"/>
  <c r="T29"/>
  <c r="S29"/>
  <c r="R29"/>
  <c r="L29"/>
  <c r="K29"/>
  <c r="J29"/>
  <c r="I29"/>
  <c r="H29"/>
  <c r="G29"/>
  <c r="BD28"/>
  <c r="BC28"/>
  <c r="BB28"/>
  <c r="BA28"/>
  <c r="AZ28"/>
  <c r="AY28"/>
  <c r="AS28"/>
  <c r="AR28"/>
  <c r="AQ28"/>
  <c r="AP28"/>
  <c r="AO28"/>
  <c r="AN28"/>
  <c r="AH28"/>
  <c r="AG28"/>
  <c r="AF28"/>
  <c r="AE28"/>
  <c r="AD28"/>
  <c r="AC28"/>
  <c r="W28"/>
  <c r="V28"/>
  <c r="U28"/>
  <c r="T28"/>
  <c r="S28"/>
  <c r="R28"/>
  <c r="L28"/>
  <c r="K28"/>
  <c r="J28"/>
  <c r="I28"/>
  <c r="H28"/>
  <c r="G28"/>
  <c r="BD27"/>
  <c r="BC27"/>
  <c r="BB27"/>
  <c r="BA27"/>
  <c r="AZ27"/>
  <c r="AY27"/>
  <c r="AS27"/>
  <c r="AR27"/>
  <c r="AQ27"/>
  <c r="AP27"/>
  <c r="AO27"/>
  <c r="AN27"/>
  <c r="AH27"/>
  <c r="AG27"/>
  <c r="AF27"/>
  <c r="AE27"/>
  <c r="AD27"/>
  <c r="AC27"/>
  <c r="W27"/>
  <c r="V27"/>
  <c r="U27"/>
  <c r="T27"/>
  <c r="S27"/>
  <c r="R27"/>
  <c r="L27"/>
  <c r="K27"/>
  <c r="J27"/>
  <c r="I27"/>
  <c r="H27"/>
  <c r="G27"/>
  <c r="BD26"/>
  <c r="BC26"/>
  <c r="BB26"/>
  <c r="BA26"/>
  <c r="AZ26"/>
  <c r="AY26"/>
  <c r="AS26"/>
  <c r="AR26"/>
  <c r="AQ26"/>
  <c r="AP26"/>
  <c r="AO26"/>
  <c r="AN26"/>
  <c r="AH26"/>
  <c r="AG26"/>
  <c r="AF26"/>
  <c r="AE26"/>
  <c r="AD26"/>
  <c r="AC26"/>
  <c r="W26"/>
  <c r="V26"/>
  <c r="U26"/>
  <c r="T26"/>
  <c r="S26"/>
  <c r="R26"/>
  <c r="L26"/>
  <c r="K26"/>
  <c r="J26"/>
  <c r="I26"/>
  <c r="H26"/>
  <c r="G26"/>
  <c r="BD25"/>
  <c r="BC25"/>
  <c r="BB25"/>
  <c r="BA25"/>
  <c r="AZ25"/>
  <c r="AY25"/>
  <c r="AS25"/>
  <c r="AR25"/>
  <c r="AQ25"/>
  <c r="AP25"/>
  <c r="AO25"/>
  <c r="AN25"/>
  <c r="AH25"/>
  <c r="AG25"/>
  <c r="AF25"/>
  <c r="AE25"/>
  <c r="AD25"/>
  <c r="AC25"/>
  <c r="W25"/>
  <c r="V25"/>
  <c r="U25"/>
  <c r="T25"/>
  <c r="S25"/>
  <c r="R25"/>
  <c r="L25"/>
  <c r="K25"/>
  <c r="J25"/>
  <c r="I25"/>
  <c r="H25"/>
  <c r="G25"/>
  <c r="BD24"/>
  <c r="BC24"/>
  <c r="BB24"/>
  <c r="BA24"/>
  <c r="AZ24"/>
  <c r="AY24"/>
  <c r="AS24"/>
  <c r="AR24"/>
  <c r="AQ24"/>
  <c r="AP24"/>
  <c r="AO24"/>
  <c r="AN24"/>
  <c r="AH24"/>
  <c r="AG24"/>
  <c r="AF24"/>
  <c r="AE24"/>
  <c r="AD24"/>
  <c r="AC24"/>
  <c r="W24"/>
  <c r="V24"/>
  <c r="U24"/>
  <c r="T24"/>
  <c r="S24"/>
  <c r="R24"/>
  <c r="L24"/>
  <c r="K24"/>
  <c r="J24"/>
  <c r="I24"/>
  <c r="H24"/>
  <c r="G24"/>
  <c r="BD23"/>
  <c r="BC23"/>
  <c r="BB23"/>
  <c r="BA23"/>
  <c r="AZ23"/>
  <c r="AY23"/>
  <c r="AS23"/>
  <c r="AR23"/>
  <c r="AQ23"/>
  <c r="AP23"/>
  <c r="AO23"/>
  <c r="AN23"/>
  <c r="AH23"/>
  <c r="AG23"/>
  <c r="AF23"/>
  <c r="AE23"/>
  <c r="AD23"/>
  <c r="AC23"/>
  <c r="W23"/>
  <c r="V23"/>
  <c r="U23"/>
  <c r="T23"/>
  <c r="S23"/>
  <c r="R23"/>
  <c r="L23"/>
  <c r="K23"/>
  <c r="J23"/>
  <c r="I23"/>
  <c r="H23"/>
  <c r="G23"/>
  <c r="BD22"/>
  <c r="BC22"/>
  <c r="BB22"/>
  <c r="BA22"/>
  <c r="AZ22"/>
  <c r="AY22"/>
  <c r="AS22"/>
  <c r="AR22"/>
  <c r="AQ22"/>
  <c r="AP22"/>
  <c r="AO22"/>
  <c r="AN22"/>
  <c r="AH22"/>
  <c r="AG22"/>
  <c r="AF22"/>
  <c r="AE22"/>
  <c r="AD22"/>
  <c r="AC22"/>
  <c r="W22"/>
  <c r="V22"/>
  <c r="U22"/>
  <c r="T22"/>
  <c r="S22"/>
  <c r="R22"/>
  <c r="L22"/>
  <c r="K22"/>
  <c r="J22"/>
  <c r="I22"/>
  <c r="H22"/>
  <c r="G22"/>
  <c r="BD21"/>
  <c r="BC21"/>
  <c r="BB21"/>
  <c r="BA21"/>
  <c r="AZ21"/>
  <c r="AY21"/>
  <c r="AS21"/>
  <c r="AR21"/>
  <c r="AQ21"/>
  <c r="AP21"/>
  <c r="AO21"/>
  <c r="AN21"/>
  <c r="AH21"/>
  <c r="AG21"/>
  <c r="AF21"/>
  <c r="AE21"/>
  <c r="AD21"/>
  <c r="AC21"/>
  <c r="W21"/>
  <c r="V21"/>
  <c r="U21"/>
  <c r="T21"/>
  <c r="S21"/>
  <c r="R21"/>
  <c r="L21"/>
  <c r="K21"/>
  <c r="J21"/>
  <c r="I21"/>
  <c r="H21"/>
  <c r="G21"/>
  <c r="BD20"/>
  <c r="BC20"/>
  <c r="BB20"/>
  <c r="BA20"/>
  <c r="AZ20"/>
  <c r="AY20"/>
  <c r="AS20"/>
  <c r="AR20"/>
  <c r="AQ20"/>
  <c r="AP20"/>
  <c r="AO20"/>
  <c r="AN20"/>
  <c r="AH20"/>
  <c r="AG20"/>
  <c r="AF20"/>
  <c r="AE20"/>
  <c r="AD20"/>
  <c r="AC20"/>
  <c r="W20"/>
  <c r="V20"/>
  <c r="U20"/>
  <c r="T20"/>
  <c r="S20"/>
  <c r="R20"/>
  <c r="L20"/>
  <c r="K20"/>
  <c r="J20"/>
  <c r="I20"/>
  <c r="H20"/>
  <c r="G20"/>
  <c r="BD19"/>
  <c r="BC19"/>
  <c r="BB19"/>
  <c r="BA19"/>
  <c r="AZ19"/>
  <c r="AY19"/>
  <c r="AS19"/>
  <c r="AR19"/>
  <c r="AQ19"/>
  <c r="AP19"/>
  <c r="AO19"/>
  <c r="AN19"/>
  <c r="AH19"/>
  <c r="AG19"/>
  <c r="AF19"/>
  <c r="AE19"/>
  <c r="AD19"/>
  <c r="AC19"/>
  <c r="W19"/>
  <c r="V19"/>
  <c r="U19"/>
  <c r="T19"/>
  <c r="S19"/>
  <c r="R19"/>
  <c r="L19"/>
  <c r="K19"/>
  <c r="J19"/>
  <c r="I19"/>
  <c r="H19"/>
  <c r="G19"/>
  <c r="BD18"/>
  <c r="BC18"/>
  <c r="BB18"/>
  <c r="BA18"/>
  <c r="AZ18"/>
  <c r="AY18"/>
  <c r="AS18"/>
  <c r="AR18"/>
  <c r="AQ18"/>
  <c r="AP18"/>
  <c r="AO18"/>
  <c r="AN18"/>
  <c r="AH18"/>
  <c r="AG18"/>
  <c r="AF18"/>
  <c r="AE18"/>
  <c r="AD18"/>
  <c r="AC18"/>
  <c r="W18"/>
  <c r="V18"/>
  <c r="U18"/>
  <c r="T18"/>
  <c r="S18"/>
  <c r="R18"/>
  <c r="L18"/>
  <c r="K18"/>
  <c r="J18"/>
  <c r="I18"/>
  <c r="H18"/>
  <c r="G18"/>
  <c r="BD17"/>
  <c r="BC17"/>
  <c r="BB17"/>
  <c r="BA17"/>
  <c r="AZ17"/>
  <c r="AY17"/>
  <c r="AS17"/>
  <c r="AR17"/>
  <c r="AQ17"/>
  <c r="AP17"/>
  <c r="AO17"/>
  <c r="AN17"/>
  <c r="AH17"/>
  <c r="AG17"/>
  <c r="AF17"/>
  <c r="AE17"/>
  <c r="AD17"/>
  <c r="AC17"/>
  <c r="W17"/>
  <c r="V17"/>
  <c r="U17"/>
  <c r="T17"/>
  <c r="S17"/>
  <c r="R17"/>
  <c r="L17"/>
  <c r="K17"/>
  <c r="J17"/>
  <c r="I17"/>
  <c r="H17"/>
  <c r="G17"/>
  <c r="BD16"/>
  <c r="BC16"/>
  <c r="BB16"/>
  <c r="BA16"/>
  <c r="AZ16"/>
  <c r="AY16"/>
  <c r="AS16"/>
  <c r="AR16"/>
  <c r="AQ16"/>
  <c r="AP16"/>
  <c r="AO16"/>
  <c r="AN16"/>
  <c r="AH16"/>
  <c r="AG16"/>
  <c r="AF16"/>
  <c r="AE16"/>
  <c r="AD16"/>
  <c r="AC16"/>
  <c r="W16"/>
  <c r="V16"/>
  <c r="U16"/>
  <c r="T16"/>
  <c r="S16"/>
  <c r="R16"/>
  <c r="L16"/>
  <c r="K16"/>
  <c r="J16"/>
  <c r="I16"/>
  <c r="H16"/>
  <c r="G16"/>
  <c r="BD15"/>
  <c r="BC15"/>
  <c r="BB15"/>
  <c r="BA15"/>
  <c r="AZ15"/>
  <c r="AY15"/>
  <c r="AS15"/>
  <c r="AR15"/>
  <c r="AQ15"/>
  <c r="AP15"/>
  <c r="AO15"/>
  <c r="AN15"/>
  <c r="AH15"/>
  <c r="AG15"/>
  <c r="AF15"/>
  <c r="AE15"/>
  <c r="AD15"/>
  <c r="AC15"/>
  <c r="W15"/>
  <c r="V15"/>
  <c r="U15"/>
  <c r="T15"/>
  <c r="S15"/>
  <c r="R15"/>
  <c r="L15"/>
  <c r="K15"/>
  <c r="J15"/>
  <c r="I15"/>
  <c r="H15"/>
  <c r="G15"/>
  <c r="BD14"/>
  <c r="BC14"/>
  <c r="BB14"/>
  <c r="BA14"/>
  <c r="AZ14"/>
  <c r="AY14"/>
  <c r="AS14"/>
  <c r="AR14"/>
  <c r="AQ14"/>
  <c r="AP14"/>
  <c r="AO14"/>
  <c r="AN14"/>
  <c r="AH14"/>
  <c r="AG14"/>
  <c r="AF14"/>
  <c r="AE14"/>
  <c r="AD14"/>
  <c r="AC14"/>
  <c r="W14"/>
  <c r="V14"/>
  <c r="U14"/>
  <c r="T14"/>
  <c r="S14"/>
  <c r="R14"/>
  <c r="L14"/>
  <c r="K14"/>
  <c r="J14"/>
  <c r="I14"/>
  <c r="H14"/>
  <c r="G14"/>
  <c r="BD13"/>
  <c r="BC13"/>
  <c r="BB13"/>
  <c r="BA13"/>
  <c r="AZ13"/>
  <c r="AY13"/>
  <c r="AS13"/>
  <c r="AR13"/>
  <c r="AQ13"/>
  <c r="AP13"/>
  <c r="AO13"/>
  <c r="AN13"/>
  <c r="AH13"/>
  <c r="AG13"/>
  <c r="AF13"/>
  <c r="AE13"/>
  <c r="AD13"/>
  <c r="AC13"/>
  <c r="W13"/>
  <c r="V13"/>
  <c r="U13"/>
  <c r="T13"/>
  <c r="S13"/>
  <c r="R13"/>
  <c r="L13"/>
  <c r="K13"/>
  <c r="J13"/>
  <c r="I13"/>
  <c r="H13"/>
  <c r="G13"/>
  <c r="A13"/>
  <c r="BD12"/>
  <c r="BC12"/>
  <c r="BB12"/>
  <c r="BA12"/>
  <c r="AZ12"/>
  <c r="AY12"/>
  <c r="AS12"/>
  <c r="AR12"/>
  <c r="AQ12"/>
  <c r="AP12"/>
  <c r="AO12"/>
  <c r="AN12"/>
  <c r="AH12"/>
  <c r="AG12"/>
  <c r="AF12"/>
  <c r="AE12"/>
  <c r="AD12"/>
  <c r="AC12"/>
  <c r="W12"/>
  <c r="V12"/>
  <c r="U12"/>
  <c r="T12"/>
  <c r="S12"/>
  <c r="R12"/>
  <c r="L12"/>
  <c r="K12"/>
  <c r="J12"/>
  <c r="I12"/>
  <c r="H12"/>
  <c r="G12"/>
  <c r="A12"/>
  <c r="BD11"/>
  <c r="BC11"/>
  <c r="BB11"/>
  <c r="BA11"/>
  <c r="AZ11"/>
  <c r="AY11"/>
  <c r="AS11"/>
  <c r="AR11"/>
  <c r="AQ11"/>
  <c r="AP11"/>
  <c r="AO11"/>
  <c r="AN11"/>
  <c r="AH11"/>
  <c r="AG11"/>
  <c r="AF11"/>
  <c r="AE11"/>
  <c r="AD11"/>
  <c r="AC11"/>
  <c r="W11"/>
  <c r="V11"/>
  <c r="U11"/>
  <c r="T11"/>
  <c r="S11"/>
  <c r="R11"/>
  <c r="L11"/>
  <c r="K11"/>
  <c r="J11"/>
  <c r="I11"/>
  <c r="H11"/>
  <c r="G11"/>
  <c r="A11"/>
  <c r="BD10"/>
  <c r="BC10"/>
  <c r="BB10"/>
  <c r="BA10"/>
  <c r="AZ10"/>
  <c r="AY10"/>
  <c r="AS10"/>
  <c r="AR10"/>
  <c r="AQ10"/>
  <c r="AP10"/>
  <c r="AO10"/>
  <c r="AN10"/>
  <c r="AH10"/>
  <c r="AG10"/>
  <c r="AF10"/>
  <c r="AE10"/>
  <c r="AD10"/>
  <c r="AC10"/>
  <c r="W10"/>
  <c r="V10"/>
  <c r="U10"/>
  <c r="T10"/>
  <c r="S10"/>
  <c r="R10"/>
  <c r="L10"/>
  <c r="K10"/>
  <c r="J10"/>
  <c r="I10"/>
  <c r="H10"/>
  <c r="G10"/>
  <c r="A10"/>
  <c r="BD9"/>
  <c r="BC9"/>
  <c r="BB9"/>
  <c r="BA9"/>
  <c r="AZ9"/>
  <c r="AY9"/>
  <c r="AS9"/>
  <c r="AR9"/>
  <c r="AQ9"/>
  <c r="AP9"/>
  <c r="AO9"/>
  <c r="AN9"/>
  <c r="AH9"/>
  <c r="AG9"/>
  <c r="AF9"/>
  <c r="AE9"/>
  <c r="AD9"/>
  <c r="AC9"/>
  <c r="W9"/>
  <c r="V9"/>
  <c r="U9"/>
  <c r="T9"/>
  <c r="S9"/>
  <c r="R9"/>
  <c r="L9"/>
  <c r="K9"/>
  <c r="J9"/>
  <c r="I9"/>
  <c r="H9"/>
  <c r="G9"/>
  <c r="A9"/>
  <c r="BD8"/>
  <c r="BC8"/>
  <c r="BB8"/>
  <c r="BA8"/>
  <c r="AZ8"/>
  <c r="AY8"/>
  <c r="AS8"/>
  <c r="AR8"/>
  <c r="AQ8"/>
  <c r="AP8"/>
  <c r="AO8"/>
  <c r="AN8"/>
  <c r="AH8"/>
  <c r="AG8"/>
  <c r="AF8"/>
  <c r="AE8"/>
  <c r="AD8"/>
  <c r="AC8"/>
  <c r="W8"/>
  <c r="V8"/>
  <c r="U8"/>
  <c r="T8"/>
  <c r="S8"/>
  <c r="R8"/>
  <c r="L8"/>
  <c r="K8"/>
  <c r="J8"/>
  <c r="I8"/>
  <c r="H8"/>
  <c r="G8"/>
  <c r="A8"/>
  <c r="BD7"/>
  <c r="BC7"/>
  <c r="BB7"/>
  <c r="BA7"/>
  <c r="AZ7"/>
  <c r="AY7"/>
  <c r="AS7"/>
  <c r="AR7"/>
  <c r="AQ7"/>
  <c r="AP7"/>
  <c r="AO7"/>
  <c r="AN7"/>
  <c r="AH7"/>
  <c r="AG7"/>
  <c r="AF7"/>
  <c r="AE7"/>
  <c r="AD7"/>
  <c r="AC7"/>
  <c r="W7"/>
  <c r="V7"/>
  <c r="U7"/>
  <c r="T7"/>
  <c r="S7"/>
  <c r="R7"/>
  <c r="L7"/>
  <c r="K7"/>
  <c r="J7"/>
  <c r="I7"/>
  <c r="H7"/>
  <c r="G7"/>
  <c r="A7"/>
  <c r="BD6"/>
  <c r="BC6"/>
  <c r="BB6"/>
  <c r="BA6"/>
  <c r="AZ6"/>
  <c r="AY6"/>
  <c r="AS6"/>
  <c r="AR6"/>
  <c r="AQ6"/>
  <c r="AP6"/>
  <c r="AO6"/>
  <c r="AN6"/>
  <c r="AH6"/>
  <c r="AG6"/>
  <c r="AF6"/>
  <c r="AE6"/>
  <c r="AD6"/>
  <c r="AC6"/>
  <c r="W6"/>
  <c r="V6"/>
  <c r="U6"/>
  <c r="T6"/>
  <c r="S6"/>
  <c r="R6"/>
  <c r="L6"/>
  <c r="K6"/>
  <c r="J6"/>
  <c r="I6"/>
  <c r="H6"/>
  <c r="G6"/>
  <c r="A6"/>
  <c r="BD5"/>
  <c r="BC5"/>
  <c r="BB5"/>
  <c r="BA5"/>
  <c r="AZ5"/>
  <c r="AY5"/>
  <c r="AS5"/>
  <c r="AR5"/>
  <c r="AQ5"/>
  <c r="AP5"/>
  <c r="AO5"/>
  <c r="AN5"/>
  <c r="AH5"/>
  <c r="AG5"/>
  <c r="AF5"/>
  <c r="AE5"/>
  <c r="AD5"/>
  <c r="AC5"/>
  <c r="W5"/>
  <c r="V5"/>
  <c r="U5"/>
  <c r="T5"/>
  <c r="S5"/>
  <c r="R5"/>
  <c r="L5"/>
  <c r="K5"/>
  <c r="J5"/>
  <c r="I5"/>
  <c r="H5"/>
  <c r="G5"/>
  <c r="A5"/>
  <c r="BI4"/>
  <c r="BH4"/>
  <c r="BG4"/>
  <c r="BF4"/>
  <c r="BE4"/>
  <c r="AX4"/>
  <c r="AW4"/>
  <c r="AV4"/>
  <c r="BB4" s="1"/>
  <c r="AU4"/>
  <c r="BC4" s="1"/>
  <c r="AT4"/>
  <c r="BD4" s="1"/>
  <c r="AM4"/>
  <c r="AL4"/>
  <c r="AK4"/>
  <c r="AQ4" s="1"/>
  <c r="AJ4"/>
  <c r="AR4" s="1"/>
  <c r="AI4"/>
  <c r="AS4" s="1"/>
  <c r="AB4"/>
  <c r="AA4"/>
  <c r="Z4"/>
  <c r="AF4" s="1"/>
  <c r="Y4"/>
  <c r="AG4" s="1"/>
  <c r="AH4"/>
  <c r="Q4"/>
  <c r="O4"/>
  <c r="U4" s="1"/>
  <c r="N4"/>
  <c r="V4" s="1"/>
  <c r="W4"/>
  <c r="F4"/>
  <c r="D4"/>
  <c r="J4" s="1"/>
  <c r="C4"/>
  <c r="K4" s="1"/>
  <c r="L4"/>
  <c r="A4"/>
  <c r="B4" i="5"/>
  <c r="E4"/>
  <c r="BB5"/>
  <c r="BC5"/>
  <c r="BD5"/>
  <c r="BB6"/>
  <c r="BC6"/>
  <c r="BD6"/>
  <c r="BB7"/>
  <c r="BC7"/>
  <c r="BD7"/>
  <c r="BB8"/>
  <c r="BC8"/>
  <c r="BD8"/>
  <c r="BB9"/>
  <c r="BC9"/>
  <c r="BD9"/>
  <c r="BB10"/>
  <c r="BC10"/>
  <c r="BD10"/>
  <c r="BB11"/>
  <c r="BC11"/>
  <c r="BD11"/>
  <c r="BB12"/>
  <c r="BC12"/>
  <c r="BD12"/>
  <c r="BB13"/>
  <c r="BC13"/>
  <c r="BD13"/>
  <c r="BB14"/>
  <c r="BC14"/>
  <c r="BD14"/>
  <c r="BB15"/>
  <c r="BC15"/>
  <c r="BD15"/>
  <c r="BB16"/>
  <c r="BC16"/>
  <c r="BD16"/>
  <c r="BB17"/>
  <c r="BC17"/>
  <c r="BD17"/>
  <c r="BB18"/>
  <c r="BC18"/>
  <c r="BD18"/>
  <c r="BB19"/>
  <c r="BC19"/>
  <c r="BD19"/>
  <c r="BB20"/>
  <c r="BC20"/>
  <c r="BD20"/>
  <c r="BB21"/>
  <c r="BC21"/>
  <c r="BD21"/>
  <c r="BB22"/>
  <c r="BC22"/>
  <c r="BD22"/>
  <c r="BB23"/>
  <c r="BC23"/>
  <c r="BD23"/>
  <c r="BB24"/>
  <c r="BC24"/>
  <c r="BD24"/>
  <c r="BB25"/>
  <c r="BC25"/>
  <c r="BD25"/>
  <c r="BB26"/>
  <c r="BC26"/>
  <c r="BD26"/>
  <c r="BB27"/>
  <c r="BC27"/>
  <c r="BD27"/>
  <c r="BB28"/>
  <c r="BC28"/>
  <c r="BD28"/>
  <c r="BB29"/>
  <c r="BC29"/>
  <c r="BD29"/>
  <c r="BB30"/>
  <c r="BC30"/>
  <c r="BD30"/>
  <c r="BB31"/>
  <c r="BC31"/>
  <c r="BD31"/>
  <c r="BB32"/>
  <c r="BC32"/>
  <c r="BD32"/>
  <c r="BB33"/>
  <c r="BC33"/>
  <c r="BD33"/>
  <c r="AQ33"/>
  <c r="AR33"/>
  <c r="AS33"/>
  <c r="AQ5"/>
  <c r="AR5"/>
  <c r="AS5"/>
  <c r="AQ6"/>
  <c r="AR6"/>
  <c r="AS6"/>
  <c r="AQ7"/>
  <c r="AR7"/>
  <c r="AS7"/>
  <c r="AQ8"/>
  <c r="AR8"/>
  <c r="AS8"/>
  <c r="AQ9"/>
  <c r="AR9"/>
  <c r="AS9"/>
  <c r="AQ10"/>
  <c r="AR10"/>
  <c r="AS10"/>
  <c r="AQ11"/>
  <c r="AR11"/>
  <c r="AS11"/>
  <c r="AQ12"/>
  <c r="AR12"/>
  <c r="AS12"/>
  <c r="AQ13"/>
  <c r="AR13"/>
  <c r="AS13"/>
  <c r="AQ14"/>
  <c r="AR14"/>
  <c r="AS14"/>
  <c r="AQ15"/>
  <c r="AR15"/>
  <c r="AS15"/>
  <c r="AQ16"/>
  <c r="AR16"/>
  <c r="AS16"/>
  <c r="AQ17"/>
  <c r="AR17"/>
  <c r="AS17"/>
  <c r="AQ18"/>
  <c r="AR18"/>
  <c r="AS18"/>
  <c r="AQ19"/>
  <c r="AR19"/>
  <c r="AS19"/>
  <c r="AQ20"/>
  <c r="AR20"/>
  <c r="AS20"/>
  <c r="AQ21"/>
  <c r="AR21"/>
  <c r="AS21"/>
  <c r="AQ22"/>
  <c r="AR22"/>
  <c r="AS22"/>
  <c r="AQ23"/>
  <c r="AR23"/>
  <c r="AS23"/>
  <c r="AQ24"/>
  <c r="AR24"/>
  <c r="AS24"/>
  <c r="AQ25"/>
  <c r="AR25"/>
  <c r="AS25"/>
  <c r="AQ26"/>
  <c r="AR26"/>
  <c r="AS26"/>
  <c r="AQ27"/>
  <c r="AR27"/>
  <c r="AS27"/>
  <c r="AQ28"/>
  <c r="AR28"/>
  <c r="AS28"/>
  <c r="AQ29"/>
  <c r="AR29"/>
  <c r="AS29"/>
  <c r="AQ30"/>
  <c r="AR30"/>
  <c r="AS30"/>
  <c r="AQ31"/>
  <c r="AR31"/>
  <c r="AS31"/>
  <c r="AQ32"/>
  <c r="AR32"/>
  <c r="AS32"/>
  <c r="AF5"/>
  <c r="AG5"/>
  <c r="AH5"/>
  <c r="AF6"/>
  <c r="AG6"/>
  <c r="AH6"/>
  <c r="AF7"/>
  <c r="AG7"/>
  <c r="AH7"/>
  <c r="AF8"/>
  <c r="AG8"/>
  <c r="AH8"/>
  <c r="AF9"/>
  <c r="AG9"/>
  <c r="AH9"/>
  <c r="AF10"/>
  <c r="AG10"/>
  <c r="AH10"/>
  <c r="AF11"/>
  <c r="AG11"/>
  <c r="AH11"/>
  <c r="AF12"/>
  <c r="AG12"/>
  <c r="AH12"/>
  <c r="AF13"/>
  <c r="AG13"/>
  <c r="AH13"/>
  <c r="AF14"/>
  <c r="AG14"/>
  <c r="AH14"/>
  <c r="AF15"/>
  <c r="AG15"/>
  <c r="AH15"/>
  <c r="AF16"/>
  <c r="AG16"/>
  <c r="AH16"/>
  <c r="AF17"/>
  <c r="AG17"/>
  <c r="AH17"/>
  <c r="AF18"/>
  <c r="AG18"/>
  <c r="AH18"/>
  <c r="AF19"/>
  <c r="AG19"/>
  <c r="AH19"/>
  <c r="AF20"/>
  <c r="AG20"/>
  <c r="AH20"/>
  <c r="AF21"/>
  <c r="AG21"/>
  <c r="AH21"/>
  <c r="AF22"/>
  <c r="AG22"/>
  <c r="AH22"/>
  <c r="AF23"/>
  <c r="AG23"/>
  <c r="AH23"/>
  <c r="AF24"/>
  <c r="AG24"/>
  <c r="AH24"/>
  <c r="AF25"/>
  <c r="AG25"/>
  <c r="AH25"/>
  <c r="AF26"/>
  <c r="AG26"/>
  <c r="AH26"/>
  <c r="AF27"/>
  <c r="AG27"/>
  <c r="AH27"/>
  <c r="AF28"/>
  <c r="AG28"/>
  <c r="AH28"/>
  <c r="AF29"/>
  <c r="AG29"/>
  <c r="AH29"/>
  <c r="AF30"/>
  <c r="AG30"/>
  <c r="AH30"/>
  <c r="AF31"/>
  <c r="AG31"/>
  <c r="AH31"/>
  <c r="AF32"/>
  <c r="AG32"/>
  <c r="AH32"/>
  <c r="AF33"/>
  <c r="AG33"/>
  <c r="AH33"/>
  <c r="U5"/>
  <c r="V5"/>
  <c r="W5"/>
  <c r="U6"/>
  <c r="V6"/>
  <c r="W6"/>
  <c r="U7"/>
  <c r="V7"/>
  <c r="W7"/>
  <c r="U8"/>
  <c r="V8"/>
  <c r="W8"/>
  <c r="U9"/>
  <c r="V9"/>
  <c r="W9"/>
  <c r="U10"/>
  <c r="V10"/>
  <c r="W10"/>
  <c r="U11"/>
  <c r="V11"/>
  <c r="W11"/>
  <c r="U12"/>
  <c r="V12"/>
  <c r="W12"/>
  <c r="U13"/>
  <c r="V13"/>
  <c r="W13"/>
  <c r="U14"/>
  <c r="V14"/>
  <c r="W14"/>
  <c r="U15"/>
  <c r="V15"/>
  <c r="W15"/>
  <c r="U16"/>
  <c r="V16"/>
  <c r="W16"/>
  <c r="U17"/>
  <c r="V17"/>
  <c r="W17"/>
  <c r="U18"/>
  <c r="V18"/>
  <c r="W18"/>
  <c r="U19"/>
  <c r="V19"/>
  <c r="W19"/>
  <c r="U20"/>
  <c r="V20"/>
  <c r="W20"/>
  <c r="U21"/>
  <c r="V21"/>
  <c r="W21"/>
  <c r="U22"/>
  <c r="V22"/>
  <c r="W22"/>
  <c r="U23"/>
  <c r="V23"/>
  <c r="W23"/>
  <c r="U24"/>
  <c r="V24"/>
  <c r="W24"/>
  <c r="U25"/>
  <c r="V25"/>
  <c r="W25"/>
  <c r="U26"/>
  <c r="V26"/>
  <c r="W26"/>
  <c r="U27"/>
  <c r="V27"/>
  <c r="W27"/>
  <c r="U28"/>
  <c r="V28"/>
  <c r="W28"/>
  <c r="U29"/>
  <c r="V29"/>
  <c r="W29"/>
  <c r="U30"/>
  <c r="V30"/>
  <c r="W30"/>
  <c r="U31"/>
  <c r="V31"/>
  <c r="W31"/>
  <c r="U32"/>
  <c r="V32"/>
  <c r="W32"/>
  <c r="U33"/>
  <c r="V33"/>
  <c r="W33"/>
  <c r="J5"/>
  <c r="K5"/>
  <c r="L5"/>
  <c r="J6"/>
  <c r="K6"/>
  <c r="L6"/>
  <c r="J7"/>
  <c r="K7"/>
  <c r="L7"/>
  <c r="J8"/>
  <c r="K8"/>
  <c r="L8"/>
  <c r="J9"/>
  <c r="K9"/>
  <c r="L9"/>
  <c r="J10"/>
  <c r="K10"/>
  <c r="L10"/>
  <c r="J11"/>
  <c r="K11"/>
  <c r="L11"/>
  <c r="J12"/>
  <c r="K12"/>
  <c r="L12"/>
  <c r="J13"/>
  <c r="K13"/>
  <c r="L13"/>
  <c r="J14"/>
  <c r="K14"/>
  <c r="L14"/>
  <c r="J15"/>
  <c r="K15"/>
  <c r="L15"/>
  <c r="J16"/>
  <c r="K16"/>
  <c r="L16"/>
  <c r="J17"/>
  <c r="K17"/>
  <c r="L17"/>
  <c r="J18"/>
  <c r="K18"/>
  <c r="L18"/>
  <c r="J19"/>
  <c r="K19"/>
  <c r="L19"/>
  <c r="J20"/>
  <c r="K20"/>
  <c r="L20"/>
  <c r="J21"/>
  <c r="K21"/>
  <c r="L21"/>
  <c r="J22"/>
  <c r="K22"/>
  <c r="L22"/>
  <c r="J23"/>
  <c r="K23"/>
  <c r="L23"/>
  <c r="J24"/>
  <c r="K24"/>
  <c r="L24"/>
  <c r="J25"/>
  <c r="K25"/>
  <c r="L25"/>
  <c r="J26"/>
  <c r="K26"/>
  <c r="L26"/>
  <c r="J27"/>
  <c r="K27"/>
  <c r="L27"/>
  <c r="J28"/>
  <c r="K28"/>
  <c r="L28"/>
  <c r="J29"/>
  <c r="K29"/>
  <c r="L29"/>
  <c r="J30"/>
  <c r="K30"/>
  <c r="L30"/>
  <c r="J31"/>
  <c r="K31"/>
  <c r="L31"/>
  <c r="J32"/>
  <c r="K32"/>
  <c r="L32"/>
  <c r="J33"/>
  <c r="K33"/>
  <c r="L33"/>
  <c r="A13"/>
  <c r="A12"/>
  <c r="A11"/>
  <c r="A10"/>
  <c r="A9"/>
  <c r="A8"/>
  <c r="A7"/>
  <c r="A6"/>
  <c r="A5"/>
  <c r="A4"/>
  <c r="AL91" i="8"/>
  <c r="AJ65"/>
  <c r="AI65"/>
  <c r="AH65"/>
  <c r="AG65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AI5" i="7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4"/>
  <c r="AC5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4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30"/>
  <c r="AJ53"/>
  <c r="AJ52"/>
  <c r="AJ51"/>
  <c r="AJ50"/>
  <c r="AJ49"/>
  <c r="AJ48"/>
  <c r="AJ47"/>
  <c r="AJ46"/>
  <c r="AJ45"/>
  <c r="AJ44"/>
  <c r="AJ43"/>
  <c r="AJ42"/>
  <c r="AJ41"/>
  <c r="AJ40"/>
  <c r="AJ39"/>
  <c r="AJ38"/>
  <c r="AJ37"/>
  <c r="AJ36"/>
  <c r="AJ35"/>
  <c r="AJ34"/>
  <c r="AJ33"/>
  <c r="AJ32"/>
  <c r="AJ31"/>
  <c r="AJ30"/>
  <c r="AE53"/>
  <c r="AE52"/>
  <c r="AE51"/>
  <c r="AE50"/>
  <c r="AE49"/>
  <c r="AE48"/>
  <c r="AE47"/>
  <c r="AE46"/>
  <c r="AE45"/>
  <c r="AE44"/>
  <c r="AE43"/>
  <c r="AE42"/>
  <c r="AE41"/>
  <c r="AE40"/>
  <c r="AE39"/>
  <c r="AE38"/>
  <c r="AE37"/>
  <c r="AE36"/>
  <c r="AE35"/>
  <c r="AE34"/>
  <c r="AE33"/>
  <c r="AE32"/>
  <c r="AE31"/>
  <c r="AE30"/>
  <c r="X53"/>
  <c r="X52"/>
  <c r="X51"/>
  <c r="X50"/>
  <c r="X49"/>
  <c r="X48"/>
  <c r="X47"/>
  <c r="X46"/>
  <c r="X45"/>
  <c r="X44"/>
  <c r="X43"/>
  <c r="X42"/>
  <c r="X41"/>
  <c r="X40"/>
  <c r="X39"/>
  <c r="X38"/>
  <c r="X37"/>
  <c r="X36"/>
  <c r="X35"/>
  <c r="X34"/>
  <c r="X33"/>
  <c r="X32"/>
  <c r="X31"/>
  <c r="X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30"/>
  <c r="H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30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AI53"/>
  <c r="AH53"/>
  <c r="AG53"/>
  <c r="AF53"/>
  <c r="AD53"/>
  <c r="AC53"/>
  <c r="AB53"/>
  <c r="AA53"/>
  <c r="Z53"/>
  <c r="V53"/>
  <c r="T53"/>
  <c r="O53"/>
  <c r="M53"/>
  <c r="H53"/>
  <c r="AI52"/>
  <c r="AH52"/>
  <c r="AG52"/>
  <c r="AF52"/>
  <c r="AD52"/>
  <c r="AC52"/>
  <c r="AB52"/>
  <c r="AA52"/>
  <c r="Z52"/>
  <c r="V52"/>
  <c r="T52"/>
  <c r="O52"/>
  <c r="M52"/>
  <c r="H52"/>
  <c r="AI51"/>
  <c r="AH51"/>
  <c r="AG51"/>
  <c r="AF51"/>
  <c r="AD51"/>
  <c r="AC51"/>
  <c r="AB51"/>
  <c r="AA51"/>
  <c r="Z51"/>
  <c r="V51"/>
  <c r="T51"/>
  <c r="O51"/>
  <c r="M51"/>
  <c r="H51"/>
  <c r="AI50"/>
  <c r="AH50"/>
  <c r="AG50"/>
  <c r="AF50"/>
  <c r="AD50"/>
  <c r="AC50"/>
  <c r="AB50"/>
  <c r="AA50"/>
  <c r="Z50"/>
  <c r="V50"/>
  <c r="T50"/>
  <c r="O50"/>
  <c r="M50"/>
  <c r="H50"/>
  <c r="AI49"/>
  <c r="AH49"/>
  <c r="AG49"/>
  <c r="AF49"/>
  <c r="AD49"/>
  <c r="AC49"/>
  <c r="AB49"/>
  <c r="AA49"/>
  <c r="Z49"/>
  <c r="V49"/>
  <c r="T49"/>
  <c r="O49"/>
  <c r="M49"/>
  <c r="H49"/>
  <c r="AI48"/>
  <c r="AH48"/>
  <c r="AG48"/>
  <c r="AF48"/>
  <c r="AD48"/>
  <c r="AC48"/>
  <c r="AB48"/>
  <c r="AA48"/>
  <c r="Z48"/>
  <c r="V48"/>
  <c r="T48"/>
  <c r="O48"/>
  <c r="M48"/>
  <c r="H48"/>
  <c r="AI47"/>
  <c r="AH47"/>
  <c r="AG47"/>
  <c r="AF47"/>
  <c r="AD47"/>
  <c r="AC47"/>
  <c r="AB47"/>
  <c r="AA47"/>
  <c r="Z47"/>
  <c r="V47"/>
  <c r="T47"/>
  <c r="O47"/>
  <c r="M47"/>
  <c r="H47"/>
  <c r="AI46"/>
  <c r="AH46"/>
  <c r="AG46"/>
  <c r="AF46"/>
  <c r="AD46"/>
  <c r="AC46"/>
  <c r="AB46"/>
  <c r="AA46"/>
  <c r="Z46"/>
  <c r="V46"/>
  <c r="T46"/>
  <c r="O46"/>
  <c r="M46"/>
  <c r="H46"/>
  <c r="AI45"/>
  <c r="AH45"/>
  <c r="AG45"/>
  <c r="AF45"/>
  <c r="AD45"/>
  <c r="AC45"/>
  <c r="AB45"/>
  <c r="AA45"/>
  <c r="Z45"/>
  <c r="V45"/>
  <c r="T45"/>
  <c r="O45"/>
  <c r="M45"/>
  <c r="H45"/>
  <c r="AI44"/>
  <c r="AH44"/>
  <c r="AG44"/>
  <c r="AF44"/>
  <c r="AD44"/>
  <c r="AC44"/>
  <c r="AB44"/>
  <c r="AA44"/>
  <c r="Z44"/>
  <c r="V44"/>
  <c r="T44"/>
  <c r="O44"/>
  <c r="M44"/>
  <c r="H44"/>
  <c r="AI43"/>
  <c r="AH43"/>
  <c r="AG43"/>
  <c r="AF43"/>
  <c r="AD43"/>
  <c r="AC43"/>
  <c r="AB43"/>
  <c r="AA43"/>
  <c r="Z43"/>
  <c r="V43"/>
  <c r="T43"/>
  <c r="O43"/>
  <c r="M43"/>
  <c r="H43"/>
  <c r="AI42"/>
  <c r="AH42"/>
  <c r="AG42"/>
  <c r="AF42"/>
  <c r="AD42"/>
  <c r="AC42"/>
  <c r="AB42"/>
  <c r="AA42"/>
  <c r="Z42"/>
  <c r="V42"/>
  <c r="T42"/>
  <c r="O42"/>
  <c r="M42"/>
  <c r="H42"/>
  <c r="AI41"/>
  <c r="AH41"/>
  <c r="AG41"/>
  <c r="AF41"/>
  <c r="AD41"/>
  <c r="AC41"/>
  <c r="AB41"/>
  <c r="AA41"/>
  <c r="Z41"/>
  <c r="V41"/>
  <c r="T41"/>
  <c r="O41"/>
  <c r="M41"/>
  <c r="H41"/>
  <c r="AI40"/>
  <c r="AH40"/>
  <c r="AG40"/>
  <c r="AF40"/>
  <c r="AD40"/>
  <c r="AC40"/>
  <c r="AB40"/>
  <c r="AA40"/>
  <c r="Z40"/>
  <c r="V40"/>
  <c r="T40"/>
  <c r="O40"/>
  <c r="M40"/>
  <c r="H40"/>
  <c r="AI39"/>
  <c r="AH39"/>
  <c r="AG39"/>
  <c r="AF39"/>
  <c r="AD39"/>
  <c r="AC39"/>
  <c r="AB39"/>
  <c r="AA39"/>
  <c r="Z39"/>
  <c r="V39"/>
  <c r="T39"/>
  <c r="O39"/>
  <c r="M39"/>
  <c r="H39"/>
  <c r="AI38"/>
  <c r="AH38"/>
  <c r="AG38"/>
  <c r="AF38"/>
  <c r="AD38"/>
  <c r="AC38"/>
  <c r="AB38"/>
  <c r="AA38"/>
  <c r="Z38"/>
  <c r="V38"/>
  <c r="T38"/>
  <c r="O38"/>
  <c r="M38"/>
  <c r="H38"/>
  <c r="AI37"/>
  <c r="AH37"/>
  <c r="AG37"/>
  <c r="AF37"/>
  <c r="AD37"/>
  <c r="AC37"/>
  <c r="AB37"/>
  <c r="AA37"/>
  <c r="Z37"/>
  <c r="V37"/>
  <c r="T37"/>
  <c r="O37"/>
  <c r="M37"/>
  <c r="H37"/>
  <c r="AI36"/>
  <c r="AH36"/>
  <c r="AG36"/>
  <c r="AF36"/>
  <c r="AD36"/>
  <c r="AC36"/>
  <c r="AB36"/>
  <c r="AA36"/>
  <c r="Z36"/>
  <c r="V36"/>
  <c r="T36"/>
  <c r="O36"/>
  <c r="M36"/>
  <c r="H36"/>
  <c r="AI35"/>
  <c r="AH35"/>
  <c r="AG35"/>
  <c r="AF35"/>
  <c r="AD35"/>
  <c r="AC35"/>
  <c r="AB35"/>
  <c r="AA35"/>
  <c r="Z35"/>
  <c r="V35"/>
  <c r="T35"/>
  <c r="O35"/>
  <c r="M35"/>
  <c r="H35"/>
  <c r="AI34"/>
  <c r="AH34"/>
  <c r="AG34"/>
  <c r="AF34"/>
  <c r="AD34"/>
  <c r="AC34"/>
  <c r="AB34"/>
  <c r="AA34"/>
  <c r="Z34"/>
  <c r="V34"/>
  <c r="T34"/>
  <c r="O34"/>
  <c r="M34"/>
  <c r="H34"/>
  <c r="AI33"/>
  <c r="AH33"/>
  <c r="AG33"/>
  <c r="AF33"/>
  <c r="AD33"/>
  <c r="AC33"/>
  <c r="AB33"/>
  <c r="AA33"/>
  <c r="Z33"/>
  <c r="V33"/>
  <c r="T33"/>
  <c r="O33"/>
  <c r="M33"/>
  <c r="H33"/>
  <c r="AI32"/>
  <c r="AH32"/>
  <c r="AG32"/>
  <c r="AF32"/>
  <c r="AD32"/>
  <c r="AC32"/>
  <c r="AB32"/>
  <c r="AA32"/>
  <c r="Z32"/>
  <c r="V32"/>
  <c r="T32"/>
  <c r="O32"/>
  <c r="M32"/>
  <c r="H32"/>
  <c r="AI31"/>
  <c r="AH31"/>
  <c r="AG31"/>
  <c r="AF31"/>
  <c r="AD31"/>
  <c r="AC31"/>
  <c r="AB31"/>
  <c r="AA31"/>
  <c r="Z31"/>
  <c r="V31"/>
  <c r="T31"/>
  <c r="O31"/>
  <c r="M31"/>
  <c r="H31"/>
  <c r="AI30"/>
  <c r="AH30"/>
  <c r="AG30"/>
  <c r="AF30"/>
  <c r="AD30"/>
  <c r="AC30"/>
  <c r="AB30"/>
  <c r="AA30"/>
  <c r="Z30"/>
  <c r="V30"/>
  <c r="T30"/>
  <c r="O30"/>
  <c r="M30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S1"/>
  <c r="S53" s="1"/>
  <c r="W1"/>
  <c r="P1" s="1"/>
  <c r="P53" s="1"/>
  <c r="U1"/>
  <c r="N1" s="1"/>
  <c r="N53" s="1"/>
  <c r="X1"/>
  <c r="Q1" s="1"/>
  <c r="J1" s="1"/>
  <c r="C1" s="1"/>
  <c r="Y1"/>
  <c r="R1" s="1"/>
  <c r="R53" s="1"/>
  <c r="BD51" i="5"/>
  <c r="BC51"/>
  <c r="BB51"/>
  <c r="BA51" s="1"/>
  <c r="AY51"/>
  <c r="AS51"/>
  <c r="AR51"/>
  <c r="AQ51"/>
  <c r="AP51"/>
  <c r="AO51"/>
  <c r="AN51"/>
  <c r="AH51"/>
  <c r="AG51"/>
  <c r="AF51"/>
  <c r="AE51" s="1"/>
  <c r="AD51"/>
  <c r="AC51"/>
  <c r="W51"/>
  <c r="V51"/>
  <c r="U51"/>
  <c r="T51" s="1"/>
  <c r="R51"/>
  <c r="L51"/>
  <c r="K51"/>
  <c r="J51"/>
  <c r="I51" s="1"/>
  <c r="G51"/>
  <c r="BD50"/>
  <c r="BC50"/>
  <c r="BB50"/>
  <c r="BA50" s="1"/>
  <c r="AY50"/>
  <c r="AS50"/>
  <c r="AR50"/>
  <c r="AQ50"/>
  <c r="AP50" s="1"/>
  <c r="AO50"/>
  <c r="AN50"/>
  <c r="AH50"/>
  <c r="AG50"/>
  <c r="AF50"/>
  <c r="AE50"/>
  <c r="AD50"/>
  <c r="AC50"/>
  <c r="W50"/>
  <c r="V50"/>
  <c r="U50"/>
  <c r="T50" s="1"/>
  <c r="S50"/>
  <c r="R50"/>
  <c r="L50"/>
  <c r="K50"/>
  <c r="J50"/>
  <c r="I50"/>
  <c r="H50"/>
  <c r="G50"/>
  <c r="BD49"/>
  <c r="BC49"/>
  <c r="BB49"/>
  <c r="BA49" s="1"/>
  <c r="AY49"/>
  <c r="AS49"/>
  <c r="AR49"/>
  <c r="AQ49"/>
  <c r="AP49" s="1"/>
  <c r="AN49"/>
  <c r="AH49"/>
  <c r="AG49"/>
  <c r="AF49"/>
  <c r="AE49" s="1"/>
  <c r="AC49"/>
  <c r="W49"/>
  <c r="V49"/>
  <c r="U49"/>
  <c r="T49" s="1"/>
  <c r="L49"/>
  <c r="K49"/>
  <c r="J49"/>
  <c r="I49"/>
  <c r="H49"/>
  <c r="G49"/>
  <c r="BD48"/>
  <c r="BC48"/>
  <c r="BB48"/>
  <c r="BA48" s="1"/>
  <c r="AY48"/>
  <c r="AS48"/>
  <c r="AR48"/>
  <c r="AQ48"/>
  <c r="AP48" s="1"/>
  <c r="AN48"/>
  <c r="AH48"/>
  <c r="AG48"/>
  <c r="AF48"/>
  <c r="AE48" s="1"/>
  <c r="AD48"/>
  <c r="W48"/>
  <c r="V48"/>
  <c r="U48"/>
  <c r="T48" s="1"/>
  <c r="L48"/>
  <c r="K48"/>
  <c r="J48"/>
  <c r="I48" s="1"/>
  <c r="BD47"/>
  <c r="BC47"/>
  <c r="BB47"/>
  <c r="BA47" s="1"/>
  <c r="AY47"/>
  <c r="AS47"/>
  <c r="AR47"/>
  <c r="AQ47"/>
  <c r="AP47" s="1"/>
  <c r="AH47"/>
  <c r="AG47"/>
  <c r="AF47"/>
  <c r="AE47" s="1"/>
  <c r="W47"/>
  <c r="V47"/>
  <c r="U47"/>
  <c r="T47" s="1"/>
  <c r="L47"/>
  <c r="K47"/>
  <c r="J47"/>
  <c r="I47" s="1"/>
  <c r="BD46"/>
  <c r="BC46"/>
  <c r="BB46"/>
  <c r="BA46" s="1"/>
  <c r="AY46"/>
  <c r="AS46"/>
  <c r="AR46"/>
  <c r="AQ46"/>
  <c r="AP46" s="1"/>
  <c r="AN46"/>
  <c r="AH46"/>
  <c r="AG46"/>
  <c r="AF46"/>
  <c r="AE46" s="1"/>
  <c r="AC46"/>
  <c r="W46"/>
  <c r="V46"/>
  <c r="U46"/>
  <c r="T46" s="1"/>
  <c r="R46"/>
  <c r="L46"/>
  <c r="K46"/>
  <c r="J46"/>
  <c r="I46" s="1"/>
  <c r="BD45"/>
  <c r="BC45"/>
  <c r="BB45"/>
  <c r="BA45" s="1"/>
  <c r="AY45"/>
  <c r="AS45"/>
  <c r="AR45"/>
  <c r="AQ45"/>
  <c r="AP45" s="1"/>
  <c r="AO45"/>
  <c r="AN45"/>
  <c r="AH45"/>
  <c r="AG45"/>
  <c r="AF45"/>
  <c r="AE45" s="1"/>
  <c r="AD45"/>
  <c r="AC45"/>
  <c r="W45"/>
  <c r="V45"/>
  <c r="U45"/>
  <c r="T45" s="1"/>
  <c r="R45"/>
  <c r="L45"/>
  <c r="K45"/>
  <c r="J45"/>
  <c r="I45" s="1"/>
  <c r="G45"/>
  <c r="BD44"/>
  <c r="BC44"/>
  <c r="BB44"/>
  <c r="BA44" s="1"/>
  <c r="AY44"/>
  <c r="AS44"/>
  <c r="AR44"/>
  <c r="AQ44"/>
  <c r="AP44" s="1"/>
  <c r="AO44"/>
  <c r="AN44"/>
  <c r="AH44"/>
  <c r="AG44"/>
  <c r="AF44"/>
  <c r="AE44" s="1"/>
  <c r="AC44"/>
  <c r="W44"/>
  <c r="V44"/>
  <c r="R44" s="1"/>
  <c r="U44"/>
  <c r="S44"/>
  <c r="L44"/>
  <c r="K44"/>
  <c r="J44"/>
  <c r="I44"/>
  <c r="H44"/>
  <c r="G44"/>
  <c r="BD43"/>
  <c r="BC43"/>
  <c r="BB43"/>
  <c r="BA43" s="1"/>
  <c r="AY43"/>
  <c r="AS43"/>
  <c r="AR43"/>
  <c r="AQ43"/>
  <c r="AP43" s="1"/>
  <c r="AH43"/>
  <c r="AG43"/>
  <c r="AF43"/>
  <c r="AE43" s="1"/>
  <c r="W43"/>
  <c r="V43"/>
  <c r="U43"/>
  <c r="T43" s="1"/>
  <c r="L43"/>
  <c r="K43"/>
  <c r="J43"/>
  <c r="I43" s="1"/>
  <c r="BD42"/>
  <c r="BC42"/>
  <c r="BB42"/>
  <c r="BA42" s="1"/>
  <c r="AY42"/>
  <c r="AS42"/>
  <c r="AR42"/>
  <c r="AQ42"/>
  <c r="AP42" s="1"/>
  <c r="AO42"/>
  <c r="AH42"/>
  <c r="AG42"/>
  <c r="AF42"/>
  <c r="AE42" s="1"/>
  <c r="W42"/>
  <c r="V42"/>
  <c r="U42"/>
  <c r="T42" s="1"/>
  <c r="L42"/>
  <c r="K42"/>
  <c r="J42"/>
  <c r="I42" s="1"/>
  <c r="BD41"/>
  <c r="BC41"/>
  <c r="BB41"/>
  <c r="BA41" s="1"/>
  <c r="AZ41"/>
  <c r="AS41"/>
  <c r="AR41"/>
  <c r="AQ41"/>
  <c r="AP41" s="1"/>
  <c r="AO41"/>
  <c r="AN41"/>
  <c r="AH41"/>
  <c r="AG41"/>
  <c r="AF41"/>
  <c r="AE41" s="1"/>
  <c r="AD41"/>
  <c r="W41"/>
  <c r="V41"/>
  <c r="U41"/>
  <c r="T41" s="1"/>
  <c r="S41"/>
  <c r="R41"/>
  <c r="L41"/>
  <c r="K41"/>
  <c r="J41"/>
  <c r="I41" s="1"/>
  <c r="G41"/>
  <c r="BD40"/>
  <c r="BC40"/>
  <c r="BB40"/>
  <c r="BA40" s="1"/>
  <c r="AY40"/>
  <c r="AS40"/>
  <c r="AR40"/>
  <c r="AQ40"/>
  <c r="AP40" s="1"/>
  <c r="AO40"/>
  <c r="AN40"/>
  <c r="AH40"/>
  <c r="AG40"/>
  <c r="AF40"/>
  <c r="AE40" s="1"/>
  <c r="AC40"/>
  <c r="W40"/>
  <c r="V40"/>
  <c r="R40" s="1"/>
  <c r="U40"/>
  <c r="S40"/>
  <c r="L40"/>
  <c r="K40"/>
  <c r="J40"/>
  <c r="I40" s="1"/>
  <c r="G40"/>
  <c r="BB34"/>
  <c r="BC34"/>
  <c r="BD34"/>
  <c r="BB35"/>
  <c r="BC35"/>
  <c r="BD35"/>
  <c r="BB36"/>
  <c r="BC36"/>
  <c r="BD36"/>
  <c r="BB37"/>
  <c r="BC37"/>
  <c r="BD37"/>
  <c r="BB38"/>
  <c r="BC38"/>
  <c r="BD38"/>
  <c r="BB39"/>
  <c r="BC39"/>
  <c r="BD39"/>
  <c r="AQ34"/>
  <c r="AR34"/>
  <c r="AS34"/>
  <c r="AQ35"/>
  <c r="AR35"/>
  <c r="AS35"/>
  <c r="AQ36"/>
  <c r="AR36"/>
  <c r="AS36"/>
  <c r="AQ37"/>
  <c r="AR37"/>
  <c r="AS37"/>
  <c r="AQ38"/>
  <c r="AR38"/>
  <c r="AS38"/>
  <c r="AQ39"/>
  <c r="AR39"/>
  <c r="AS39"/>
  <c r="AF39"/>
  <c r="AG39"/>
  <c r="AH39"/>
  <c r="AF34"/>
  <c r="AG34"/>
  <c r="AH34"/>
  <c r="AF35"/>
  <c r="AG35"/>
  <c r="AH35"/>
  <c r="AF36"/>
  <c r="AG36"/>
  <c r="AH36"/>
  <c r="AF37"/>
  <c r="AG37"/>
  <c r="AH37"/>
  <c r="AF38"/>
  <c r="AE38" s="1"/>
  <c r="AG38"/>
  <c r="AH38"/>
  <c r="U34"/>
  <c r="V34"/>
  <c r="W34"/>
  <c r="U35"/>
  <c r="V35"/>
  <c r="W35"/>
  <c r="U36"/>
  <c r="V36"/>
  <c r="W36"/>
  <c r="U37"/>
  <c r="V37"/>
  <c r="W37"/>
  <c r="U38"/>
  <c r="V38"/>
  <c r="W38"/>
  <c r="U39"/>
  <c r="V39"/>
  <c r="W39"/>
  <c r="J34"/>
  <c r="K34"/>
  <c r="L34"/>
  <c r="J35"/>
  <c r="K35"/>
  <c r="L35"/>
  <c r="J36"/>
  <c r="K36"/>
  <c r="L36"/>
  <c r="J37"/>
  <c r="K37"/>
  <c r="L37"/>
  <c r="J38"/>
  <c r="K38"/>
  <c r="L38"/>
  <c r="J39"/>
  <c r="K39"/>
  <c r="L39"/>
  <c r="C4"/>
  <c r="D4"/>
  <c r="F4"/>
  <c r="M4"/>
  <c r="N4"/>
  <c r="O4"/>
  <c r="P4"/>
  <c r="Q4"/>
  <c r="X4"/>
  <c r="Y4"/>
  <c r="Z4"/>
  <c r="AA4"/>
  <c r="AB4"/>
  <c r="AI4"/>
  <c r="AJ4"/>
  <c r="AG4" s="1"/>
  <c r="AK4"/>
  <c r="AL4"/>
  <c r="AM4"/>
  <c r="AT4"/>
  <c r="AU4"/>
  <c r="AV4"/>
  <c r="AW4"/>
  <c r="AX4"/>
  <c r="BE4"/>
  <c r="BF4"/>
  <c r="BG4"/>
  <c r="BH4"/>
  <c r="BI4"/>
  <c r="AL57" i="9" l="1"/>
  <c r="AL59"/>
  <c r="AL63"/>
  <c r="AL61"/>
  <c r="AL56"/>
  <c r="G1" i="7"/>
  <c r="I1"/>
  <c r="K1"/>
  <c r="L1"/>
  <c r="N30"/>
  <c r="P30"/>
  <c r="R30"/>
  <c r="S30"/>
  <c r="U30"/>
  <c r="W30"/>
  <c r="Y30"/>
  <c r="N31"/>
  <c r="P31"/>
  <c r="R31"/>
  <c r="S31"/>
  <c r="U31"/>
  <c r="W31"/>
  <c r="Y31"/>
  <c r="N32"/>
  <c r="P32"/>
  <c r="R32"/>
  <c r="S32"/>
  <c r="U32"/>
  <c r="W32"/>
  <c r="Y32"/>
  <c r="N33"/>
  <c r="P33"/>
  <c r="R33"/>
  <c r="S33"/>
  <c r="U33"/>
  <c r="W33"/>
  <c r="Y33"/>
  <c r="N34"/>
  <c r="P34"/>
  <c r="R34"/>
  <c r="S34"/>
  <c r="U34"/>
  <c r="W34"/>
  <c r="Y34"/>
  <c r="N35"/>
  <c r="P35"/>
  <c r="R35"/>
  <c r="S35"/>
  <c r="U35"/>
  <c r="W35"/>
  <c r="Y35"/>
  <c r="N36"/>
  <c r="P36"/>
  <c r="R36"/>
  <c r="S36"/>
  <c r="U36"/>
  <c r="W36"/>
  <c r="Y36"/>
  <c r="N37"/>
  <c r="P37"/>
  <c r="R37"/>
  <c r="S37"/>
  <c r="U37"/>
  <c r="W37"/>
  <c r="Y37"/>
  <c r="N38"/>
  <c r="P38"/>
  <c r="R38"/>
  <c r="S38"/>
  <c r="U38"/>
  <c r="W38"/>
  <c r="Y38"/>
  <c r="N39"/>
  <c r="P39"/>
  <c r="R39"/>
  <c r="S39"/>
  <c r="U39"/>
  <c r="W39"/>
  <c r="Y39"/>
  <c r="N40"/>
  <c r="P40"/>
  <c r="R40"/>
  <c r="S40"/>
  <c r="U40"/>
  <c r="W40"/>
  <c r="Y40"/>
  <c r="N41"/>
  <c r="P41"/>
  <c r="R41"/>
  <c r="S41"/>
  <c r="U41"/>
  <c r="W41"/>
  <c r="Y41"/>
  <c r="N42"/>
  <c r="P42"/>
  <c r="R42"/>
  <c r="S42"/>
  <c r="U42"/>
  <c r="W42"/>
  <c r="Y42"/>
  <c r="N43"/>
  <c r="P43"/>
  <c r="R43"/>
  <c r="S43"/>
  <c r="U43"/>
  <c r="W43"/>
  <c r="Y43"/>
  <c r="N44"/>
  <c r="P44"/>
  <c r="R44"/>
  <c r="S44"/>
  <c r="U44"/>
  <c r="W44"/>
  <c r="Y44"/>
  <c r="N45"/>
  <c r="P45"/>
  <c r="R45"/>
  <c r="S45"/>
  <c r="U45"/>
  <c r="W45"/>
  <c r="Y45"/>
  <c r="N46"/>
  <c r="P46"/>
  <c r="R46"/>
  <c r="S46"/>
  <c r="U46"/>
  <c r="W46"/>
  <c r="Y46"/>
  <c r="N47"/>
  <c r="P47"/>
  <c r="R47"/>
  <c r="S47"/>
  <c r="U47"/>
  <c r="W47"/>
  <c r="Y47"/>
  <c r="N48"/>
  <c r="P48"/>
  <c r="R48"/>
  <c r="S48"/>
  <c r="U48"/>
  <c r="W48"/>
  <c r="Y48"/>
  <c r="N49"/>
  <c r="P49"/>
  <c r="R49"/>
  <c r="S49"/>
  <c r="U49"/>
  <c r="W49"/>
  <c r="Y49"/>
  <c r="N50"/>
  <c r="P50"/>
  <c r="R50"/>
  <c r="S50"/>
  <c r="U50"/>
  <c r="W50"/>
  <c r="Y50"/>
  <c r="N51"/>
  <c r="P51"/>
  <c r="R51"/>
  <c r="S51"/>
  <c r="U51"/>
  <c r="W51"/>
  <c r="Y51"/>
  <c r="N52"/>
  <c r="P52"/>
  <c r="R52"/>
  <c r="S52"/>
  <c r="U52"/>
  <c r="W52"/>
  <c r="Y52"/>
  <c r="U53"/>
  <c r="W53"/>
  <c r="Y53"/>
  <c r="I4" i="10"/>
  <c r="H4"/>
  <c r="T4"/>
  <c r="S4"/>
  <c r="AE4"/>
  <c r="AD4"/>
  <c r="AP4"/>
  <c r="AO4"/>
  <c r="BA4"/>
  <c r="AZ4"/>
  <c r="G4"/>
  <c r="R4"/>
  <c r="AC4"/>
  <c r="AN4"/>
  <c r="AY4"/>
  <c r="G33" i="5"/>
  <c r="H33"/>
  <c r="G32"/>
  <c r="H32"/>
  <c r="G31"/>
  <c r="H31"/>
  <c r="G30"/>
  <c r="H30"/>
  <c r="G29"/>
  <c r="H29"/>
  <c r="G28"/>
  <c r="H28"/>
  <c r="G27"/>
  <c r="H27"/>
  <c r="G26"/>
  <c r="H26"/>
  <c r="G25"/>
  <c r="H25"/>
  <c r="G24"/>
  <c r="H24"/>
  <c r="G23"/>
  <c r="H23"/>
  <c r="G22"/>
  <c r="H22"/>
  <c r="G21"/>
  <c r="H21"/>
  <c r="G20"/>
  <c r="H20"/>
  <c r="G19"/>
  <c r="H19"/>
  <c r="G18"/>
  <c r="H18"/>
  <c r="G17"/>
  <c r="H17"/>
  <c r="G16"/>
  <c r="H16"/>
  <c r="G15"/>
  <c r="H15"/>
  <c r="G14"/>
  <c r="H14"/>
  <c r="G13"/>
  <c r="H13"/>
  <c r="G12"/>
  <c r="H12"/>
  <c r="G11"/>
  <c r="H11"/>
  <c r="G10"/>
  <c r="H10"/>
  <c r="G9"/>
  <c r="H9"/>
  <c r="G8"/>
  <c r="H8"/>
  <c r="G7"/>
  <c r="H7"/>
  <c r="G6"/>
  <c r="H6"/>
  <c r="G5"/>
  <c r="H5"/>
  <c r="R33"/>
  <c r="S33"/>
  <c r="R32"/>
  <c r="S32"/>
  <c r="R31"/>
  <c r="S31"/>
  <c r="R30"/>
  <c r="S30"/>
  <c r="R29"/>
  <c r="S29"/>
  <c r="R28"/>
  <c r="S28"/>
  <c r="R27"/>
  <c r="S27"/>
  <c r="R26"/>
  <c r="S26"/>
  <c r="R25"/>
  <c r="S25"/>
  <c r="R24"/>
  <c r="S24"/>
  <c r="R23"/>
  <c r="S23"/>
  <c r="R22"/>
  <c r="S22"/>
  <c r="R21"/>
  <c r="S21"/>
  <c r="R20"/>
  <c r="S20"/>
  <c r="R19"/>
  <c r="S19"/>
  <c r="R18"/>
  <c r="S18"/>
  <c r="R17"/>
  <c r="S17"/>
  <c r="R16"/>
  <c r="S16"/>
  <c r="R15"/>
  <c r="S15"/>
  <c r="R14"/>
  <c r="S14"/>
  <c r="R13"/>
  <c r="S13"/>
  <c r="R12"/>
  <c r="S12"/>
  <c r="R11"/>
  <c r="S11"/>
  <c r="R10"/>
  <c r="S10"/>
  <c r="R9"/>
  <c r="S9"/>
  <c r="R8"/>
  <c r="S8"/>
  <c r="R7"/>
  <c r="S7"/>
  <c r="R6"/>
  <c r="S6"/>
  <c r="R5"/>
  <c r="S5"/>
  <c r="AC33"/>
  <c r="AD33"/>
  <c r="AC32"/>
  <c r="AD32"/>
  <c r="AC31"/>
  <c r="AD31"/>
  <c r="AC30"/>
  <c r="AD30"/>
  <c r="AC29"/>
  <c r="AD29"/>
  <c r="AC28"/>
  <c r="AD28"/>
  <c r="AC27"/>
  <c r="AD27"/>
  <c r="AC26"/>
  <c r="AD26"/>
  <c r="AC25"/>
  <c r="AD25"/>
  <c r="AC24"/>
  <c r="AD24"/>
  <c r="AC23"/>
  <c r="AD23"/>
  <c r="AC22"/>
  <c r="AD22"/>
  <c r="AC21"/>
  <c r="AD21"/>
  <c r="AC20"/>
  <c r="AD20"/>
  <c r="AC19"/>
  <c r="AD19"/>
  <c r="AC18"/>
  <c r="AD18"/>
  <c r="AC17"/>
  <c r="AD17"/>
  <c r="AC16"/>
  <c r="AD16"/>
  <c r="AC15"/>
  <c r="AD15"/>
  <c r="AC14"/>
  <c r="AD14"/>
  <c r="AC13"/>
  <c r="AD13"/>
  <c r="AC12"/>
  <c r="AD12"/>
  <c r="AC11"/>
  <c r="AD11"/>
  <c r="AC10"/>
  <c r="AD10"/>
  <c r="AC9"/>
  <c r="AD9"/>
  <c r="AC8"/>
  <c r="AD8"/>
  <c r="AC7"/>
  <c r="AD7"/>
  <c r="AC6"/>
  <c r="AD6"/>
  <c r="AC5"/>
  <c r="AD5"/>
  <c r="AN32"/>
  <c r="AO32"/>
  <c r="AN31"/>
  <c r="AO31"/>
  <c r="AN30"/>
  <c r="AO30"/>
  <c r="AN29"/>
  <c r="AO29"/>
  <c r="AN28"/>
  <c r="AO28"/>
  <c r="AN27"/>
  <c r="AO27"/>
  <c r="AN26"/>
  <c r="AO26"/>
  <c r="AN25"/>
  <c r="AO25"/>
  <c r="AN24"/>
  <c r="AO24"/>
  <c r="AN23"/>
  <c r="AO23"/>
  <c r="AN22"/>
  <c r="AO22"/>
  <c r="AN21"/>
  <c r="AO21"/>
  <c r="AN20"/>
  <c r="AO20"/>
  <c r="AN19"/>
  <c r="AO19"/>
  <c r="AN18"/>
  <c r="AO18"/>
  <c r="AN17"/>
  <c r="AO17"/>
  <c r="AN16"/>
  <c r="AO16"/>
  <c r="AN15"/>
  <c r="AO15"/>
  <c r="AN14"/>
  <c r="AO14"/>
  <c r="AN13"/>
  <c r="AO13"/>
  <c r="AN12"/>
  <c r="AO12"/>
  <c r="AN11"/>
  <c r="AO11"/>
  <c r="AN10"/>
  <c r="AO10"/>
  <c r="AN9"/>
  <c r="AO9"/>
  <c r="AN8"/>
  <c r="AO8"/>
  <c r="AN7"/>
  <c r="AO7"/>
  <c r="AN6"/>
  <c r="AO6"/>
  <c r="AN5"/>
  <c r="AO5"/>
  <c r="AN33"/>
  <c r="AO33"/>
  <c r="AY33"/>
  <c r="AZ33"/>
  <c r="AY32"/>
  <c r="AZ32"/>
  <c r="AY31"/>
  <c r="AZ31"/>
  <c r="AY30"/>
  <c r="AZ30"/>
  <c r="AY29"/>
  <c r="AZ29"/>
  <c r="AY28"/>
  <c r="AZ28"/>
  <c r="AY27"/>
  <c r="AZ27"/>
  <c r="AY26"/>
  <c r="AZ26"/>
  <c r="AY25"/>
  <c r="AZ25"/>
  <c r="AY24"/>
  <c r="AZ24"/>
  <c r="AY23"/>
  <c r="AZ23"/>
  <c r="AY22"/>
  <c r="AZ22"/>
  <c r="AY21"/>
  <c r="AZ21"/>
  <c r="AY20"/>
  <c r="AZ20"/>
  <c r="AY19"/>
  <c r="AZ19"/>
  <c r="AY18"/>
  <c r="AZ18"/>
  <c r="AY17"/>
  <c r="AZ17"/>
  <c r="AY16"/>
  <c r="AZ16"/>
  <c r="AY15"/>
  <c r="AZ15"/>
  <c r="AY14"/>
  <c r="AZ14"/>
  <c r="AY13"/>
  <c r="AZ13"/>
  <c r="AY12"/>
  <c r="AZ12"/>
  <c r="AY11"/>
  <c r="AZ11"/>
  <c r="AY10"/>
  <c r="AZ10"/>
  <c r="AY9"/>
  <c r="AZ9"/>
  <c r="AY8"/>
  <c r="AZ8"/>
  <c r="AY7"/>
  <c r="AZ7"/>
  <c r="AY6"/>
  <c r="AZ6"/>
  <c r="AY5"/>
  <c r="AZ5"/>
  <c r="BA33"/>
  <c r="BA32"/>
  <c r="BA31"/>
  <c r="BA30"/>
  <c r="BA29"/>
  <c r="BA28"/>
  <c r="BA27"/>
  <c r="BA26"/>
  <c r="BA25"/>
  <c r="BA24"/>
  <c r="BA23"/>
  <c r="BA22"/>
  <c r="BA21"/>
  <c r="BA20"/>
  <c r="BA19"/>
  <c r="BA18"/>
  <c r="BA17"/>
  <c r="BA16"/>
  <c r="BA15"/>
  <c r="BA14"/>
  <c r="BA13"/>
  <c r="BA12"/>
  <c r="BA11"/>
  <c r="BA10"/>
  <c r="BA9"/>
  <c r="BA8"/>
  <c r="BA7"/>
  <c r="BA6"/>
  <c r="BA5"/>
  <c r="AP33"/>
  <c r="AP32"/>
  <c r="AP31"/>
  <c r="AP30"/>
  <c r="AP29"/>
  <c r="AP28"/>
  <c r="AP27"/>
  <c r="AP26"/>
  <c r="AP25"/>
  <c r="AP24"/>
  <c r="AP23"/>
  <c r="AP22"/>
  <c r="AP21"/>
  <c r="AP20"/>
  <c r="AP19"/>
  <c r="AP18"/>
  <c r="AP17"/>
  <c r="AP16"/>
  <c r="AP15"/>
  <c r="AP14"/>
  <c r="AP13"/>
  <c r="AP12"/>
  <c r="AP11"/>
  <c r="AP10"/>
  <c r="AP9"/>
  <c r="AP8"/>
  <c r="AP7"/>
  <c r="AP6"/>
  <c r="AP5"/>
  <c r="AE33"/>
  <c r="AE32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T37"/>
  <c r="AE36"/>
  <c r="AE35"/>
  <c r="AC41"/>
  <c r="R42"/>
  <c r="AC42"/>
  <c r="AN42"/>
  <c r="R43"/>
  <c r="AC43"/>
  <c r="AN43"/>
  <c r="G47"/>
  <c r="R47"/>
  <c r="AC47"/>
  <c r="AN47"/>
  <c r="G48"/>
  <c r="R48"/>
  <c r="AC48"/>
  <c r="R49"/>
  <c r="H51"/>
  <c r="S51"/>
  <c r="AZ51"/>
  <c r="AZ50"/>
  <c r="AD49"/>
  <c r="AO49"/>
  <c r="AZ49"/>
  <c r="S48"/>
  <c r="S49"/>
  <c r="AO48"/>
  <c r="AZ48"/>
  <c r="S47"/>
  <c r="AD47"/>
  <c r="AO47"/>
  <c r="AZ47"/>
  <c r="H46"/>
  <c r="G46"/>
  <c r="S46"/>
  <c r="AD46"/>
  <c r="AO46"/>
  <c r="AZ46"/>
  <c r="H47"/>
  <c r="H48"/>
  <c r="H41"/>
  <c r="G43"/>
  <c r="G42"/>
  <c r="H45"/>
  <c r="S45"/>
  <c r="AZ45"/>
  <c r="T44"/>
  <c r="AD44"/>
  <c r="AZ44"/>
  <c r="H43"/>
  <c r="S43"/>
  <c r="AD43"/>
  <c r="AO43"/>
  <c r="AZ43"/>
  <c r="H42"/>
  <c r="S42"/>
  <c r="AD42"/>
  <c r="AZ42"/>
  <c r="AY41"/>
  <c r="H40"/>
  <c r="T40"/>
  <c r="AD40"/>
  <c r="AZ40"/>
  <c r="T38"/>
  <c r="AE37"/>
  <c r="AE34"/>
  <c r="T34"/>
  <c r="AC36"/>
  <c r="AC35"/>
  <c r="H39"/>
  <c r="G38"/>
  <c r="G37"/>
  <c r="H36"/>
  <c r="H35"/>
  <c r="G34"/>
  <c r="AD39"/>
  <c r="AY39"/>
  <c r="AZ38"/>
  <c r="AZ37"/>
  <c r="AY36"/>
  <c r="AY35"/>
  <c r="AZ34"/>
  <c r="AE39"/>
  <c r="I36"/>
  <c r="I35"/>
  <c r="I39"/>
  <c r="BA38"/>
  <c r="BA37"/>
  <c r="BA34"/>
  <c r="G39"/>
  <c r="H38"/>
  <c r="H37"/>
  <c r="G36"/>
  <c r="G35"/>
  <c r="H34"/>
  <c r="R34"/>
  <c r="AC39"/>
  <c r="AZ39"/>
  <c r="AY38"/>
  <c r="AY37"/>
  <c r="AZ36"/>
  <c r="AZ35"/>
  <c r="AY34"/>
  <c r="I38"/>
  <c r="I37"/>
  <c r="I34"/>
  <c r="BA39"/>
  <c r="BA36"/>
  <c r="BA35"/>
  <c r="S39"/>
  <c r="R38"/>
  <c r="R37"/>
  <c r="S36"/>
  <c r="S35"/>
  <c r="AD38"/>
  <c r="AD37"/>
  <c r="AD34"/>
  <c r="AN39"/>
  <c r="AO38"/>
  <c r="AO37"/>
  <c r="AN36"/>
  <c r="AN35"/>
  <c r="AO34"/>
  <c r="AP38"/>
  <c r="AP37"/>
  <c r="AP34"/>
  <c r="R39"/>
  <c r="S38"/>
  <c r="S37"/>
  <c r="R36"/>
  <c r="R35"/>
  <c r="S34"/>
  <c r="AC38"/>
  <c r="AC37"/>
  <c r="AD36"/>
  <c r="AD35"/>
  <c r="AC34"/>
  <c r="AO39"/>
  <c r="AN38"/>
  <c r="AN37"/>
  <c r="AO36"/>
  <c r="AO35"/>
  <c r="AN34"/>
  <c r="T39"/>
  <c r="T36"/>
  <c r="T35"/>
  <c r="AP39"/>
  <c r="AP36"/>
  <c r="AP35"/>
  <c r="W4"/>
  <c r="AQ4"/>
  <c r="K4"/>
  <c r="J4"/>
  <c r="U4"/>
  <c r="AF4"/>
  <c r="AE4" s="1"/>
  <c r="BB4"/>
  <c r="V4"/>
  <c r="L4"/>
  <c r="G4" s="1"/>
  <c r="BD4"/>
  <c r="AR4"/>
  <c r="AH4"/>
  <c r="BC4"/>
  <c r="AS4"/>
  <c r="I4" l="1"/>
  <c r="L53" i="7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E1"/>
  <c r="D1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B1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AN4" i="5"/>
  <c r="AP4"/>
  <c r="S4"/>
  <c r="T4"/>
  <c r="BA4"/>
  <c r="R4"/>
  <c r="AD4"/>
  <c r="H4"/>
  <c r="AO4"/>
  <c r="AZ4"/>
  <c r="AY4"/>
  <c r="AC4"/>
  <c r="B31" i="7" l="1"/>
  <c r="B52"/>
  <c r="B50"/>
  <c r="B48"/>
  <c r="B46"/>
  <c r="B44"/>
  <c r="B42"/>
  <c r="B40"/>
  <c r="B38"/>
  <c r="B36"/>
  <c r="B34"/>
  <c r="B32"/>
  <c r="B53"/>
  <c r="B51"/>
  <c r="B49"/>
  <c r="B47"/>
  <c r="B45"/>
  <c r="B43"/>
  <c r="B41"/>
  <c r="B39"/>
  <c r="B37"/>
  <c r="B35"/>
  <c r="B33"/>
  <c r="D31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0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AL30" l="1"/>
  <c r="AL33"/>
  <c r="AL35"/>
  <c r="AL37"/>
  <c r="AL39"/>
  <c r="AL41"/>
  <c r="AL43"/>
  <c r="AL45"/>
  <c r="AL47"/>
  <c r="AL49"/>
  <c r="AL51"/>
  <c r="AL53"/>
  <c r="AM53" s="1"/>
  <c r="AL32"/>
  <c r="AL34"/>
  <c r="AL36"/>
  <c r="AL38"/>
  <c r="AL40"/>
  <c r="AL42"/>
  <c r="AL44"/>
  <c r="AL46"/>
  <c r="AL48"/>
  <c r="AL50"/>
  <c r="AL52"/>
  <c r="AM52" s="1"/>
  <c r="AL31"/>
  <c r="AM31" s="1"/>
  <c r="AM30" l="1"/>
  <c r="AM29"/>
  <c r="AM50"/>
  <c r="AM48"/>
  <c r="AM46"/>
  <c r="AM44"/>
  <c r="AM42"/>
  <c r="AM40"/>
  <c r="AM38"/>
  <c r="AM36"/>
  <c r="AM34"/>
  <c r="AM32"/>
  <c r="AM51"/>
  <c r="AM49"/>
  <c r="AM47"/>
  <c r="AM45"/>
  <c r="AM43"/>
  <c r="AM41"/>
  <c r="AM39"/>
  <c r="AM37"/>
  <c r="AM35"/>
  <c r="AM33"/>
  <c r="AN29" l="1"/>
</calcChain>
</file>

<file path=xl/sharedStrings.xml><?xml version="1.0" encoding="utf-8"?>
<sst xmlns="http://schemas.openxmlformats.org/spreadsheetml/2006/main" count="2515" uniqueCount="306">
  <si>
    <t>GOLDEN SUN (fv)</t>
  </si>
  <si>
    <t>forma</t>
  </si>
  <si>
    <t>helyezés</t>
  </si>
  <si>
    <t>lovas</t>
  </si>
  <si>
    <t>táv</t>
  </si>
  <si>
    <t>Bakos</t>
  </si>
  <si>
    <t>Budinszki</t>
  </si>
  <si>
    <t>Barabás</t>
  </si>
  <si>
    <t>Noska</t>
  </si>
  <si>
    <t>SASFIÓK</t>
  </si>
  <si>
    <t>Nagy L.</t>
  </si>
  <si>
    <t>Nagy T. II.</t>
  </si>
  <si>
    <t>Németh S.</t>
  </si>
  <si>
    <t>Tímár</t>
  </si>
  <si>
    <t>Bakos Sz.</t>
  </si>
  <si>
    <t xml:space="preserve">Mészáros </t>
  </si>
  <si>
    <t>futam száma</t>
  </si>
  <si>
    <t>GALTONIA</t>
  </si>
  <si>
    <t>Varga</t>
  </si>
  <si>
    <t>ifj. Kozma</t>
  </si>
  <si>
    <t>Kelemen</t>
  </si>
  <si>
    <t>Kerekes</t>
  </si>
  <si>
    <t>Hegedűs</t>
  </si>
  <si>
    <t>Kasal</t>
  </si>
  <si>
    <t>Godó</t>
  </si>
  <si>
    <t>Hermann</t>
  </si>
  <si>
    <t>Fézer</t>
  </si>
  <si>
    <t>Paizs</t>
  </si>
  <si>
    <t>Dobrovitz</t>
  </si>
  <si>
    <t>Georgiev</t>
  </si>
  <si>
    <t>Forma</t>
  </si>
  <si>
    <t>Esch</t>
  </si>
  <si>
    <t>Alexandra</t>
  </si>
  <si>
    <t>Ján am.</t>
  </si>
  <si>
    <t>Balogh</t>
  </si>
  <si>
    <t>ifj. Fejes</t>
  </si>
  <si>
    <t>Rácz</t>
  </si>
  <si>
    <t>CSAJHOS</t>
  </si>
  <si>
    <t>Suták V.</t>
  </si>
  <si>
    <t>Suták Cs.</t>
  </si>
  <si>
    <t>Nagy T.</t>
  </si>
  <si>
    <t>Tormási</t>
  </si>
  <si>
    <t>Linek</t>
  </si>
  <si>
    <t>Smida</t>
  </si>
  <si>
    <t>MORGANA</t>
  </si>
  <si>
    <t>Krowicki</t>
  </si>
  <si>
    <t>fj. Kozma</t>
  </si>
  <si>
    <t>KESZŐ</t>
  </si>
  <si>
    <t>GALÉRIA</t>
  </si>
  <si>
    <t>TISZATÓ</t>
  </si>
  <si>
    <t>Runa</t>
  </si>
  <si>
    <t>KARTAL</t>
  </si>
  <si>
    <t>Karin</t>
  </si>
  <si>
    <t>Mészáros</t>
  </si>
  <si>
    <t>Kocsis</t>
  </si>
  <si>
    <t>KORONÁS</t>
  </si>
  <si>
    <t>Potyók</t>
  </si>
  <si>
    <t>BELLALKO</t>
  </si>
  <si>
    <t>Németh</t>
  </si>
  <si>
    <t>Tjarda</t>
  </si>
  <si>
    <t>Negy T. II.</t>
  </si>
  <si>
    <t>MARrY GROOM</t>
  </si>
  <si>
    <t xml:space="preserve">Bakos </t>
  </si>
  <si>
    <t>datum</t>
  </si>
  <si>
    <t>mezo</t>
  </si>
  <si>
    <t>m2</t>
  </si>
  <si>
    <t>OAM</t>
  </si>
  <si>
    <t>---</t>
  </si>
  <si>
    <t>opt</t>
  </si>
  <si>
    <t>opt (egyedi)</t>
  </si>
  <si>
    <t>helyezes t-1</t>
  </si>
  <si>
    <t>zsoke t0</t>
  </si>
  <si>
    <t>tav t0</t>
  </si>
  <si>
    <t>forma t0</t>
  </si>
  <si>
    <t>datum t0</t>
  </si>
  <si>
    <t>helyezes t0</t>
  </si>
  <si>
    <t>Y</t>
  </si>
  <si>
    <t>datum t-2</t>
  </si>
  <si>
    <t>forma t-2</t>
  </si>
  <si>
    <t>tav t-2</t>
  </si>
  <si>
    <t>zsoke t-2</t>
  </si>
  <si>
    <t>helyezes t-2</t>
  </si>
  <si>
    <r>
      <t xml:space="preserve"> Δ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nap</t>
    </r>
  </si>
  <si>
    <r>
      <t>Δ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forma</t>
    </r>
  </si>
  <si>
    <r>
      <t>Δ</t>
    </r>
    <r>
      <rPr>
        <vertAlign val="subscript"/>
        <sz val="11"/>
        <color theme="1"/>
        <rFont val="Calibri"/>
        <family val="2"/>
        <charset val="238"/>
      </rPr>
      <t>1</t>
    </r>
    <r>
      <rPr>
        <sz val="11"/>
        <color theme="1"/>
        <rFont val="Calibri"/>
        <family val="2"/>
        <charset val="238"/>
      </rPr>
      <t>táv/Δ</t>
    </r>
    <r>
      <rPr>
        <vertAlign val="subscript"/>
        <sz val="11"/>
        <color theme="1"/>
        <rFont val="Calibri"/>
        <family val="2"/>
        <charset val="238"/>
      </rPr>
      <t>1</t>
    </r>
    <r>
      <rPr>
        <sz val="11"/>
        <color theme="1"/>
        <rFont val="Calibri"/>
        <family val="2"/>
        <charset val="238"/>
      </rPr>
      <t>nap</t>
    </r>
  </si>
  <si>
    <r>
      <t>Δ</t>
    </r>
    <r>
      <rPr>
        <vertAlign val="subscript"/>
        <sz val="11"/>
        <color theme="1"/>
        <rFont val="Calibri"/>
        <family val="2"/>
        <charset val="238"/>
      </rPr>
      <t>1</t>
    </r>
    <r>
      <rPr>
        <sz val="11"/>
        <color theme="1"/>
        <rFont val="Calibri"/>
        <family val="2"/>
        <charset val="238"/>
      </rPr>
      <t>forma/Δ</t>
    </r>
    <r>
      <rPr>
        <vertAlign val="subscript"/>
        <sz val="11"/>
        <color theme="1"/>
        <rFont val="Calibri"/>
        <family val="2"/>
        <charset val="238"/>
      </rPr>
      <t>1</t>
    </r>
    <r>
      <rPr>
        <sz val="11"/>
        <color theme="1"/>
        <rFont val="Calibri"/>
        <family val="2"/>
        <charset val="238"/>
      </rPr>
      <t>nap</t>
    </r>
  </si>
  <si>
    <r>
      <t>Δ</t>
    </r>
    <r>
      <rPr>
        <vertAlign val="subscript"/>
        <sz val="12"/>
        <color theme="1"/>
        <rFont val="Calibri"/>
        <family val="2"/>
        <charset val="238"/>
        <scheme val="minor"/>
      </rPr>
      <t xml:space="preserve">1 </t>
    </r>
    <r>
      <rPr>
        <sz val="12"/>
        <color theme="1"/>
        <rFont val="Calibri"/>
        <family val="2"/>
        <charset val="238"/>
        <scheme val="minor"/>
      </rPr>
      <t xml:space="preserve">= t0 - (t-1)  </t>
    </r>
  </si>
  <si>
    <t>zsoke t-1</t>
  </si>
  <si>
    <t>tav t-1</t>
  </si>
  <si>
    <t>forma t-1</t>
  </si>
  <si>
    <t>datum t-1</t>
  </si>
  <si>
    <r>
      <t>Δ2</t>
    </r>
    <r>
      <rPr>
        <vertAlign val="subscript"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= t-1 - (t-2)  </t>
    </r>
  </si>
  <si>
    <r>
      <t xml:space="preserve"> Δ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nap</t>
    </r>
  </si>
  <si>
    <r>
      <t>Δ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forma</t>
    </r>
  </si>
  <si>
    <r>
      <t>Δ</t>
    </r>
    <r>
      <rPr>
        <vertAlign val="sub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>táv/Δ</t>
    </r>
    <r>
      <rPr>
        <vertAlign val="sub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>nap</t>
    </r>
  </si>
  <si>
    <r>
      <t>Δ</t>
    </r>
    <r>
      <rPr>
        <vertAlign val="sub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>forma/Δ</t>
    </r>
    <r>
      <rPr>
        <vertAlign val="sub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>nap</t>
    </r>
  </si>
  <si>
    <r>
      <t xml:space="preserve"> Δ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nap</t>
    </r>
  </si>
  <si>
    <r>
      <t>Δ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forma</t>
    </r>
  </si>
  <si>
    <r>
      <t>Δ</t>
    </r>
    <r>
      <rPr>
        <vertAlign val="subscript"/>
        <sz val="11"/>
        <color theme="1"/>
        <rFont val="Calibri"/>
        <family val="2"/>
        <charset val="238"/>
      </rPr>
      <t>3</t>
    </r>
    <r>
      <rPr>
        <sz val="11"/>
        <color theme="1"/>
        <rFont val="Calibri"/>
        <family val="2"/>
        <charset val="238"/>
      </rPr>
      <t>táv/Δ</t>
    </r>
    <r>
      <rPr>
        <vertAlign val="subscript"/>
        <sz val="11"/>
        <color theme="1"/>
        <rFont val="Calibri"/>
        <family val="2"/>
        <charset val="238"/>
      </rPr>
      <t>3</t>
    </r>
    <r>
      <rPr>
        <sz val="11"/>
        <color theme="1"/>
        <rFont val="Calibri"/>
        <family val="2"/>
        <charset val="238"/>
      </rPr>
      <t>nap</t>
    </r>
  </si>
  <si>
    <r>
      <t>Δ</t>
    </r>
    <r>
      <rPr>
        <vertAlign val="subscript"/>
        <sz val="11"/>
        <color theme="1"/>
        <rFont val="Calibri"/>
        <family val="2"/>
        <charset val="238"/>
      </rPr>
      <t>3</t>
    </r>
    <r>
      <rPr>
        <sz val="11"/>
        <color theme="1"/>
        <rFont val="Calibri"/>
        <family val="2"/>
        <charset val="238"/>
      </rPr>
      <t>forma/Δ</t>
    </r>
    <r>
      <rPr>
        <vertAlign val="subscript"/>
        <sz val="11"/>
        <color theme="1"/>
        <rFont val="Calibri"/>
        <family val="2"/>
        <charset val="238"/>
      </rPr>
      <t>3</t>
    </r>
    <r>
      <rPr>
        <sz val="11"/>
        <color theme="1"/>
        <rFont val="Calibri"/>
        <family val="2"/>
        <charset val="238"/>
      </rPr>
      <t>nap</t>
    </r>
  </si>
  <si>
    <r>
      <t>Δ3</t>
    </r>
    <r>
      <rPr>
        <vertAlign val="subscript"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= t-2 - (t-3)  </t>
    </r>
  </si>
  <si>
    <t>helyezes t-3</t>
  </si>
  <si>
    <t>zsoke t-3</t>
  </si>
  <si>
    <t>tav t-3</t>
  </si>
  <si>
    <t>forma t-3</t>
  </si>
  <si>
    <t>datum t-3</t>
  </si>
  <si>
    <r>
      <t xml:space="preserve"> Δ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nap</t>
    </r>
  </si>
  <si>
    <r>
      <t>Δ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forma</t>
    </r>
  </si>
  <si>
    <r>
      <t>Δ</t>
    </r>
    <r>
      <rPr>
        <vertAlign val="subscript"/>
        <sz val="11"/>
        <color theme="1"/>
        <rFont val="Calibri"/>
        <family val="2"/>
        <charset val="238"/>
      </rPr>
      <t>4</t>
    </r>
    <r>
      <rPr>
        <sz val="11"/>
        <color theme="1"/>
        <rFont val="Calibri"/>
        <family val="2"/>
        <charset val="238"/>
      </rPr>
      <t>táv/Δ</t>
    </r>
    <r>
      <rPr>
        <vertAlign val="subscript"/>
        <sz val="11"/>
        <color theme="1"/>
        <rFont val="Calibri"/>
        <family val="2"/>
        <charset val="238"/>
      </rPr>
      <t>4</t>
    </r>
    <r>
      <rPr>
        <sz val="11"/>
        <color theme="1"/>
        <rFont val="Calibri"/>
        <family val="2"/>
        <charset val="238"/>
      </rPr>
      <t>nap</t>
    </r>
  </si>
  <si>
    <r>
      <t>Δ</t>
    </r>
    <r>
      <rPr>
        <vertAlign val="subscript"/>
        <sz val="11"/>
        <color theme="1"/>
        <rFont val="Calibri"/>
        <family val="2"/>
        <charset val="238"/>
      </rPr>
      <t>4</t>
    </r>
    <r>
      <rPr>
        <sz val="11"/>
        <color theme="1"/>
        <rFont val="Calibri"/>
        <family val="2"/>
        <charset val="238"/>
      </rPr>
      <t>forma/Δ</t>
    </r>
    <r>
      <rPr>
        <vertAlign val="subscript"/>
        <sz val="11"/>
        <color theme="1"/>
        <rFont val="Calibri"/>
        <family val="2"/>
        <charset val="238"/>
      </rPr>
      <t>4</t>
    </r>
    <r>
      <rPr>
        <sz val="11"/>
        <color theme="1"/>
        <rFont val="Calibri"/>
        <family val="2"/>
        <charset val="238"/>
      </rPr>
      <t>nap</t>
    </r>
  </si>
  <si>
    <t>helyezes t-4</t>
  </si>
  <si>
    <t>zsoke t-4</t>
  </si>
  <si>
    <t>tav t-4</t>
  </si>
  <si>
    <t>forma t-4</t>
  </si>
  <si>
    <t>datum t-4</t>
  </si>
  <si>
    <r>
      <t>Δ4</t>
    </r>
    <r>
      <rPr>
        <vertAlign val="subscript"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= t-3 - (t-4)  </t>
    </r>
  </si>
  <si>
    <r>
      <t xml:space="preserve"> Δ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nap</t>
    </r>
  </si>
  <si>
    <r>
      <t>Δ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forma</t>
    </r>
  </si>
  <si>
    <r>
      <t>Δ</t>
    </r>
    <r>
      <rPr>
        <vertAlign val="subscript"/>
        <sz val="11"/>
        <color theme="1"/>
        <rFont val="Calibri"/>
        <family val="2"/>
        <charset val="238"/>
      </rPr>
      <t>5</t>
    </r>
    <r>
      <rPr>
        <sz val="11"/>
        <color theme="1"/>
        <rFont val="Calibri"/>
        <family val="2"/>
        <charset val="238"/>
      </rPr>
      <t>táv/Δ</t>
    </r>
    <r>
      <rPr>
        <vertAlign val="subscript"/>
        <sz val="11"/>
        <color theme="1"/>
        <rFont val="Calibri"/>
        <family val="2"/>
        <charset val="238"/>
      </rPr>
      <t>5</t>
    </r>
    <r>
      <rPr>
        <sz val="11"/>
        <color theme="1"/>
        <rFont val="Calibri"/>
        <family val="2"/>
        <charset val="238"/>
      </rPr>
      <t>nap</t>
    </r>
  </si>
  <si>
    <r>
      <t>Δ</t>
    </r>
    <r>
      <rPr>
        <vertAlign val="subscript"/>
        <sz val="11"/>
        <color theme="1"/>
        <rFont val="Calibri"/>
        <family val="2"/>
        <charset val="238"/>
      </rPr>
      <t>5</t>
    </r>
    <r>
      <rPr>
        <sz val="11"/>
        <color theme="1"/>
        <rFont val="Calibri"/>
        <family val="2"/>
        <charset val="238"/>
      </rPr>
      <t>forma/Δ</t>
    </r>
    <r>
      <rPr>
        <vertAlign val="subscript"/>
        <sz val="11"/>
        <color theme="1"/>
        <rFont val="Calibri"/>
        <family val="2"/>
        <charset val="238"/>
      </rPr>
      <t>5</t>
    </r>
    <r>
      <rPr>
        <sz val="11"/>
        <color theme="1"/>
        <rFont val="Calibri"/>
        <family val="2"/>
        <charset val="238"/>
      </rPr>
      <t>nap</t>
    </r>
  </si>
  <si>
    <t xml:space="preserve">Δ5 = t-4 - (t-5)  </t>
  </si>
  <si>
    <t>helyezes t-5</t>
  </si>
  <si>
    <t>zsoke t-5</t>
  </si>
  <si>
    <t>tav t-5</t>
  </si>
  <si>
    <t>forma t-5</t>
  </si>
  <si>
    <t>datum t-5</t>
  </si>
  <si>
    <t>datum t-6</t>
  </si>
  <si>
    <t>forma t-6</t>
  </si>
  <si>
    <t>tav t-6</t>
  </si>
  <si>
    <t>zsoke t-6</t>
  </si>
  <si>
    <t>helyezes t-6</t>
  </si>
  <si>
    <r>
      <t>Δ</t>
    </r>
    <r>
      <rPr>
        <vertAlign val="subscript"/>
        <sz val="11"/>
        <color theme="1"/>
        <rFont val="Calibri"/>
        <family val="2"/>
        <charset val="238"/>
      </rPr>
      <t>6</t>
    </r>
    <r>
      <rPr>
        <sz val="11"/>
        <color theme="1"/>
        <rFont val="Calibri"/>
        <family val="2"/>
        <charset val="238"/>
      </rPr>
      <t>forma/Δ</t>
    </r>
    <r>
      <rPr>
        <vertAlign val="subscript"/>
        <sz val="11"/>
        <color theme="1"/>
        <rFont val="Calibri"/>
        <family val="2"/>
        <charset val="238"/>
      </rPr>
      <t>6</t>
    </r>
    <r>
      <rPr>
        <sz val="11"/>
        <color theme="1"/>
        <rFont val="Calibri"/>
        <family val="2"/>
        <charset val="238"/>
      </rPr>
      <t>nap</t>
    </r>
  </si>
  <si>
    <r>
      <t>Δ</t>
    </r>
    <r>
      <rPr>
        <vertAlign val="subscript"/>
        <sz val="11"/>
        <color theme="1"/>
        <rFont val="Calibri"/>
        <family val="2"/>
        <charset val="238"/>
      </rPr>
      <t>6</t>
    </r>
    <r>
      <rPr>
        <sz val="11"/>
        <color theme="1"/>
        <rFont val="Calibri"/>
        <family val="2"/>
        <charset val="238"/>
      </rPr>
      <t>táv/Δ</t>
    </r>
    <r>
      <rPr>
        <vertAlign val="subscript"/>
        <sz val="11"/>
        <color theme="1"/>
        <rFont val="Calibri"/>
        <family val="2"/>
        <charset val="238"/>
      </rPr>
      <t>6</t>
    </r>
    <r>
      <rPr>
        <sz val="11"/>
        <color theme="1"/>
        <rFont val="Calibri"/>
        <family val="2"/>
        <charset val="238"/>
      </rPr>
      <t>nap</t>
    </r>
  </si>
  <si>
    <r>
      <t>Δ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forma</t>
    </r>
  </si>
  <si>
    <r>
      <t xml:space="preserve"> Δ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nap</t>
    </r>
  </si>
  <si>
    <r>
      <t>Δ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tav</t>
    </r>
  </si>
  <si>
    <r>
      <t>Δ</t>
    </r>
    <r>
      <rPr>
        <vertAlign val="subscript"/>
        <sz val="11"/>
        <color theme="1"/>
        <rFont val="Calibri"/>
        <family val="2"/>
        <charset val="238"/>
      </rPr>
      <t>6</t>
    </r>
    <r>
      <rPr>
        <sz val="11"/>
        <color theme="1"/>
        <rFont val="Calibri"/>
        <family val="2"/>
        <charset val="238"/>
      </rPr>
      <t>forma/Δ</t>
    </r>
    <r>
      <rPr>
        <vertAlign val="subscript"/>
        <sz val="11"/>
        <color theme="1"/>
        <rFont val="Calibri"/>
        <family val="2"/>
        <charset val="238"/>
      </rPr>
      <t>6</t>
    </r>
    <r>
      <rPr>
        <sz val="11"/>
        <color theme="1"/>
        <rFont val="Calibri"/>
        <family val="2"/>
        <charset val="238"/>
      </rPr>
      <t>táv</t>
    </r>
  </si>
  <si>
    <r>
      <t>Δ</t>
    </r>
    <r>
      <rPr>
        <vertAlign val="subscript"/>
        <sz val="11"/>
        <color theme="1"/>
        <rFont val="Calibri"/>
        <family val="2"/>
        <charset val="238"/>
      </rPr>
      <t>1</t>
    </r>
    <r>
      <rPr>
        <sz val="11"/>
        <color theme="1"/>
        <rFont val="Calibri"/>
        <family val="2"/>
        <charset val="238"/>
      </rPr>
      <t>forma/Δ</t>
    </r>
    <r>
      <rPr>
        <vertAlign val="subscript"/>
        <sz val="11"/>
        <color theme="1"/>
        <rFont val="Calibri"/>
        <family val="2"/>
        <charset val="238"/>
      </rPr>
      <t>1</t>
    </r>
    <r>
      <rPr>
        <sz val="11"/>
        <color theme="1"/>
        <rFont val="Calibri"/>
        <family val="2"/>
        <charset val="238"/>
      </rPr>
      <t>tav</t>
    </r>
  </si>
  <si>
    <r>
      <t>Δ</t>
    </r>
    <r>
      <rPr>
        <vertAlign val="sub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>forma/Δ</t>
    </r>
    <r>
      <rPr>
        <vertAlign val="sub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>tav</t>
    </r>
  </si>
  <si>
    <r>
      <t>Δ</t>
    </r>
    <r>
      <rPr>
        <vertAlign val="subscript"/>
        <sz val="11"/>
        <color theme="1"/>
        <rFont val="Calibri"/>
        <family val="2"/>
        <charset val="238"/>
      </rPr>
      <t>3</t>
    </r>
    <r>
      <rPr>
        <sz val="11"/>
        <color theme="1"/>
        <rFont val="Calibri"/>
        <family val="2"/>
        <charset val="238"/>
      </rPr>
      <t>forma/Δ</t>
    </r>
    <r>
      <rPr>
        <vertAlign val="subscript"/>
        <sz val="11"/>
        <color theme="1"/>
        <rFont val="Calibri"/>
        <family val="2"/>
        <charset val="238"/>
      </rPr>
      <t>3</t>
    </r>
    <r>
      <rPr>
        <sz val="11"/>
        <color theme="1"/>
        <rFont val="Calibri"/>
        <family val="2"/>
        <charset val="238"/>
      </rPr>
      <t>tav</t>
    </r>
  </si>
  <si>
    <r>
      <t>Δ</t>
    </r>
    <r>
      <rPr>
        <vertAlign val="subscript"/>
        <sz val="11"/>
        <color theme="1"/>
        <rFont val="Calibri"/>
        <family val="2"/>
        <charset val="238"/>
      </rPr>
      <t>4</t>
    </r>
    <r>
      <rPr>
        <sz val="11"/>
        <color theme="1"/>
        <rFont val="Calibri"/>
        <family val="2"/>
        <charset val="238"/>
      </rPr>
      <t>forma/Δ</t>
    </r>
    <r>
      <rPr>
        <vertAlign val="subscript"/>
        <sz val="11"/>
        <color theme="1"/>
        <rFont val="Calibri"/>
        <family val="2"/>
        <charset val="238"/>
      </rPr>
      <t>4</t>
    </r>
    <r>
      <rPr>
        <sz val="11"/>
        <color theme="1"/>
        <rFont val="Calibri"/>
        <family val="2"/>
        <charset val="238"/>
      </rPr>
      <t>tav</t>
    </r>
  </si>
  <si>
    <r>
      <t>Δ</t>
    </r>
    <r>
      <rPr>
        <vertAlign val="subscript"/>
        <sz val="11"/>
        <color theme="1"/>
        <rFont val="Calibri"/>
        <family val="2"/>
        <charset val="238"/>
      </rPr>
      <t>5</t>
    </r>
    <r>
      <rPr>
        <sz val="11"/>
        <color theme="1"/>
        <rFont val="Calibri"/>
        <family val="2"/>
        <charset val="238"/>
      </rPr>
      <t>forma/Δ</t>
    </r>
    <r>
      <rPr>
        <vertAlign val="subscript"/>
        <sz val="11"/>
        <color theme="1"/>
        <rFont val="Calibri"/>
        <family val="2"/>
        <charset val="238"/>
      </rPr>
      <t>5</t>
    </r>
    <r>
      <rPr>
        <sz val="11"/>
        <color theme="1"/>
        <rFont val="Calibri"/>
        <family val="2"/>
        <charset val="238"/>
      </rPr>
      <t>tav</t>
    </r>
  </si>
  <si>
    <t>utolsó futástól eltelt napok száma</t>
  </si>
  <si>
    <t>utolsó futáshoz viszonyított forma változás kilógramban</t>
  </si>
  <si>
    <t>utolsó futáshoz viszonyított távváltozás</t>
  </si>
  <si>
    <t>utolsó futás óta eltelt napokra jutó távváltozás méter/nap-ban</t>
  </si>
  <si>
    <t>utolsó futásához képest való 100 m távváltozásra jutó formaváltozás kilogramm/méterben</t>
  </si>
  <si>
    <t>utolsó futás óta eltelt napokra jutó formaváltozás kilogramm/napban</t>
  </si>
  <si>
    <t>IRÁNYA</t>
  </si>
  <si>
    <t>LEÍRÁSA</t>
  </si>
  <si>
    <t>?</t>
  </si>
  <si>
    <t>Felmerült problémák</t>
  </si>
  <si>
    <t>Ha nulla volt a táv változás, nulla került az ossztóba, HA képlettel korrigálva!</t>
  </si>
  <si>
    <t>dátum</t>
  </si>
  <si>
    <t>MARRY GROOM</t>
  </si>
  <si>
    <t>Δ5táv/Δ5nap</t>
  </si>
  <si>
    <t>Δ1tav</t>
  </si>
  <si>
    <t>Δ5forma</t>
  </si>
  <si>
    <t xml:space="preserve"> Δ5nap</t>
  </si>
  <si>
    <t>Δ4táv/Δ4nap</t>
  </si>
  <si>
    <t>Δ4forma</t>
  </si>
  <si>
    <t xml:space="preserve"> Δ4nap</t>
  </si>
  <si>
    <t>Δ3táv/Δ3nap</t>
  </si>
  <si>
    <t>Δ3forma</t>
  </si>
  <si>
    <t xml:space="preserve"> Δ3nap</t>
  </si>
  <si>
    <t>Δ2táv/Δ2nap</t>
  </si>
  <si>
    <t>Δ2forma</t>
  </si>
  <si>
    <t xml:space="preserve"> Δ2nap</t>
  </si>
  <si>
    <t>Δ1táv/Δ1nap</t>
  </si>
  <si>
    <t xml:space="preserve"> Δ1nap</t>
  </si>
  <si>
    <t>irany</t>
  </si>
  <si>
    <t>nincs</t>
  </si>
  <si>
    <t>opt=lovankent</t>
  </si>
  <si>
    <t>sorszam</t>
  </si>
  <si>
    <t>abs</t>
  </si>
  <si>
    <t>opt(-17)</t>
  </si>
  <si>
    <t>becsles</t>
  </si>
  <si>
    <t>LINEÁRIS közelítés (additív)</t>
  </si>
  <si>
    <t>A feladat alapadatainak visszaigazolása:</t>
  </si>
  <si>
    <t>-</t>
  </si>
  <si>
    <t>Feladat azonosítója:</t>
  </si>
  <si>
    <t>lo01</t>
  </si>
  <si>
    <t>Objektumok (primer sorok) száma:</t>
  </si>
  <si>
    <t>X-attribútumok (oszlopok) száma:</t>
  </si>
  <si>
    <t>Lépcsők száma:</t>
  </si>
  <si>
    <t>Az eltolás mértéke</t>
  </si>
  <si>
    <t>A feladat részletes jellemzése</t>
  </si>
  <si>
    <t>COCO-STD: demo</t>
  </si>
  <si>
    <t>Rangsorszámok</t>
  </si>
  <si>
    <t>feladatkód N°= lo01</t>
  </si>
  <si>
    <t>X (A1)</t>
  </si>
  <si>
    <t>X (A2)</t>
  </si>
  <si>
    <t>X (A3)</t>
  </si>
  <si>
    <t>X (A4)</t>
  </si>
  <si>
    <t>X (A5)</t>
  </si>
  <si>
    <t>X (A6)</t>
  </si>
  <si>
    <t>X (A7)</t>
  </si>
  <si>
    <t>X (A8)</t>
  </si>
  <si>
    <t>X (A9)</t>
  </si>
  <si>
    <t>X (A10)</t>
  </si>
  <si>
    <t>X (A11)</t>
  </si>
  <si>
    <t>X (A12)</t>
  </si>
  <si>
    <t>X (A13)</t>
  </si>
  <si>
    <t>X (A14)</t>
  </si>
  <si>
    <t>X (A15)</t>
  </si>
  <si>
    <t>X (A16)</t>
  </si>
  <si>
    <t>X (A17)</t>
  </si>
  <si>
    <t>X (A18)</t>
  </si>
  <si>
    <t>X (A19)</t>
  </si>
  <si>
    <t>X (A20)</t>
  </si>
  <si>
    <t>X (A21)</t>
  </si>
  <si>
    <t>X (A22)</t>
  </si>
  <si>
    <t>X (A23)</t>
  </si>
  <si>
    <t>X (A24)</t>
  </si>
  <si>
    <t>X (A25)</t>
  </si>
  <si>
    <t>X (A26)</t>
  </si>
  <si>
    <t>X (A27)</t>
  </si>
  <si>
    <t>X (A28)</t>
  </si>
  <si>
    <t>X (A29)</t>
  </si>
  <si>
    <t>X (A30)</t>
  </si>
  <si>
    <t>X (A31)</t>
  </si>
  <si>
    <t>X (A32)</t>
  </si>
  <si>
    <t>X (A33)</t>
  </si>
  <si>
    <t>X (A34)</t>
  </si>
  <si>
    <t>X (A35)</t>
  </si>
  <si>
    <t>Y (A36)</t>
  </si>
  <si>
    <t>O(1)</t>
  </si>
  <si>
    <t>O(2)</t>
  </si>
  <si>
    <t>O(3)</t>
  </si>
  <si>
    <t>O(4)</t>
  </si>
  <si>
    <t>O(5)</t>
  </si>
  <si>
    <t>O(6)</t>
  </si>
  <si>
    <t>O(7)</t>
  </si>
  <si>
    <t>O(8)</t>
  </si>
  <si>
    <t>O(9)</t>
  </si>
  <si>
    <t>O(10)</t>
  </si>
  <si>
    <t>O(11)</t>
  </si>
  <si>
    <t>O(12)</t>
  </si>
  <si>
    <t>O(13)</t>
  </si>
  <si>
    <t>O(14)</t>
  </si>
  <si>
    <t>O(15)</t>
  </si>
  <si>
    <t>O(16)</t>
  </si>
  <si>
    <t>O(17)</t>
  </si>
  <si>
    <t>O(18)</t>
  </si>
  <si>
    <t>O(19)</t>
  </si>
  <si>
    <t>O(20)</t>
  </si>
  <si>
    <t>O(21)</t>
  </si>
  <si>
    <t>O(22)</t>
  </si>
  <si>
    <t>O(23)</t>
  </si>
  <si>
    <t>O(24)</t>
  </si>
  <si>
    <t>Lépcsők (átlag)</t>
  </si>
  <si>
    <t>S1</t>
  </si>
  <si>
    <t>(3.9+3.9)/(2)=3.95</t>
  </si>
  <si>
    <t>(0+0)/(2)=0</t>
  </si>
  <si>
    <t>(7.9+7.9)/(2)=7.85</t>
  </si>
  <si>
    <t>(0+1)/(2)=0.5</t>
  </si>
  <si>
    <t>(2+2)/(2)=1.95</t>
  </si>
  <si>
    <t>(4.9+4.9)/(2)=4.9</t>
  </si>
  <si>
    <t>(1+1)/(2)=1</t>
  </si>
  <si>
    <t>(2+2.9)/(2)=2.45</t>
  </si>
  <si>
    <t>(5.9+5.9)/(2)=5.9</t>
  </si>
  <si>
    <t>S2</t>
  </si>
  <si>
    <t>(1+3.9)/(2)=2.45</t>
  </si>
  <si>
    <t>(0+3.9)/(2)=1.95</t>
  </si>
  <si>
    <t>(4.9+5.9)/(2)=5.4</t>
  </si>
  <si>
    <t>S3</t>
  </si>
  <si>
    <t>(1+0)/(2)=0.5</t>
  </si>
  <si>
    <t>(4.9+1)/(2)=2.95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</si>
  <si>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</si>
  <si>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</si>
  <si>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</si>
  <si>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</si>
  <si>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</si>
  <si>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</si>
  <si>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</si>
  <si>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</si>
  <si>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</si>
  <si>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</si>
  <si>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</si>
  <si>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</si>
  <si>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</si>
  <si>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</si>
  <si>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</si>
  <si>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</si>
  <si>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</si>
  <si>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</si>
  <si>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</si>
  <si>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</si>
  <si>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</si>
  <si>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COCO-matrix N°: lo01</t>
  </si>
  <si>
    <t>Y(*) (A36)</t>
  </si>
  <si>
    <t>delta</t>
  </si>
  <si>
    <t>=Y-Y(*)</t>
  </si>
  <si>
    <t>%</t>
  </si>
  <si>
    <t>(=delta/Y)</t>
  </si>
  <si>
    <t>teny</t>
  </si>
  <si>
    <t>fogadas</t>
  </si>
  <si>
    <t>helyes tipp</t>
  </si>
  <si>
    <t>tanulas</t>
  </si>
  <si>
    <t>y</t>
  </si>
  <si>
    <t>n</t>
  </si>
  <si>
    <t>fogadas es nyeremeny</t>
  </si>
  <si>
    <t>teves fogadas</t>
  </si>
  <si>
    <t>elmarado haszon</t>
  </si>
  <si>
    <t>helyes visszafogottsag</t>
  </si>
  <si>
    <t>helyes dontes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</si>
</sst>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vertAlign val="subscript"/>
      <sz val="12"/>
      <color theme="1"/>
      <name val="Calibri"/>
      <family val="2"/>
      <charset val="238"/>
      <scheme val="minor"/>
    </font>
    <font>
      <sz val="8.5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center"/>
    </xf>
    <xf numFmtId="14" fontId="0" fillId="0" borderId="0" xfId="0" applyNumberFormat="1" applyBorder="1"/>
    <xf numFmtId="0" fontId="0" fillId="0" borderId="0" xfId="0" applyFill="1"/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2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Border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left"/>
    </xf>
    <xf numFmtId="14" fontId="0" fillId="0" borderId="0" xfId="0" applyNumberFormat="1"/>
    <xf numFmtId="14" fontId="8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4" xfId="0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9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8" xfId="0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5" xfId="0" applyFont="1" applyBorder="1"/>
    <xf numFmtId="0" fontId="0" fillId="0" borderId="21" xfId="0" applyFont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14" fontId="0" fillId="3" borderId="7" xfId="0" applyNumberFormat="1" applyFont="1" applyFill="1" applyBorder="1" applyAlignment="1">
      <alignment horizontal="center"/>
    </xf>
    <xf numFmtId="0" fontId="0" fillId="3" borderId="0" xfId="0" applyFill="1"/>
    <xf numFmtId="0" fontId="3" fillId="3" borderId="0" xfId="0" applyFont="1" applyFill="1" applyBorder="1" applyAlignment="1">
      <alignment vertical="top" wrapText="1"/>
    </xf>
    <xf numFmtId="0" fontId="0" fillId="3" borderId="9" xfId="0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0" xfId="0" applyFill="1" applyBorder="1"/>
    <xf numFmtId="0" fontId="0" fillId="3" borderId="14" xfId="0" applyFill="1" applyBorder="1" applyAlignment="1">
      <alignment horizontal="center"/>
    </xf>
    <xf numFmtId="14" fontId="0" fillId="3" borderId="15" xfId="0" applyNumberFormat="1" applyFont="1" applyFill="1" applyBorder="1" applyAlignment="1">
      <alignment horizontal="center"/>
    </xf>
    <xf numFmtId="14" fontId="0" fillId="3" borderId="7" xfId="0" applyNumberFormat="1" applyFont="1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vertical="top" wrapText="1"/>
    </xf>
    <xf numFmtId="14" fontId="8" fillId="3" borderId="0" xfId="0" applyNumberFormat="1" applyFont="1" applyFill="1" applyBorder="1" applyAlignment="1">
      <alignment horizontal="center" wrapText="1"/>
    </xf>
    <xf numFmtId="14" fontId="0" fillId="3" borderId="0" xfId="0" applyNumberFormat="1" applyFill="1" applyBorder="1" applyAlignment="1">
      <alignment horizontal="center"/>
    </xf>
    <xf numFmtId="0" fontId="0" fillId="3" borderId="0" xfId="0" quotePrefix="1" applyFill="1" applyAlignment="1">
      <alignment horizontal="center"/>
    </xf>
    <xf numFmtId="0" fontId="0" fillId="3" borderId="0" xfId="0" applyFill="1" applyAlignment="1">
      <alignment horizontal="center"/>
    </xf>
    <xf numFmtId="0" fontId="10" fillId="0" borderId="0" xfId="0" applyFont="1"/>
    <xf numFmtId="0" fontId="1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wrapText="1"/>
    </xf>
    <xf numFmtId="0" fontId="0" fillId="3" borderId="25" xfId="0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14" fontId="11" fillId="3" borderId="7" xfId="0" applyNumberFormat="1" applyFont="1" applyFill="1" applyBorder="1" applyAlignment="1">
      <alignment horizontal="center"/>
    </xf>
    <xf numFmtId="0" fontId="0" fillId="4" borderId="0" xfId="0" applyFill="1"/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2" borderId="0" xfId="0" applyFill="1"/>
    <xf numFmtId="0" fontId="9" fillId="2" borderId="0" xfId="0" applyFont="1" applyFill="1"/>
    <xf numFmtId="0" fontId="1" fillId="0" borderId="28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wrapText="1"/>
    </xf>
    <xf numFmtId="164" fontId="0" fillId="0" borderId="0" xfId="0" applyNumberFormat="1"/>
    <xf numFmtId="0" fontId="9" fillId="0" borderId="0" xfId="0" applyFont="1"/>
    <xf numFmtId="9" fontId="0" fillId="0" borderId="0" xfId="1" applyFont="1"/>
  </cellXfs>
  <cellStyles count="2">
    <cellStyle name="Normál" xfId="0" builtinId="0"/>
    <cellStyle name="Százalék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323"/>
  <sheetViews>
    <sheetView zoomScale="90" zoomScaleNormal="90" workbookViewId="0">
      <selection activeCell="J10" sqref="J10"/>
    </sheetView>
  </sheetViews>
  <sheetFormatPr defaultRowHeight="15"/>
  <cols>
    <col min="1" max="1" width="1.7109375" customWidth="1"/>
    <col min="2" max="2" width="16.140625" bestFit="1" customWidth="1"/>
    <col min="3" max="3" width="12.140625" bestFit="1" customWidth="1"/>
    <col min="4" max="17" width="11" bestFit="1" customWidth="1"/>
    <col min="18" max="18" width="10.7109375" customWidth="1"/>
    <col min="20" max="20" width="9.7109375" bestFit="1" customWidth="1"/>
  </cols>
  <sheetData>
    <row r="1" spans="2:19">
      <c r="B1" s="2"/>
      <c r="C1" s="2" t="s">
        <v>16</v>
      </c>
      <c r="D1" s="3">
        <v>8214</v>
      </c>
      <c r="E1" s="3">
        <v>8226</v>
      </c>
      <c r="F1" s="3">
        <v>8254</v>
      </c>
      <c r="G1" s="3">
        <v>8282</v>
      </c>
      <c r="H1" s="3">
        <v>8283</v>
      </c>
      <c r="I1" s="3">
        <v>8293</v>
      </c>
      <c r="J1" s="3">
        <v>8325</v>
      </c>
      <c r="K1" s="3">
        <v>9010</v>
      </c>
      <c r="L1" s="3">
        <v>9011</v>
      </c>
      <c r="M1" s="3">
        <v>9020</v>
      </c>
      <c r="N1" s="3">
        <v>9039</v>
      </c>
      <c r="O1" s="3">
        <v>9057</v>
      </c>
      <c r="P1" s="3">
        <v>9058</v>
      </c>
      <c r="Q1" s="3">
        <v>9082</v>
      </c>
      <c r="R1" s="3">
        <v>9104</v>
      </c>
    </row>
    <row r="2" spans="2:19" ht="33.75" customHeight="1">
      <c r="B2" s="6"/>
      <c r="C2" s="2" t="s">
        <v>63</v>
      </c>
      <c r="D2" s="8">
        <v>39705</v>
      </c>
      <c r="E2" s="8">
        <v>39712</v>
      </c>
      <c r="F2" s="8">
        <v>39733</v>
      </c>
      <c r="G2" s="8">
        <v>39754</v>
      </c>
      <c r="H2" s="8">
        <v>39761</v>
      </c>
      <c r="I2" s="8">
        <v>39768</v>
      </c>
      <c r="J2" s="8">
        <v>39789</v>
      </c>
      <c r="K2" s="8">
        <v>39901</v>
      </c>
      <c r="L2" s="8">
        <v>39908</v>
      </c>
      <c r="M2" s="8">
        <v>39915</v>
      </c>
      <c r="N2" s="8">
        <v>39929</v>
      </c>
      <c r="O2" s="8">
        <v>39936</v>
      </c>
      <c r="P2" s="8">
        <v>39943</v>
      </c>
      <c r="Q2" s="8">
        <v>39957</v>
      </c>
      <c r="R2" s="8">
        <v>39970</v>
      </c>
      <c r="S2" s="2"/>
    </row>
    <row r="3" spans="2:19" ht="15.75" customHeight="1">
      <c r="B3" s="6">
        <v>1</v>
      </c>
      <c r="C3" s="2" t="s">
        <v>1</v>
      </c>
      <c r="D3" s="3">
        <v>20</v>
      </c>
      <c r="E3" s="3">
        <v>12</v>
      </c>
      <c r="F3" s="3">
        <v>-6</v>
      </c>
      <c r="G3" s="3">
        <v>-6.5</v>
      </c>
      <c r="H3" s="3">
        <v>9.5</v>
      </c>
      <c r="I3" s="3">
        <v>-4</v>
      </c>
      <c r="J3" s="3">
        <v>27.5</v>
      </c>
      <c r="K3" s="3">
        <v>25</v>
      </c>
      <c r="L3" s="3">
        <v>18.5</v>
      </c>
      <c r="M3" s="3">
        <v>19</v>
      </c>
      <c r="N3" s="3">
        <v>35</v>
      </c>
      <c r="O3" s="3">
        <v>10.5</v>
      </c>
      <c r="P3" s="3">
        <v>28.5</v>
      </c>
      <c r="Q3" s="3">
        <v>27.5</v>
      </c>
      <c r="R3" s="3">
        <v>34</v>
      </c>
      <c r="S3" s="2"/>
    </row>
    <row r="4" spans="2:19">
      <c r="B4" s="6"/>
      <c r="C4" s="2" t="s">
        <v>4</v>
      </c>
      <c r="D4" s="3">
        <v>1300</v>
      </c>
      <c r="E4" s="3">
        <v>1400</v>
      </c>
      <c r="F4" s="3">
        <v>1600</v>
      </c>
      <c r="G4" s="3">
        <v>1400</v>
      </c>
      <c r="H4" s="3">
        <v>1200</v>
      </c>
      <c r="I4" s="3">
        <v>1600</v>
      </c>
      <c r="J4" s="3">
        <v>1600</v>
      </c>
      <c r="K4" s="3">
        <v>1400</v>
      </c>
      <c r="L4" s="3">
        <v>1100</v>
      </c>
      <c r="M4" s="3">
        <v>1600</v>
      </c>
      <c r="N4" s="3">
        <v>1900</v>
      </c>
      <c r="O4" s="3">
        <v>1200</v>
      </c>
      <c r="P4" s="3">
        <v>1600</v>
      </c>
      <c r="Q4" s="3">
        <v>1900</v>
      </c>
      <c r="R4" s="3">
        <v>1200</v>
      </c>
      <c r="S4" s="2"/>
    </row>
    <row r="5" spans="2:19" ht="15.75" thickBot="1">
      <c r="B5" s="6" t="s">
        <v>0</v>
      </c>
      <c r="C5" s="2" t="s">
        <v>3</v>
      </c>
      <c r="D5" s="3" t="s">
        <v>8</v>
      </c>
      <c r="E5" s="3" t="s">
        <v>8</v>
      </c>
      <c r="F5" s="3" t="s">
        <v>6</v>
      </c>
      <c r="G5" s="3" t="s">
        <v>19</v>
      </c>
      <c r="H5" s="3" t="s">
        <v>6</v>
      </c>
      <c r="I5" s="3" t="s">
        <v>7</v>
      </c>
      <c r="J5" s="3" t="s">
        <v>5</v>
      </c>
      <c r="K5" s="3" t="s">
        <v>6</v>
      </c>
      <c r="L5" s="3" t="s">
        <v>6</v>
      </c>
      <c r="M5" s="3" t="s">
        <v>6</v>
      </c>
      <c r="N5" s="3" t="s">
        <v>5</v>
      </c>
      <c r="O5" s="3" t="s">
        <v>6</v>
      </c>
      <c r="P5" s="3" t="s">
        <v>5</v>
      </c>
      <c r="Q5" s="3" t="s">
        <v>5</v>
      </c>
      <c r="R5" s="3" t="s">
        <v>5</v>
      </c>
      <c r="S5" s="2"/>
    </row>
    <row r="6" spans="2:19" ht="15.75" thickBot="1">
      <c r="B6" s="6"/>
      <c r="C6" s="2" t="s">
        <v>2</v>
      </c>
      <c r="D6" s="4">
        <v>7</v>
      </c>
      <c r="E6" s="3">
        <v>10</v>
      </c>
      <c r="F6" s="3">
        <v>11</v>
      </c>
      <c r="G6" s="3">
        <v>7</v>
      </c>
      <c r="H6" s="55">
        <v>7</v>
      </c>
      <c r="I6" s="3">
        <v>9</v>
      </c>
      <c r="J6" s="3">
        <v>2</v>
      </c>
      <c r="K6" s="3">
        <v>2</v>
      </c>
      <c r="L6" s="3">
        <v>4</v>
      </c>
      <c r="M6" s="56">
        <v>7</v>
      </c>
      <c r="N6" s="57">
        <v>2</v>
      </c>
      <c r="O6" s="57">
        <v>9</v>
      </c>
      <c r="P6" s="57">
        <v>1</v>
      </c>
      <c r="Q6" s="59">
        <v>6</v>
      </c>
      <c r="R6" s="58">
        <v>2</v>
      </c>
      <c r="S6" s="2"/>
    </row>
    <row r="7" spans="2:19">
      <c r="B7" s="6"/>
      <c r="C7" s="2"/>
      <c r="D7" s="4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</row>
    <row r="8" spans="2:19">
      <c r="B8" s="6"/>
      <c r="C8" s="18" t="s">
        <v>16</v>
      </c>
      <c r="D8" s="4">
        <v>8130</v>
      </c>
      <c r="E8" s="4">
        <v>8165</v>
      </c>
      <c r="F8" s="4">
        <v>8190</v>
      </c>
      <c r="G8" s="4">
        <v>8205</v>
      </c>
      <c r="H8" s="4">
        <v>8220</v>
      </c>
      <c r="I8" s="4">
        <v>9031</v>
      </c>
      <c r="J8" s="4">
        <v>9049</v>
      </c>
      <c r="K8" s="4">
        <v>9068</v>
      </c>
      <c r="L8" s="4">
        <v>9088</v>
      </c>
      <c r="M8" s="4">
        <v>9104</v>
      </c>
      <c r="N8" s="4">
        <v>9118</v>
      </c>
      <c r="O8" s="4">
        <v>9142</v>
      </c>
      <c r="P8" s="4">
        <v>9165</v>
      </c>
      <c r="Q8" s="4">
        <v>9183</v>
      </c>
      <c r="R8" s="4">
        <v>9184</v>
      </c>
      <c r="S8" s="2"/>
    </row>
    <row r="9" spans="2:19">
      <c r="B9" s="6"/>
      <c r="C9" s="18" t="s">
        <v>153</v>
      </c>
      <c r="D9" s="19">
        <v>39628</v>
      </c>
      <c r="E9" s="19">
        <v>39670</v>
      </c>
      <c r="F9" s="19">
        <v>39683</v>
      </c>
      <c r="G9" s="19">
        <v>39698</v>
      </c>
      <c r="H9" s="19">
        <v>39705</v>
      </c>
      <c r="I9" s="19">
        <v>39922</v>
      </c>
      <c r="J9" s="19">
        <v>39936</v>
      </c>
      <c r="K9" s="19">
        <v>39950</v>
      </c>
      <c r="L9" s="19">
        <v>39963</v>
      </c>
      <c r="M9" s="19">
        <v>39970</v>
      </c>
      <c r="N9" s="19">
        <v>39985</v>
      </c>
      <c r="O9" s="19">
        <v>39999</v>
      </c>
      <c r="P9" s="19">
        <v>40020</v>
      </c>
      <c r="Q9" s="19">
        <v>40026</v>
      </c>
      <c r="R9" s="19">
        <v>40034</v>
      </c>
      <c r="S9" s="2"/>
    </row>
    <row r="10" spans="2:19">
      <c r="B10" s="6">
        <v>2</v>
      </c>
      <c r="C10" s="2" t="s">
        <v>1</v>
      </c>
      <c r="D10" s="3">
        <v>32.5</v>
      </c>
      <c r="E10" s="3">
        <v>45.5</v>
      </c>
      <c r="F10" s="3">
        <v>30</v>
      </c>
      <c r="G10" s="3">
        <v>5</v>
      </c>
      <c r="H10" s="3">
        <v>23.5</v>
      </c>
      <c r="I10" s="3">
        <v>16.5</v>
      </c>
      <c r="J10" s="3">
        <v>0</v>
      </c>
      <c r="K10" s="3">
        <v>16</v>
      </c>
      <c r="L10" s="3">
        <v>25.5</v>
      </c>
      <c r="M10" s="3">
        <v>31.5</v>
      </c>
      <c r="N10" s="3">
        <v>33</v>
      </c>
      <c r="O10" s="3">
        <v>33</v>
      </c>
      <c r="P10" s="3">
        <v>33</v>
      </c>
      <c r="Q10" s="3">
        <v>25.5</v>
      </c>
      <c r="R10" s="3">
        <v>31.5</v>
      </c>
      <c r="S10" s="2"/>
    </row>
    <row r="11" spans="2:19">
      <c r="B11" s="6"/>
      <c r="C11" s="2" t="s">
        <v>4</v>
      </c>
      <c r="D11" s="3">
        <v>1200</v>
      </c>
      <c r="E11" s="3">
        <v>1400</v>
      </c>
      <c r="F11" s="3">
        <v>1300</v>
      </c>
      <c r="G11" s="3">
        <v>1400</v>
      </c>
      <c r="H11" s="3">
        <v>1900</v>
      </c>
      <c r="I11" s="3">
        <v>1400</v>
      </c>
      <c r="J11" s="3">
        <v>1900</v>
      </c>
      <c r="K11" s="3">
        <v>1400</v>
      </c>
      <c r="L11" s="3">
        <v>1600</v>
      </c>
      <c r="M11" s="3">
        <v>1200</v>
      </c>
      <c r="N11" s="3">
        <v>1400</v>
      </c>
      <c r="O11" s="3">
        <v>1600</v>
      </c>
      <c r="P11" s="3">
        <v>1600</v>
      </c>
      <c r="Q11" s="3">
        <v>1400</v>
      </c>
      <c r="R11" s="3">
        <v>1600</v>
      </c>
      <c r="S11" s="2"/>
    </row>
    <row r="12" spans="2:19">
      <c r="B12" s="6" t="s">
        <v>9</v>
      </c>
      <c r="C12" s="2" t="s">
        <v>3</v>
      </c>
      <c r="D12" s="3" t="s">
        <v>15</v>
      </c>
      <c r="E12" s="3" t="s">
        <v>19</v>
      </c>
      <c r="F12" s="3" t="s">
        <v>18</v>
      </c>
      <c r="G12" s="3" t="s">
        <v>19</v>
      </c>
      <c r="H12" s="3" t="s">
        <v>12</v>
      </c>
      <c r="I12" s="3" t="s">
        <v>14</v>
      </c>
      <c r="J12" s="3" t="s">
        <v>13</v>
      </c>
      <c r="K12" s="3" t="s">
        <v>14</v>
      </c>
      <c r="L12" s="3" t="s">
        <v>11</v>
      </c>
      <c r="M12" s="3" t="s">
        <v>11</v>
      </c>
      <c r="N12" s="3" t="s">
        <v>13</v>
      </c>
      <c r="O12" s="3" t="s">
        <v>13</v>
      </c>
      <c r="P12" s="3" t="s">
        <v>13</v>
      </c>
      <c r="Q12" s="3" t="s">
        <v>13</v>
      </c>
      <c r="R12" s="3" t="s">
        <v>10</v>
      </c>
      <c r="S12" s="2"/>
    </row>
    <row r="13" spans="2:19">
      <c r="B13" s="6"/>
      <c r="C13" s="2" t="s">
        <v>2</v>
      </c>
      <c r="D13" s="3">
        <v>7</v>
      </c>
      <c r="E13" s="3">
        <v>4</v>
      </c>
      <c r="F13" s="3">
        <v>5</v>
      </c>
      <c r="G13" s="3">
        <v>8</v>
      </c>
      <c r="H13" s="3">
        <v>8</v>
      </c>
      <c r="I13" s="3">
        <v>3</v>
      </c>
      <c r="J13" s="3">
        <v>5</v>
      </c>
      <c r="K13" s="3">
        <v>4</v>
      </c>
      <c r="L13" s="3">
        <v>1</v>
      </c>
      <c r="M13" s="3">
        <v>1</v>
      </c>
      <c r="N13" s="7">
        <v>2</v>
      </c>
      <c r="O13" s="7">
        <v>7</v>
      </c>
      <c r="P13" s="7">
        <v>4</v>
      </c>
      <c r="Q13" s="7">
        <v>7</v>
      </c>
      <c r="R13" s="4">
        <v>3</v>
      </c>
      <c r="S13" s="2"/>
    </row>
    <row r="14" spans="2:19"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2:19">
      <c r="B15" s="6"/>
      <c r="C15" s="18" t="s">
        <v>16</v>
      </c>
      <c r="D15" s="4">
        <v>8038</v>
      </c>
      <c r="E15" s="4">
        <v>8055</v>
      </c>
      <c r="F15" s="4">
        <v>8080</v>
      </c>
      <c r="G15" s="4">
        <v>8102</v>
      </c>
      <c r="H15" s="4">
        <v>8110</v>
      </c>
      <c r="I15" s="4">
        <v>8139</v>
      </c>
      <c r="J15" s="4">
        <v>8200</v>
      </c>
      <c r="K15" s="4">
        <v>8202</v>
      </c>
      <c r="L15" s="4">
        <v>8224</v>
      </c>
      <c r="M15" s="4">
        <v>8265</v>
      </c>
      <c r="N15" s="4">
        <v>8283</v>
      </c>
      <c r="O15" s="4">
        <v>8313</v>
      </c>
      <c r="P15" s="4">
        <v>8325</v>
      </c>
      <c r="Q15" s="4">
        <v>9011</v>
      </c>
      <c r="R15" s="4">
        <v>9182</v>
      </c>
      <c r="S15" s="2"/>
    </row>
    <row r="16" spans="2:19">
      <c r="B16" s="6"/>
      <c r="C16" s="18" t="s">
        <v>153</v>
      </c>
      <c r="D16" s="22">
        <v>39551</v>
      </c>
      <c r="E16" s="22">
        <v>39565</v>
      </c>
      <c r="F16" s="22">
        <v>39586</v>
      </c>
      <c r="G16" s="22">
        <v>39607</v>
      </c>
      <c r="H16" s="22">
        <v>39614</v>
      </c>
      <c r="I16" s="22">
        <v>39628</v>
      </c>
      <c r="J16" s="22">
        <v>39691</v>
      </c>
      <c r="K16" s="22">
        <v>39698</v>
      </c>
      <c r="L16" s="22">
        <v>39712</v>
      </c>
      <c r="M16" s="22">
        <v>39747</v>
      </c>
      <c r="N16" s="22">
        <v>39761</v>
      </c>
      <c r="O16" s="22">
        <v>39775</v>
      </c>
      <c r="P16" s="22">
        <v>39789</v>
      </c>
      <c r="Q16" s="22">
        <v>39908</v>
      </c>
      <c r="R16" s="22">
        <v>40026</v>
      </c>
      <c r="S16" s="2"/>
    </row>
    <row r="17" spans="2:20">
      <c r="B17" s="6">
        <v>3</v>
      </c>
      <c r="C17" s="2" t="s">
        <v>1</v>
      </c>
      <c r="D17" s="3">
        <v>28</v>
      </c>
      <c r="E17" s="3">
        <v>27</v>
      </c>
      <c r="F17" s="3">
        <v>-10</v>
      </c>
      <c r="G17" s="3">
        <v>21.5</v>
      </c>
      <c r="H17" s="3">
        <v>21</v>
      </c>
      <c r="I17" s="3">
        <v>24</v>
      </c>
      <c r="J17" s="3">
        <v>18</v>
      </c>
      <c r="K17" s="3">
        <v>10.5</v>
      </c>
      <c r="L17" s="3">
        <v>27</v>
      </c>
      <c r="M17" s="3">
        <v>27</v>
      </c>
      <c r="N17" s="3">
        <v>9</v>
      </c>
      <c r="O17" s="3">
        <v>17.5</v>
      </c>
      <c r="P17" s="3">
        <v>15.5</v>
      </c>
      <c r="Q17" s="3">
        <v>19</v>
      </c>
      <c r="R17" s="3">
        <v>14</v>
      </c>
      <c r="S17" s="2"/>
    </row>
    <row r="18" spans="2:20">
      <c r="B18" s="6"/>
      <c r="C18" s="2" t="s">
        <v>4</v>
      </c>
      <c r="D18" s="3">
        <v>1400</v>
      </c>
      <c r="E18" s="3">
        <v>1400</v>
      </c>
      <c r="F18" s="3">
        <v>1600</v>
      </c>
      <c r="G18" s="3">
        <v>1400</v>
      </c>
      <c r="H18" s="3">
        <v>1100</v>
      </c>
      <c r="I18" s="3">
        <v>1600</v>
      </c>
      <c r="J18" s="3">
        <v>1100</v>
      </c>
      <c r="K18" s="3">
        <v>1400</v>
      </c>
      <c r="L18" s="3">
        <v>1400</v>
      </c>
      <c r="M18" s="3">
        <v>1300</v>
      </c>
      <c r="N18" s="3">
        <v>1200</v>
      </c>
      <c r="O18" s="3">
        <v>1100</v>
      </c>
      <c r="P18" s="3">
        <v>1600</v>
      </c>
      <c r="Q18" s="3">
        <v>1100</v>
      </c>
      <c r="R18" s="3">
        <v>1100</v>
      </c>
      <c r="S18" s="2"/>
    </row>
    <row r="19" spans="2:20">
      <c r="B19" s="6" t="s">
        <v>17</v>
      </c>
      <c r="C19" s="2" t="s">
        <v>3</v>
      </c>
      <c r="D19" s="3" t="s">
        <v>27</v>
      </c>
      <c r="E19" s="3" t="s">
        <v>13</v>
      </c>
      <c r="F19" s="3" t="s">
        <v>27</v>
      </c>
      <c r="G19" s="3" t="s">
        <v>26</v>
      </c>
      <c r="H19" s="3" t="s">
        <v>25</v>
      </c>
      <c r="I19" s="3" t="s">
        <v>24</v>
      </c>
      <c r="J19" s="3" t="s">
        <v>23</v>
      </c>
      <c r="K19" s="3" t="s">
        <v>22</v>
      </c>
      <c r="L19" s="3" t="s">
        <v>18</v>
      </c>
      <c r="M19" s="3" t="s">
        <v>21</v>
      </c>
      <c r="N19" s="3" t="s">
        <v>21</v>
      </c>
      <c r="O19" s="3" t="s">
        <v>5</v>
      </c>
      <c r="P19" s="3" t="s">
        <v>7</v>
      </c>
      <c r="Q19" s="3" t="s">
        <v>14</v>
      </c>
      <c r="R19" s="3" t="s">
        <v>20</v>
      </c>
      <c r="S19" s="2"/>
    </row>
    <row r="20" spans="2:20">
      <c r="B20" s="6"/>
      <c r="C20" s="2" t="s">
        <v>2</v>
      </c>
      <c r="D20" s="3">
        <v>4</v>
      </c>
      <c r="E20" s="3">
        <v>6</v>
      </c>
      <c r="F20" s="3">
        <v>8</v>
      </c>
      <c r="G20" s="3">
        <v>6</v>
      </c>
      <c r="H20" s="3">
        <v>7</v>
      </c>
      <c r="I20" s="3">
        <v>4</v>
      </c>
      <c r="J20" s="3">
        <v>8</v>
      </c>
      <c r="K20" s="3">
        <v>8</v>
      </c>
      <c r="L20" s="3">
        <v>4</v>
      </c>
      <c r="M20" s="3">
        <v>4</v>
      </c>
      <c r="N20" s="3">
        <v>8</v>
      </c>
      <c r="O20" s="3">
        <v>7</v>
      </c>
      <c r="P20" s="3">
        <v>5</v>
      </c>
      <c r="Q20" s="3">
        <v>3</v>
      </c>
      <c r="R20" s="3">
        <v>10</v>
      </c>
      <c r="S20" s="2"/>
    </row>
    <row r="21" spans="2:20">
      <c r="B21" s="6"/>
      <c r="S21" s="2"/>
    </row>
    <row r="22" spans="2:20">
      <c r="B22" s="6"/>
      <c r="C22" s="18" t="s">
        <v>16</v>
      </c>
      <c r="D22" s="4">
        <v>8140</v>
      </c>
      <c r="E22" s="4">
        <v>8155</v>
      </c>
      <c r="F22" s="4">
        <v>8181</v>
      </c>
      <c r="G22" s="4">
        <v>8211</v>
      </c>
      <c r="H22" s="4">
        <v>8241</v>
      </c>
      <c r="I22" s="4">
        <v>8263</v>
      </c>
      <c r="J22" s="4">
        <v>8292</v>
      </c>
      <c r="K22" s="4">
        <v>8316</v>
      </c>
      <c r="L22" s="4">
        <v>9016</v>
      </c>
      <c r="M22" s="4">
        <v>9077</v>
      </c>
      <c r="N22" s="4">
        <v>9087</v>
      </c>
      <c r="O22" s="4">
        <v>9123</v>
      </c>
      <c r="P22" s="4">
        <v>9128</v>
      </c>
      <c r="Q22" s="4">
        <v>9164</v>
      </c>
      <c r="R22" s="4">
        <v>9168</v>
      </c>
      <c r="S22" s="2"/>
    </row>
    <row r="23" spans="2:20">
      <c r="B23" s="6">
        <v>4</v>
      </c>
      <c r="C23" s="18" t="s">
        <v>153</v>
      </c>
      <c r="D23" s="22">
        <v>39635</v>
      </c>
      <c r="E23" s="22">
        <v>39662</v>
      </c>
      <c r="F23" s="22">
        <v>39677</v>
      </c>
      <c r="G23" s="22">
        <v>39698</v>
      </c>
      <c r="H23" s="22">
        <v>39719</v>
      </c>
      <c r="I23" s="22">
        <v>39740</v>
      </c>
      <c r="J23" s="22">
        <v>39761</v>
      </c>
      <c r="K23" s="22">
        <v>39782</v>
      </c>
      <c r="L23" s="22">
        <v>39908</v>
      </c>
      <c r="M23" s="22">
        <v>39950</v>
      </c>
      <c r="N23" s="22">
        <v>39957</v>
      </c>
      <c r="O23" s="22">
        <v>39985</v>
      </c>
      <c r="P23" s="22">
        <v>39992</v>
      </c>
      <c r="Q23" s="22">
        <v>40013</v>
      </c>
      <c r="R23" s="22">
        <v>40020</v>
      </c>
      <c r="S23" s="2"/>
    </row>
    <row r="24" spans="2:20">
      <c r="B24" s="6"/>
      <c r="C24" s="2" t="s">
        <v>1</v>
      </c>
      <c r="D24" s="3">
        <v>37.5</v>
      </c>
      <c r="E24" s="3">
        <v>37.5</v>
      </c>
      <c r="F24" s="3">
        <v>34.5</v>
      </c>
      <c r="G24" s="3">
        <v>34.5</v>
      </c>
      <c r="H24" s="3">
        <v>32.5</v>
      </c>
      <c r="I24" s="3">
        <v>36.5</v>
      </c>
      <c r="J24" s="3">
        <v>47.5</v>
      </c>
      <c r="K24" s="3">
        <v>47.5</v>
      </c>
      <c r="L24" s="3">
        <v>43</v>
      </c>
      <c r="M24" s="3">
        <v>41.5</v>
      </c>
      <c r="N24" s="3">
        <v>43.5</v>
      </c>
      <c r="O24" s="3">
        <v>39.5</v>
      </c>
      <c r="P24" s="3">
        <v>43</v>
      </c>
      <c r="Q24" s="3">
        <v>35</v>
      </c>
      <c r="R24" s="3">
        <v>36</v>
      </c>
      <c r="S24" s="2"/>
    </row>
    <row r="25" spans="2:20">
      <c r="B25" s="6" t="s">
        <v>154</v>
      </c>
      <c r="C25" s="2" t="s">
        <v>4</v>
      </c>
      <c r="D25" s="3">
        <v>1300</v>
      </c>
      <c r="E25" s="3">
        <v>1600</v>
      </c>
      <c r="F25" s="3">
        <v>1400</v>
      </c>
      <c r="G25" s="3">
        <v>1400</v>
      </c>
      <c r="H25" s="3">
        <v>1200</v>
      </c>
      <c r="I25" s="3">
        <v>1200</v>
      </c>
      <c r="J25" s="3">
        <v>1200</v>
      </c>
      <c r="K25" s="3">
        <v>1300</v>
      </c>
      <c r="L25" s="3">
        <v>1200</v>
      </c>
      <c r="M25" s="3">
        <v>1200</v>
      </c>
      <c r="N25" s="3">
        <v>1400</v>
      </c>
      <c r="O25" s="3">
        <v>1400</v>
      </c>
      <c r="P25" s="3">
        <v>1600</v>
      </c>
      <c r="Q25" s="3">
        <v>1600</v>
      </c>
      <c r="R25" s="3">
        <v>1400</v>
      </c>
      <c r="S25" s="2"/>
    </row>
    <row r="26" spans="2:20">
      <c r="B26" s="6"/>
      <c r="C26" s="2" t="s">
        <v>3</v>
      </c>
      <c r="D26" s="3" t="s">
        <v>28</v>
      </c>
      <c r="E26" s="3" t="s">
        <v>21</v>
      </c>
      <c r="F26" s="3" t="s">
        <v>29</v>
      </c>
      <c r="G26" s="3" t="s">
        <v>21</v>
      </c>
      <c r="H26" s="3" t="s">
        <v>28</v>
      </c>
      <c r="I26" s="3" t="s">
        <v>21</v>
      </c>
      <c r="J26" s="3" t="s">
        <v>21</v>
      </c>
      <c r="K26" s="3" t="s">
        <v>21</v>
      </c>
      <c r="L26" s="3" t="s">
        <v>22</v>
      </c>
      <c r="M26" s="3" t="s">
        <v>11</v>
      </c>
      <c r="N26" s="3" t="s">
        <v>23</v>
      </c>
      <c r="O26" s="3" t="s">
        <v>19</v>
      </c>
      <c r="P26" s="3" t="s">
        <v>29</v>
      </c>
      <c r="Q26" s="3" t="s">
        <v>23</v>
      </c>
      <c r="R26" s="3" t="s">
        <v>28</v>
      </c>
      <c r="S26" s="2"/>
    </row>
    <row r="27" spans="2:20">
      <c r="B27" s="6"/>
      <c r="C27" s="2" t="s">
        <v>2</v>
      </c>
      <c r="D27" s="3">
        <v>2</v>
      </c>
      <c r="E27" s="3">
        <v>3</v>
      </c>
      <c r="F27" s="3">
        <v>5</v>
      </c>
      <c r="G27" s="3">
        <v>4</v>
      </c>
      <c r="H27" s="3">
        <v>2</v>
      </c>
      <c r="I27" s="3">
        <v>1</v>
      </c>
      <c r="J27" s="3">
        <v>1</v>
      </c>
      <c r="K27" s="3">
        <v>3</v>
      </c>
      <c r="L27" s="3">
        <v>5</v>
      </c>
      <c r="M27" s="3">
        <v>6</v>
      </c>
      <c r="N27" s="3">
        <v>3</v>
      </c>
      <c r="O27" s="3">
        <v>6</v>
      </c>
      <c r="P27" s="3">
        <v>2</v>
      </c>
      <c r="Q27" s="3">
        <v>7</v>
      </c>
      <c r="R27" s="3">
        <v>9</v>
      </c>
      <c r="S27" s="2"/>
    </row>
    <row r="28" spans="2:20">
      <c r="B28" s="6"/>
      <c r="S28" s="2"/>
    </row>
    <row r="29" spans="2:20">
      <c r="B29" s="6">
        <v>5</v>
      </c>
      <c r="C29" s="2" t="s">
        <v>16</v>
      </c>
      <c r="D29" s="3">
        <v>8019</v>
      </c>
      <c r="E29" s="3">
        <v>8058</v>
      </c>
      <c r="F29" s="3">
        <v>8080</v>
      </c>
      <c r="G29" s="3">
        <v>8100</v>
      </c>
      <c r="H29" s="3">
        <v>8122</v>
      </c>
      <c r="I29" s="3">
        <v>8155</v>
      </c>
      <c r="J29" s="3">
        <v>8185</v>
      </c>
      <c r="K29" s="3">
        <v>8222</v>
      </c>
      <c r="L29" s="3">
        <v>8303</v>
      </c>
      <c r="M29" s="3">
        <v>9056</v>
      </c>
      <c r="N29" s="3">
        <v>9068</v>
      </c>
      <c r="O29" s="3">
        <v>9125</v>
      </c>
      <c r="P29" s="3">
        <v>9148</v>
      </c>
      <c r="Q29" s="3">
        <v>9163</v>
      </c>
      <c r="R29" s="3">
        <v>9183</v>
      </c>
      <c r="S29" s="2"/>
    </row>
    <row r="30" spans="2:20">
      <c r="B30" s="6"/>
      <c r="C30" s="18" t="s">
        <v>153</v>
      </c>
      <c r="D30" s="19">
        <v>39544</v>
      </c>
      <c r="E30" s="19">
        <v>39565</v>
      </c>
      <c r="F30" s="19">
        <v>39586</v>
      </c>
      <c r="G30" s="19">
        <v>39607</v>
      </c>
      <c r="H30" s="19">
        <v>39621</v>
      </c>
      <c r="I30" s="19">
        <v>39662</v>
      </c>
      <c r="J30" s="19">
        <v>39683</v>
      </c>
      <c r="K30" s="19">
        <v>39712</v>
      </c>
      <c r="L30" s="19">
        <v>39775</v>
      </c>
      <c r="M30" s="19">
        <v>39936</v>
      </c>
      <c r="N30" s="19">
        <v>39950</v>
      </c>
      <c r="O30" s="19">
        <v>39992</v>
      </c>
      <c r="P30" s="19">
        <v>40006</v>
      </c>
      <c r="Q30" s="19">
        <v>40013</v>
      </c>
      <c r="R30" s="19">
        <v>40026</v>
      </c>
      <c r="S30" s="2"/>
    </row>
    <row r="31" spans="2:20">
      <c r="B31" s="6"/>
      <c r="C31" s="2" t="s">
        <v>30</v>
      </c>
      <c r="D31" s="3">
        <v>18.5</v>
      </c>
      <c r="E31" s="3">
        <v>27.5</v>
      </c>
      <c r="F31" s="3">
        <v>11</v>
      </c>
      <c r="G31" s="3">
        <v>29.5</v>
      </c>
      <c r="H31" s="3">
        <v>32.5</v>
      </c>
      <c r="I31" s="3">
        <v>28.5</v>
      </c>
      <c r="J31" s="3">
        <v>32.5</v>
      </c>
      <c r="K31" s="3">
        <v>17</v>
      </c>
      <c r="L31" s="3">
        <v>35</v>
      </c>
      <c r="M31" s="3">
        <v>29.5</v>
      </c>
      <c r="N31" s="3">
        <v>14</v>
      </c>
      <c r="O31" s="3">
        <v>25.5</v>
      </c>
      <c r="P31" s="3">
        <v>14</v>
      </c>
      <c r="Q31" s="3">
        <v>35.5</v>
      </c>
      <c r="R31" s="3">
        <v>35.5</v>
      </c>
      <c r="S31" s="2"/>
      <c r="T31" s="23"/>
    </row>
    <row r="32" spans="2:20">
      <c r="B32" s="6"/>
      <c r="C32" s="2" t="s">
        <v>4</v>
      </c>
      <c r="D32" s="3">
        <v>1300</v>
      </c>
      <c r="E32" s="3">
        <v>1200</v>
      </c>
      <c r="F32" s="3">
        <v>1600</v>
      </c>
      <c r="G32" s="3">
        <v>1400</v>
      </c>
      <c r="H32" s="3">
        <v>1300</v>
      </c>
      <c r="I32" s="3">
        <v>1600</v>
      </c>
      <c r="J32" s="3">
        <v>1200</v>
      </c>
      <c r="K32" s="3">
        <v>1400</v>
      </c>
      <c r="L32" s="3">
        <v>1400</v>
      </c>
      <c r="M32" s="3">
        <v>1400</v>
      </c>
      <c r="N32" s="3">
        <v>1400</v>
      </c>
      <c r="O32" s="3">
        <v>1300</v>
      </c>
      <c r="P32" s="3">
        <v>1400</v>
      </c>
      <c r="Q32" s="3">
        <v>1400</v>
      </c>
      <c r="R32" s="3">
        <v>1400</v>
      </c>
      <c r="S32" s="2"/>
      <c r="T32" s="23"/>
    </row>
    <row r="33" spans="2:20">
      <c r="B33" s="21" t="s">
        <v>47</v>
      </c>
      <c r="C33" s="2" t="s">
        <v>3</v>
      </c>
      <c r="D33" s="3" t="s">
        <v>31</v>
      </c>
      <c r="E33" s="3" t="s">
        <v>23</v>
      </c>
      <c r="F33" s="3" t="s">
        <v>31</v>
      </c>
      <c r="G33" s="3" t="s">
        <v>18</v>
      </c>
      <c r="H33" s="3" t="s">
        <v>23</v>
      </c>
      <c r="I33" s="3" t="s">
        <v>23</v>
      </c>
      <c r="J33" s="3" t="s">
        <v>32</v>
      </c>
      <c r="K33" s="3" t="s">
        <v>23</v>
      </c>
      <c r="L33" s="3" t="s">
        <v>5</v>
      </c>
      <c r="M33" s="3" t="s">
        <v>5</v>
      </c>
      <c r="N33" s="3" t="s">
        <v>33</v>
      </c>
      <c r="O33" s="3" t="s">
        <v>19</v>
      </c>
      <c r="P33" s="3" t="s">
        <v>19</v>
      </c>
      <c r="Q33" s="3" t="s">
        <v>62</v>
      </c>
      <c r="R33" s="3" t="s">
        <v>8</v>
      </c>
      <c r="S33" s="2"/>
      <c r="T33" s="23"/>
    </row>
    <row r="34" spans="2:20">
      <c r="B34" s="6"/>
      <c r="C34" s="2" t="s">
        <v>2</v>
      </c>
      <c r="D34" s="3">
        <v>10</v>
      </c>
      <c r="E34" s="3">
        <v>5</v>
      </c>
      <c r="F34" s="3">
        <v>6</v>
      </c>
      <c r="G34" s="3">
        <v>2</v>
      </c>
      <c r="H34" s="3">
        <v>1</v>
      </c>
      <c r="I34" s="3">
        <v>5</v>
      </c>
      <c r="J34" s="3">
        <v>6</v>
      </c>
      <c r="K34" s="3">
        <v>8</v>
      </c>
      <c r="L34" s="3">
        <v>1</v>
      </c>
      <c r="M34" s="3">
        <v>8</v>
      </c>
      <c r="N34" s="3">
        <v>8</v>
      </c>
      <c r="O34" s="3">
        <v>9</v>
      </c>
      <c r="P34" s="3">
        <v>9</v>
      </c>
      <c r="Q34" s="3">
        <v>1</v>
      </c>
      <c r="R34" s="3">
        <v>5</v>
      </c>
      <c r="S34" s="2"/>
      <c r="T34" s="23"/>
    </row>
    <row r="35" spans="2:20">
      <c r="B35" s="6"/>
      <c r="S35" s="2"/>
      <c r="T35" s="23"/>
    </row>
    <row r="36" spans="2:20">
      <c r="B36" s="6"/>
      <c r="C36" s="2" t="s">
        <v>16</v>
      </c>
      <c r="D36" s="3">
        <v>8140</v>
      </c>
      <c r="E36" s="3">
        <v>8161</v>
      </c>
      <c r="F36" s="3">
        <v>8185</v>
      </c>
      <c r="G36" s="3">
        <v>8204</v>
      </c>
      <c r="H36" s="3">
        <v>8224</v>
      </c>
      <c r="I36" s="3">
        <v>8241</v>
      </c>
      <c r="J36" s="3">
        <v>8242</v>
      </c>
      <c r="K36" s="3">
        <v>8321</v>
      </c>
      <c r="L36" s="3">
        <v>9011</v>
      </c>
      <c r="M36" s="3">
        <v>9029</v>
      </c>
      <c r="N36" s="3">
        <v>9041</v>
      </c>
      <c r="O36" s="3">
        <v>9077</v>
      </c>
      <c r="P36" s="3">
        <v>9144</v>
      </c>
      <c r="Q36" s="3">
        <v>9155</v>
      </c>
      <c r="R36" s="3">
        <v>9183</v>
      </c>
      <c r="S36" s="2"/>
      <c r="T36" s="23"/>
    </row>
    <row r="37" spans="2:20">
      <c r="B37" s="6">
        <v>6</v>
      </c>
      <c r="C37" s="18" t="s">
        <v>153</v>
      </c>
      <c r="D37" s="23">
        <v>39635</v>
      </c>
      <c r="E37" s="23">
        <v>39662</v>
      </c>
      <c r="F37" s="23">
        <v>39683</v>
      </c>
      <c r="G37" s="23">
        <v>39698</v>
      </c>
      <c r="H37" s="23">
        <v>39712</v>
      </c>
      <c r="I37" s="23">
        <v>39719</v>
      </c>
      <c r="J37" s="23">
        <v>39733</v>
      </c>
      <c r="K37" s="23">
        <v>39782</v>
      </c>
      <c r="L37" s="23">
        <v>39908</v>
      </c>
      <c r="M37" s="23">
        <v>39922</v>
      </c>
      <c r="N37" s="23">
        <v>39929</v>
      </c>
      <c r="O37" s="23">
        <v>39950</v>
      </c>
      <c r="P37" s="23">
        <v>39999</v>
      </c>
      <c r="Q37" s="23">
        <v>40013</v>
      </c>
      <c r="R37" s="23">
        <v>40026</v>
      </c>
      <c r="S37" s="2"/>
      <c r="T37" s="23"/>
    </row>
    <row r="38" spans="2:20">
      <c r="B38" s="6"/>
      <c r="C38" s="2" t="s">
        <v>30</v>
      </c>
      <c r="D38" s="3">
        <v>37</v>
      </c>
      <c r="E38" s="3">
        <v>37</v>
      </c>
      <c r="F38" s="3">
        <v>36</v>
      </c>
      <c r="G38" s="3">
        <v>29.5</v>
      </c>
      <c r="H38" s="3">
        <v>20</v>
      </c>
      <c r="I38" s="3">
        <v>37</v>
      </c>
      <c r="J38" s="3">
        <v>39</v>
      </c>
      <c r="K38" s="3">
        <v>0</v>
      </c>
      <c r="L38" s="3">
        <v>39</v>
      </c>
      <c r="M38" s="3">
        <v>11</v>
      </c>
      <c r="N38" s="3">
        <v>31.5</v>
      </c>
      <c r="O38" s="3">
        <v>36.5</v>
      </c>
      <c r="P38" s="3">
        <v>29</v>
      </c>
      <c r="Q38" s="3">
        <v>30</v>
      </c>
      <c r="R38" s="3">
        <v>32.5</v>
      </c>
      <c r="S38" s="2"/>
      <c r="T38" s="23"/>
    </row>
    <row r="39" spans="2:20">
      <c r="B39" s="21" t="s">
        <v>48</v>
      </c>
      <c r="C39" s="2" t="s">
        <v>4</v>
      </c>
      <c r="D39" s="3">
        <v>1300</v>
      </c>
      <c r="E39" s="3">
        <v>1200</v>
      </c>
      <c r="F39" s="3">
        <v>1200</v>
      </c>
      <c r="G39" s="3">
        <v>1200</v>
      </c>
      <c r="H39" s="3">
        <v>1400</v>
      </c>
      <c r="I39" s="3">
        <v>1200</v>
      </c>
      <c r="J39" s="3">
        <v>1200</v>
      </c>
      <c r="K39" s="3">
        <v>1300</v>
      </c>
      <c r="L39" s="3">
        <v>1100</v>
      </c>
      <c r="M39" s="3">
        <v>1400</v>
      </c>
      <c r="N39" s="3">
        <v>1100</v>
      </c>
      <c r="O39" s="3">
        <v>1200</v>
      </c>
      <c r="P39" s="3">
        <v>1200</v>
      </c>
      <c r="Q39" s="3">
        <v>1400</v>
      </c>
      <c r="R39" s="3">
        <v>1400</v>
      </c>
      <c r="S39" s="2"/>
      <c r="T39" s="23"/>
    </row>
    <row r="40" spans="2:20">
      <c r="B40" s="6"/>
      <c r="C40" s="2" t="s">
        <v>3</v>
      </c>
      <c r="D40" s="3" t="s">
        <v>19</v>
      </c>
      <c r="E40" s="3" t="s">
        <v>19</v>
      </c>
      <c r="F40" s="3" t="s">
        <v>14</v>
      </c>
      <c r="G40" s="3" t="s">
        <v>19</v>
      </c>
      <c r="H40" s="3" t="s">
        <v>34</v>
      </c>
      <c r="I40" s="3" t="s">
        <v>18</v>
      </c>
      <c r="J40" s="3" t="s">
        <v>34</v>
      </c>
      <c r="K40" s="3" t="s">
        <v>19</v>
      </c>
      <c r="L40" s="3" t="s">
        <v>35</v>
      </c>
      <c r="M40" s="3" t="s">
        <v>36</v>
      </c>
      <c r="N40" s="3" t="s">
        <v>18</v>
      </c>
      <c r="O40" s="3" t="s">
        <v>5</v>
      </c>
      <c r="P40" s="3" t="s">
        <v>11</v>
      </c>
      <c r="Q40" s="3" t="s">
        <v>27</v>
      </c>
      <c r="R40" s="3" t="s">
        <v>58</v>
      </c>
      <c r="S40" s="2"/>
      <c r="T40" s="23"/>
    </row>
    <row r="41" spans="2:20">
      <c r="B41" s="6"/>
      <c r="C41" s="2" t="s">
        <v>2</v>
      </c>
      <c r="D41" s="3">
        <v>5</v>
      </c>
      <c r="E41" s="3">
        <v>5</v>
      </c>
      <c r="F41" s="3">
        <v>5</v>
      </c>
      <c r="G41" s="3">
        <v>8</v>
      </c>
      <c r="H41" s="3">
        <v>8</v>
      </c>
      <c r="I41" s="3">
        <v>1</v>
      </c>
      <c r="J41" s="3">
        <v>1</v>
      </c>
      <c r="K41" s="3">
        <v>7</v>
      </c>
      <c r="L41" s="3">
        <v>2</v>
      </c>
      <c r="M41" s="3">
        <v>7</v>
      </c>
      <c r="N41" s="3">
        <v>4</v>
      </c>
      <c r="O41" s="3">
        <v>4</v>
      </c>
      <c r="P41" s="3">
        <v>8</v>
      </c>
      <c r="Q41" s="3">
        <v>4</v>
      </c>
      <c r="R41" s="3">
        <v>6</v>
      </c>
      <c r="S41" s="2"/>
      <c r="T41" s="23"/>
    </row>
    <row r="42" spans="2:20">
      <c r="B42" s="6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2"/>
      <c r="T42" s="23"/>
    </row>
    <row r="43" spans="2:20">
      <c r="B43" s="6"/>
      <c r="C43" s="2" t="s">
        <v>16</v>
      </c>
      <c r="D43" s="3">
        <v>8082</v>
      </c>
      <c r="E43" s="3">
        <v>8098</v>
      </c>
      <c r="F43" s="3">
        <v>8110</v>
      </c>
      <c r="G43" s="3">
        <v>8122</v>
      </c>
      <c r="H43" s="3">
        <v>8139</v>
      </c>
      <c r="I43" s="3">
        <v>8149</v>
      </c>
      <c r="J43" s="3">
        <v>8168</v>
      </c>
      <c r="K43" s="3">
        <v>8194</v>
      </c>
      <c r="L43" s="3">
        <v>8205</v>
      </c>
      <c r="M43" s="3">
        <v>8224</v>
      </c>
      <c r="N43" s="3">
        <v>9114</v>
      </c>
      <c r="O43" s="3">
        <v>9144</v>
      </c>
      <c r="P43" s="3">
        <v>9152</v>
      </c>
      <c r="Q43" s="3">
        <v>9174</v>
      </c>
      <c r="R43" s="3">
        <v>9138</v>
      </c>
      <c r="S43" s="2"/>
      <c r="T43" s="23"/>
    </row>
    <row r="44" spans="2:20">
      <c r="B44" s="6">
        <v>7</v>
      </c>
      <c r="C44" s="18" t="s">
        <v>153</v>
      </c>
      <c r="D44" s="23">
        <v>39586</v>
      </c>
      <c r="E44" s="23">
        <v>39593</v>
      </c>
      <c r="F44" s="23">
        <v>39614</v>
      </c>
      <c r="G44" s="23">
        <v>39621</v>
      </c>
      <c r="H44" s="23">
        <v>39628</v>
      </c>
      <c r="I44" s="23">
        <v>39635</v>
      </c>
      <c r="J44" s="23">
        <v>39670</v>
      </c>
      <c r="K44" s="23">
        <v>39691</v>
      </c>
      <c r="L44" s="23">
        <v>39698</v>
      </c>
      <c r="M44" s="23">
        <v>39712</v>
      </c>
      <c r="N44" s="23">
        <v>39978</v>
      </c>
      <c r="O44" s="23">
        <v>39999</v>
      </c>
      <c r="P44" s="23">
        <v>40006</v>
      </c>
      <c r="Q44" s="23">
        <v>40020</v>
      </c>
      <c r="R44" s="23">
        <v>40026</v>
      </c>
      <c r="S44" s="2"/>
      <c r="T44" s="23"/>
    </row>
    <row r="45" spans="2:20">
      <c r="B45" s="6"/>
      <c r="C45" s="2" t="s">
        <v>30</v>
      </c>
      <c r="D45" s="3">
        <v>34</v>
      </c>
      <c r="E45" s="3">
        <v>17</v>
      </c>
      <c r="F45" s="3">
        <v>29</v>
      </c>
      <c r="G45" s="3">
        <v>29</v>
      </c>
      <c r="H45" s="3">
        <v>22</v>
      </c>
      <c r="I45" s="3">
        <v>40</v>
      </c>
      <c r="J45" s="3">
        <v>35.5</v>
      </c>
      <c r="K45" s="3">
        <v>38.5</v>
      </c>
      <c r="L45" s="3">
        <v>13</v>
      </c>
      <c r="M45" s="3">
        <v>40.5</v>
      </c>
      <c r="N45" s="3">
        <v>27.5</v>
      </c>
      <c r="O45" s="3">
        <v>40</v>
      </c>
      <c r="P45" s="3">
        <v>38.5</v>
      </c>
      <c r="Q45" s="3">
        <v>29</v>
      </c>
      <c r="R45" s="3">
        <v>38</v>
      </c>
      <c r="S45" s="2"/>
      <c r="T45" s="23"/>
    </row>
    <row r="46" spans="2:20">
      <c r="B46" s="21" t="s">
        <v>37</v>
      </c>
      <c r="C46" s="2" t="s">
        <v>4</v>
      </c>
      <c r="D46" s="3">
        <v>1600</v>
      </c>
      <c r="E46" s="3">
        <v>1900</v>
      </c>
      <c r="F46" s="3">
        <v>1100</v>
      </c>
      <c r="G46" s="3">
        <v>1300</v>
      </c>
      <c r="H46" s="3">
        <v>1600</v>
      </c>
      <c r="I46" s="3">
        <v>1300</v>
      </c>
      <c r="J46" s="3">
        <v>1400</v>
      </c>
      <c r="K46" s="3">
        <v>1600</v>
      </c>
      <c r="L46" s="3">
        <v>1400</v>
      </c>
      <c r="M46" s="3">
        <v>1400</v>
      </c>
      <c r="N46" s="3">
        <v>1400</v>
      </c>
      <c r="O46" s="3">
        <v>1200</v>
      </c>
      <c r="P46" s="3">
        <v>1200</v>
      </c>
      <c r="Q46" s="3">
        <v>1200</v>
      </c>
      <c r="R46" s="3">
        <v>1400</v>
      </c>
      <c r="S46" s="2"/>
      <c r="T46" s="23"/>
    </row>
    <row r="47" spans="2:20">
      <c r="B47" s="6"/>
      <c r="C47" s="2" t="s">
        <v>3</v>
      </c>
      <c r="D47" s="3" t="s">
        <v>38</v>
      </c>
      <c r="E47" s="3" t="s">
        <v>39</v>
      </c>
      <c r="F47" s="3" t="s">
        <v>38</v>
      </c>
      <c r="G47" s="3" t="s">
        <v>39</v>
      </c>
      <c r="H47" s="3" t="s">
        <v>39</v>
      </c>
      <c r="I47" s="3" t="s">
        <v>40</v>
      </c>
      <c r="J47" s="3" t="s">
        <v>39</v>
      </c>
      <c r="K47" s="3" t="s">
        <v>40</v>
      </c>
      <c r="L47" s="3" t="s">
        <v>39</v>
      </c>
      <c r="M47" s="3" t="s">
        <v>40</v>
      </c>
      <c r="N47" s="3" t="s">
        <v>41</v>
      </c>
      <c r="O47" s="3" t="s">
        <v>19</v>
      </c>
      <c r="P47" s="3" t="s">
        <v>42</v>
      </c>
      <c r="Q47" s="3" t="s">
        <v>39</v>
      </c>
      <c r="R47" s="3" t="s">
        <v>43</v>
      </c>
      <c r="S47" s="2"/>
      <c r="T47" s="23"/>
    </row>
    <row r="48" spans="2:20">
      <c r="B48" s="6"/>
      <c r="C48" s="2" t="s">
        <v>2</v>
      </c>
      <c r="D48" s="3">
        <v>3</v>
      </c>
      <c r="E48" s="3">
        <v>10</v>
      </c>
      <c r="F48" s="3">
        <v>6</v>
      </c>
      <c r="G48" s="3">
        <v>3</v>
      </c>
      <c r="H48" s="3">
        <v>7</v>
      </c>
      <c r="I48" s="3">
        <v>1</v>
      </c>
      <c r="J48" s="3">
        <v>6</v>
      </c>
      <c r="K48" s="3">
        <v>4</v>
      </c>
      <c r="L48" s="3">
        <v>6</v>
      </c>
      <c r="M48" s="3">
        <v>6</v>
      </c>
      <c r="N48" s="3">
        <v>8</v>
      </c>
      <c r="O48" s="3">
        <v>2</v>
      </c>
      <c r="P48" s="3">
        <v>3</v>
      </c>
      <c r="Q48" s="3">
        <v>8</v>
      </c>
      <c r="R48" s="3">
        <v>4</v>
      </c>
      <c r="S48" s="2"/>
      <c r="T48" s="23"/>
    </row>
    <row r="49" spans="2:20">
      <c r="B49" s="6"/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2"/>
      <c r="T49" s="23"/>
    </row>
    <row r="50" spans="2:20">
      <c r="B50" s="6"/>
      <c r="C50" s="2" t="s">
        <v>16</v>
      </c>
      <c r="D50" s="3">
        <v>9111</v>
      </c>
      <c r="E50" s="3">
        <v>9138</v>
      </c>
      <c r="F50" s="3">
        <v>9150</v>
      </c>
      <c r="G50" s="3">
        <v>9167</v>
      </c>
      <c r="H50" s="3">
        <v>9194</v>
      </c>
      <c r="I50" s="3">
        <v>9221</v>
      </c>
      <c r="J50" s="3">
        <v>9232</v>
      </c>
      <c r="K50" s="3">
        <v>9252</v>
      </c>
      <c r="L50" s="3">
        <v>9286</v>
      </c>
      <c r="M50" s="3">
        <v>9006</v>
      </c>
      <c r="N50" s="3">
        <v>9056</v>
      </c>
      <c r="O50" s="3">
        <v>9098</v>
      </c>
      <c r="P50" s="3">
        <v>9125</v>
      </c>
      <c r="Q50" s="3">
        <v>9148</v>
      </c>
      <c r="R50" s="3">
        <v>9183</v>
      </c>
      <c r="S50" s="2"/>
      <c r="T50" s="23"/>
    </row>
    <row r="51" spans="2:20">
      <c r="B51" s="6">
        <v>8</v>
      </c>
      <c r="C51" s="18" t="s">
        <v>153</v>
      </c>
      <c r="D51" s="23">
        <v>39586</v>
      </c>
      <c r="E51" s="23">
        <v>39593</v>
      </c>
      <c r="F51" s="23">
        <v>39614</v>
      </c>
      <c r="G51" s="23">
        <v>39621</v>
      </c>
      <c r="H51" s="23">
        <v>39628</v>
      </c>
      <c r="I51" s="23">
        <v>39635</v>
      </c>
      <c r="J51" s="23">
        <v>39670</v>
      </c>
      <c r="K51" s="23">
        <v>39691</v>
      </c>
      <c r="L51" s="23">
        <v>39698</v>
      </c>
      <c r="M51" s="23">
        <v>39712</v>
      </c>
      <c r="N51" s="23">
        <v>39978</v>
      </c>
      <c r="O51" s="23">
        <v>39999</v>
      </c>
      <c r="P51" s="23">
        <v>40006</v>
      </c>
      <c r="Q51" s="23">
        <v>40020</v>
      </c>
      <c r="R51" s="23">
        <v>40026</v>
      </c>
      <c r="S51" s="2"/>
      <c r="T51" s="23"/>
    </row>
    <row r="52" spans="2:20">
      <c r="B52" s="6"/>
      <c r="C52" s="2" t="s">
        <v>30</v>
      </c>
      <c r="D52" s="3">
        <v>45.5</v>
      </c>
      <c r="E52" s="3">
        <v>22.5</v>
      </c>
      <c r="F52" s="3">
        <v>44.5</v>
      </c>
      <c r="G52" s="3">
        <v>45.5</v>
      </c>
      <c r="H52" s="3">
        <v>44.5</v>
      </c>
      <c r="I52" s="3">
        <v>45.5</v>
      </c>
      <c r="J52" s="3">
        <v>46.5</v>
      </c>
      <c r="K52" s="3">
        <v>46.5</v>
      </c>
      <c r="L52" s="3">
        <v>29.5</v>
      </c>
      <c r="M52" s="3">
        <v>33.5</v>
      </c>
      <c r="N52" s="3">
        <v>43</v>
      </c>
      <c r="O52" s="3">
        <v>43</v>
      </c>
      <c r="P52" s="3">
        <v>42</v>
      </c>
      <c r="Q52" s="3">
        <v>43</v>
      </c>
      <c r="R52" s="3">
        <v>46.5</v>
      </c>
      <c r="S52" s="2"/>
      <c r="T52" s="23"/>
    </row>
    <row r="53" spans="2:20">
      <c r="B53" s="21" t="s">
        <v>44</v>
      </c>
      <c r="C53" s="2" t="s">
        <v>4</v>
      </c>
      <c r="D53" s="3">
        <v>1900</v>
      </c>
      <c r="E53" s="3">
        <v>2000</v>
      </c>
      <c r="F53" s="3">
        <v>1600</v>
      </c>
      <c r="G53" s="3">
        <v>1800</v>
      </c>
      <c r="H53" s="3">
        <v>1600</v>
      </c>
      <c r="I53" s="3">
        <v>1600</v>
      </c>
      <c r="J53" s="3">
        <v>1600</v>
      </c>
      <c r="K53" s="3">
        <v>1900</v>
      </c>
      <c r="L53" s="3">
        <v>1600</v>
      </c>
      <c r="M53" s="3">
        <v>1900</v>
      </c>
      <c r="N53" s="3">
        <v>1400</v>
      </c>
      <c r="O53" s="3">
        <v>1600</v>
      </c>
      <c r="P53" s="3">
        <v>1300</v>
      </c>
      <c r="Q53" s="3">
        <v>1400</v>
      </c>
      <c r="R53" s="3">
        <v>1400</v>
      </c>
      <c r="S53" s="2"/>
      <c r="T53" s="23"/>
    </row>
    <row r="54" spans="2:20">
      <c r="B54" s="6"/>
      <c r="C54" s="2" t="s">
        <v>3</v>
      </c>
      <c r="D54" s="3" t="s">
        <v>19</v>
      </c>
      <c r="E54" s="3" t="s">
        <v>40</v>
      </c>
      <c r="F54" s="3" t="s">
        <v>45</v>
      </c>
      <c r="G54" s="3" t="s">
        <v>46</v>
      </c>
      <c r="H54" s="3" t="s">
        <v>35</v>
      </c>
      <c r="I54" s="3" t="s">
        <v>35</v>
      </c>
      <c r="J54" s="3" t="s">
        <v>35</v>
      </c>
      <c r="K54" s="3" t="s">
        <v>35</v>
      </c>
      <c r="L54" s="3" t="s">
        <v>35</v>
      </c>
      <c r="M54" s="3" t="s">
        <v>35</v>
      </c>
      <c r="N54" s="3" t="s">
        <v>35</v>
      </c>
      <c r="O54" s="3" t="s">
        <v>35</v>
      </c>
      <c r="P54" s="3" t="s">
        <v>35</v>
      </c>
      <c r="Q54" s="3" t="s">
        <v>35</v>
      </c>
      <c r="R54" s="3" t="s">
        <v>35</v>
      </c>
      <c r="S54" s="2"/>
      <c r="T54" s="23"/>
    </row>
    <row r="55" spans="2:20">
      <c r="B55" s="6"/>
      <c r="C55" s="2" t="s">
        <v>2</v>
      </c>
      <c r="D55" s="3">
        <v>2</v>
      </c>
      <c r="E55" s="3">
        <v>8</v>
      </c>
      <c r="F55" s="3">
        <v>3</v>
      </c>
      <c r="G55" s="3">
        <v>11</v>
      </c>
      <c r="H55" s="3">
        <v>3</v>
      </c>
      <c r="I55" s="3">
        <v>2</v>
      </c>
      <c r="J55" s="3">
        <v>2</v>
      </c>
      <c r="K55" s="3">
        <v>3</v>
      </c>
      <c r="L55" s="3">
        <v>7</v>
      </c>
      <c r="M55" s="3">
        <v>8</v>
      </c>
      <c r="N55" s="3">
        <v>3</v>
      </c>
      <c r="O55" s="3">
        <v>3</v>
      </c>
      <c r="P55" s="3">
        <v>4</v>
      </c>
      <c r="Q55" s="3">
        <v>3</v>
      </c>
      <c r="R55" s="3">
        <v>1</v>
      </c>
      <c r="S55" s="2"/>
      <c r="T55" s="23"/>
    </row>
    <row r="56" spans="2:20">
      <c r="B56" s="6"/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2"/>
      <c r="T56" s="23"/>
    </row>
    <row r="57" spans="2:20">
      <c r="B57" s="6"/>
      <c r="C57" s="2" t="s">
        <v>16</v>
      </c>
      <c r="D57" s="3">
        <v>7265</v>
      </c>
      <c r="E57" s="3">
        <v>7299</v>
      </c>
      <c r="F57" s="3">
        <v>8004</v>
      </c>
      <c r="G57" s="3">
        <v>8027</v>
      </c>
      <c r="H57" s="3">
        <v>8042</v>
      </c>
      <c r="I57" s="3">
        <v>8078</v>
      </c>
      <c r="J57" s="3">
        <v>8123</v>
      </c>
      <c r="K57" s="3">
        <v>8164</v>
      </c>
      <c r="L57" s="3">
        <v>8186</v>
      </c>
      <c r="M57" s="3">
        <v>8230</v>
      </c>
      <c r="N57" s="3">
        <v>9041</v>
      </c>
      <c r="O57" s="3">
        <v>9106</v>
      </c>
      <c r="P57" s="3">
        <v>9154</v>
      </c>
      <c r="Q57" s="3">
        <v>9173</v>
      </c>
      <c r="R57" s="3">
        <v>9183</v>
      </c>
      <c r="S57" s="2"/>
      <c r="T57" s="23"/>
    </row>
    <row r="58" spans="2:20">
      <c r="B58" s="6">
        <v>9</v>
      </c>
      <c r="C58" s="18" t="s">
        <v>153</v>
      </c>
      <c r="D58" s="23">
        <v>39355</v>
      </c>
      <c r="E58" s="23">
        <v>39376</v>
      </c>
      <c r="F58" s="23">
        <v>39530</v>
      </c>
      <c r="G58" s="23">
        <v>39544</v>
      </c>
      <c r="H58" s="23">
        <v>39558</v>
      </c>
      <c r="I58" s="23">
        <v>39579</v>
      </c>
      <c r="J58" s="23">
        <v>39621</v>
      </c>
      <c r="K58" s="23">
        <v>39670</v>
      </c>
      <c r="L58" s="23">
        <v>39683</v>
      </c>
      <c r="M58" s="23">
        <v>39712</v>
      </c>
      <c r="N58" s="23">
        <v>39929</v>
      </c>
      <c r="O58" s="23">
        <v>39978</v>
      </c>
      <c r="P58" s="23">
        <v>40006</v>
      </c>
      <c r="Q58" s="23">
        <v>40020</v>
      </c>
      <c r="R58" s="23">
        <v>40026</v>
      </c>
      <c r="S58" s="2"/>
      <c r="T58" s="23"/>
    </row>
    <row r="59" spans="2:20">
      <c r="B59" s="6"/>
      <c r="C59" s="2" t="s">
        <v>30</v>
      </c>
      <c r="D59" s="4">
        <v>56</v>
      </c>
      <c r="E59" s="4">
        <v>42.5</v>
      </c>
      <c r="F59" s="4">
        <v>46.5</v>
      </c>
      <c r="G59" s="4">
        <v>51</v>
      </c>
      <c r="H59" s="4">
        <v>48</v>
      </c>
      <c r="I59" s="4">
        <v>54.5</v>
      </c>
      <c r="J59" s="4">
        <v>54</v>
      </c>
      <c r="K59" s="4">
        <v>54</v>
      </c>
      <c r="L59" s="4">
        <v>44.5</v>
      </c>
      <c r="M59" s="4">
        <v>45</v>
      </c>
      <c r="N59" s="4">
        <v>22</v>
      </c>
      <c r="O59" s="4">
        <v>32.5</v>
      </c>
      <c r="P59" s="4">
        <v>39</v>
      </c>
      <c r="Q59" s="4">
        <v>34.5</v>
      </c>
      <c r="R59" s="3">
        <v>26.5</v>
      </c>
      <c r="S59" s="2"/>
      <c r="T59" s="23"/>
    </row>
    <row r="60" spans="2:20">
      <c r="B60" s="21" t="s">
        <v>49</v>
      </c>
      <c r="C60" s="2" t="s">
        <v>4</v>
      </c>
      <c r="D60" s="3">
        <v>1100</v>
      </c>
      <c r="E60" s="3">
        <v>1200</v>
      </c>
      <c r="F60" s="3">
        <v>1400</v>
      </c>
      <c r="G60" s="3">
        <v>1000</v>
      </c>
      <c r="H60" s="3">
        <v>1000</v>
      </c>
      <c r="I60" s="3">
        <v>1100</v>
      </c>
      <c r="J60" s="3">
        <v>1100</v>
      </c>
      <c r="K60" s="3">
        <v>1100</v>
      </c>
      <c r="L60" s="3">
        <v>1200</v>
      </c>
      <c r="M60" s="3">
        <v>1200</v>
      </c>
      <c r="N60" s="3">
        <v>1100</v>
      </c>
      <c r="O60" s="3">
        <v>1100</v>
      </c>
      <c r="P60" s="3">
        <v>1000</v>
      </c>
      <c r="Q60" s="3">
        <v>1100</v>
      </c>
      <c r="R60" s="3">
        <v>1400</v>
      </c>
      <c r="S60" s="2"/>
      <c r="T60" s="23"/>
    </row>
    <row r="61" spans="2:20">
      <c r="B61" s="6"/>
      <c r="C61" s="2" t="s">
        <v>3</v>
      </c>
      <c r="D61" s="3" t="s">
        <v>42</v>
      </c>
      <c r="E61" s="3" t="s">
        <v>21</v>
      </c>
      <c r="F61" s="3" t="s">
        <v>58</v>
      </c>
      <c r="G61" s="3" t="s">
        <v>58</v>
      </c>
      <c r="H61" s="3" t="s">
        <v>58</v>
      </c>
      <c r="I61" s="3" t="s">
        <v>58</v>
      </c>
      <c r="J61" s="3" t="s">
        <v>58</v>
      </c>
      <c r="K61" s="3" t="s">
        <v>58</v>
      </c>
      <c r="L61" s="3" t="s">
        <v>58</v>
      </c>
      <c r="M61" s="3" t="s">
        <v>58</v>
      </c>
      <c r="N61" s="3" t="s">
        <v>50</v>
      </c>
      <c r="O61" s="3" t="s">
        <v>50</v>
      </c>
      <c r="P61" s="3" t="s">
        <v>50</v>
      </c>
      <c r="Q61" s="3" t="s">
        <v>50</v>
      </c>
      <c r="R61" s="3" t="s">
        <v>50</v>
      </c>
      <c r="S61" s="2"/>
      <c r="T61" s="23"/>
    </row>
    <row r="62" spans="2:20">
      <c r="B62" s="6"/>
      <c r="C62" s="2" t="s">
        <v>2</v>
      </c>
      <c r="D62" s="3">
        <v>2</v>
      </c>
      <c r="E62" s="3">
        <v>4</v>
      </c>
      <c r="F62" s="3">
        <v>5</v>
      </c>
      <c r="G62" s="3">
        <v>2</v>
      </c>
      <c r="H62" s="3">
        <v>1</v>
      </c>
      <c r="I62" s="3">
        <v>4</v>
      </c>
      <c r="J62" s="3">
        <v>2</v>
      </c>
      <c r="K62" s="3">
        <v>3</v>
      </c>
      <c r="L62" s="3">
        <v>7</v>
      </c>
      <c r="M62" s="3">
        <v>6</v>
      </c>
      <c r="N62" s="3">
        <v>8</v>
      </c>
      <c r="O62" s="3">
        <v>7</v>
      </c>
      <c r="P62" s="3">
        <v>7</v>
      </c>
      <c r="Q62" s="3">
        <v>7</v>
      </c>
      <c r="R62" s="3">
        <v>11</v>
      </c>
      <c r="S62" s="2"/>
      <c r="T62" s="23"/>
    </row>
    <row r="63" spans="2:20">
      <c r="B63" s="6"/>
      <c r="C63" s="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2"/>
      <c r="T63" s="23"/>
    </row>
    <row r="64" spans="2:20">
      <c r="B64" s="6"/>
      <c r="C64" s="2" t="s">
        <v>16</v>
      </c>
      <c r="D64" s="3">
        <v>8185</v>
      </c>
      <c r="E64" s="3">
        <v>8216</v>
      </c>
      <c r="F64" s="3">
        <v>8263</v>
      </c>
      <c r="G64" s="3">
        <v>8265</v>
      </c>
      <c r="H64" s="3">
        <v>8292</v>
      </c>
      <c r="I64" s="3">
        <v>8303</v>
      </c>
      <c r="J64" s="3">
        <v>9016</v>
      </c>
      <c r="K64" s="3">
        <v>9035</v>
      </c>
      <c r="L64" s="3">
        <v>9048</v>
      </c>
      <c r="M64" s="3">
        <v>9077</v>
      </c>
      <c r="N64" s="3">
        <v>9095</v>
      </c>
      <c r="O64" s="3">
        <v>9102</v>
      </c>
      <c r="P64" s="3">
        <v>9125</v>
      </c>
      <c r="Q64" s="3">
        <v>9152</v>
      </c>
      <c r="R64" s="3">
        <v>9173</v>
      </c>
      <c r="S64" s="2"/>
      <c r="T64" s="23"/>
    </row>
    <row r="65" spans="2:20">
      <c r="B65" s="6">
        <v>10</v>
      </c>
      <c r="C65" s="18" t="s">
        <v>153</v>
      </c>
      <c r="D65" s="23">
        <v>39683</v>
      </c>
      <c r="E65" s="23">
        <v>39705</v>
      </c>
      <c r="F65" s="23">
        <v>39740</v>
      </c>
      <c r="G65" s="23">
        <v>39747</v>
      </c>
      <c r="H65" s="23">
        <v>39761</v>
      </c>
      <c r="I65" s="23">
        <v>39775</v>
      </c>
      <c r="J65" s="23">
        <v>39908</v>
      </c>
      <c r="K65" s="23">
        <v>39922</v>
      </c>
      <c r="L65" s="23">
        <v>39936</v>
      </c>
      <c r="M65" s="23">
        <v>39950</v>
      </c>
      <c r="N65" s="23">
        <v>39963</v>
      </c>
      <c r="O65" s="23">
        <v>39970</v>
      </c>
      <c r="P65" s="23">
        <v>39992</v>
      </c>
      <c r="Q65" s="23">
        <v>40006</v>
      </c>
      <c r="R65" s="23">
        <v>40020</v>
      </c>
      <c r="S65" s="2"/>
      <c r="T65" s="23"/>
    </row>
    <row r="66" spans="2:20">
      <c r="B66" s="6"/>
      <c r="C66" s="2" t="s">
        <v>30</v>
      </c>
      <c r="D66" s="4">
        <v>49</v>
      </c>
      <c r="E66" s="4">
        <v>30.5</v>
      </c>
      <c r="F66" s="4">
        <v>43</v>
      </c>
      <c r="G66" s="4">
        <v>44.5</v>
      </c>
      <c r="H66" s="4">
        <v>44.5</v>
      </c>
      <c r="I66" s="4">
        <v>38.5</v>
      </c>
      <c r="J66" s="4">
        <v>46</v>
      </c>
      <c r="K66" s="4">
        <v>46</v>
      </c>
      <c r="L66" s="4">
        <v>44.5</v>
      </c>
      <c r="M66" s="4">
        <v>41</v>
      </c>
      <c r="N66" s="4">
        <v>39</v>
      </c>
      <c r="O66" s="4">
        <v>35.5</v>
      </c>
      <c r="P66" s="4">
        <v>43</v>
      </c>
      <c r="Q66" s="4">
        <v>46</v>
      </c>
      <c r="R66" s="3">
        <v>46</v>
      </c>
      <c r="S66" s="2"/>
      <c r="T66" s="23"/>
    </row>
    <row r="67" spans="2:20">
      <c r="B67" s="21" t="s">
        <v>51</v>
      </c>
      <c r="C67" s="2" t="s">
        <v>4</v>
      </c>
      <c r="D67" s="3">
        <v>1200</v>
      </c>
      <c r="E67" s="3">
        <v>1300</v>
      </c>
      <c r="F67" s="3">
        <v>1200</v>
      </c>
      <c r="G67" s="3">
        <v>1300</v>
      </c>
      <c r="H67" s="3">
        <v>1200</v>
      </c>
      <c r="I67" s="3">
        <v>1400</v>
      </c>
      <c r="J67" s="3">
        <v>1200</v>
      </c>
      <c r="K67" s="3">
        <v>1400</v>
      </c>
      <c r="L67" s="3">
        <v>1300</v>
      </c>
      <c r="M67" s="3">
        <v>1200</v>
      </c>
      <c r="N67" s="3">
        <v>1600</v>
      </c>
      <c r="O67" s="3">
        <v>1400</v>
      </c>
      <c r="P67" s="3">
        <v>1300</v>
      </c>
      <c r="Q67" s="3">
        <v>1200</v>
      </c>
      <c r="R67" s="3">
        <v>1100</v>
      </c>
      <c r="S67" s="2"/>
      <c r="T67" s="23"/>
    </row>
    <row r="68" spans="2:20">
      <c r="B68" s="6"/>
      <c r="C68" s="2" t="s">
        <v>3</v>
      </c>
      <c r="D68" s="3" t="s">
        <v>52</v>
      </c>
      <c r="E68" s="3" t="s">
        <v>53</v>
      </c>
      <c r="F68" s="3" t="s">
        <v>34</v>
      </c>
      <c r="G68" s="3" t="s">
        <v>27</v>
      </c>
      <c r="H68" s="3" t="s">
        <v>54</v>
      </c>
      <c r="I68" s="3" t="s">
        <v>54</v>
      </c>
      <c r="J68" s="3" t="s">
        <v>54</v>
      </c>
      <c r="K68" s="3" t="s">
        <v>54</v>
      </c>
      <c r="L68" s="3" t="s">
        <v>54</v>
      </c>
      <c r="M68" s="3" t="s">
        <v>54</v>
      </c>
      <c r="N68" s="3" t="s">
        <v>6</v>
      </c>
      <c r="O68" s="3" t="s">
        <v>54</v>
      </c>
      <c r="P68" s="3" t="s">
        <v>54</v>
      </c>
      <c r="Q68" s="3" t="s">
        <v>54</v>
      </c>
      <c r="R68" s="3" t="s">
        <v>54</v>
      </c>
      <c r="S68" s="2"/>
      <c r="T68" s="23"/>
    </row>
    <row r="69" spans="2:20">
      <c r="B69" s="6"/>
      <c r="C69" s="2" t="s">
        <v>2</v>
      </c>
      <c r="D69" s="3">
        <v>2</v>
      </c>
      <c r="E69" s="3">
        <v>6</v>
      </c>
      <c r="F69" s="3">
        <v>9</v>
      </c>
      <c r="G69" s="3">
        <v>3</v>
      </c>
      <c r="H69" s="3">
        <v>4</v>
      </c>
      <c r="I69" s="3">
        <v>6</v>
      </c>
      <c r="J69" s="3">
        <v>3</v>
      </c>
      <c r="K69" s="3">
        <v>2</v>
      </c>
      <c r="L69" s="3">
        <v>5</v>
      </c>
      <c r="M69" s="3">
        <v>7</v>
      </c>
      <c r="N69" s="3">
        <v>5</v>
      </c>
      <c r="O69" s="3">
        <v>6</v>
      </c>
      <c r="P69" s="3">
        <v>3</v>
      </c>
      <c r="Q69" s="3">
        <v>1</v>
      </c>
      <c r="R69" s="3">
        <v>4</v>
      </c>
      <c r="S69" s="2"/>
      <c r="T69" s="23"/>
    </row>
    <row r="70" spans="2:20">
      <c r="B70" s="6"/>
      <c r="C70" s="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2"/>
      <c r="T70" s="23"/>
    </row>
    <row r="71" spans="2:20">
      <c r="B71" s="2"/>
      <c r="C71" s="2" t="s">
        <v>16</v>
      </c>
      <c r="D71" s="3">
        <v>7021</v>
      </c>
      <c r="E71" s="3">
        <v>7033</v>
      </c>
      <c r="F71" s="3">
        <v>7058</v>
      </c>
      <c r="G71" s="3">
        <v>8202</v>
      </c>
      <c r="H71" s="3">
        <v>8222</v>
      </c>
      <c r="I71" s="3">
        <v>8242</v>
      </c>
      <c r="J71" s="3">
        <v>8283</v>
      </c>
      <c r="K71" s="3">
        <v>8313</v>
      </c>
      <c r="L71" s="3">
        <v>8314</v>
      </c>
      <c r="M71" s="3">
        <v>9010</v>
      </c>
      <c r="N71" s="3">
        <v>9057</v>
      </c>
      <c r="O71" s="3">
        <v>9059</v>
      </c>
      <c r="P71" s="3">
        <v>9080</v>
      </c>
      <c r="Q71" s="3">
        <v>9097</v>
      </c>
      <c r="R71" s="3">
        <v>9152</v>
      </c>
      <c r="S71" s="2"/>
      <c r="T71" s="23"/>
    </row>
    <row r="72" spans="2:20">
      <c r="B72" s="6">
        <v>11</v>
      </c>
      <c r="C72" s="18" t="s">
        <v>153</v>
      </c>
      <c r="D72" s="23">
        <v>39173</v>
      </c>
      <c r="E72" s="23">
        <v>39187</v>
      </c>
      <c r="F72" s="23">
        <v>39201</v>
      </c>
      <c r="G72" s="23">
        <v>39698</v>
      </c>
      <c r="H72" s="23">
        <v>39712</v>
      </c>
      <c r="I72" s="23">
        <v>39733</v>
      </c>
      <c r="J72" s="23">
        <v>39761</v>
      </c>
      <c r="K72" s="23">
        <v>39775</v>
      </c>
      <c r="L72" s="23">
        <v>39782</v>
      </c>
      <c r="M72" s="23">
        <v>39901</v>
      </c>
      <c r="N72" s="23">
        <v>39936</v>
      </c>
      <c r="O72" s="23">
        <v>39943</v>
      </c>
      <c r="P72" s="23">
        <v>39957</v>
      </c>
      <c r="Q72" s="23">
        <v>39970</v>
      </c>
      <c r="R72" s="23">
        <v>40006</v>
      </c>
      <c r="S72" s="2"/>
      <c r="T72" s="23"/>
    </row>
    <row r="73" spans="2:20">
      <c r="B73" s="6"/>
      <c r="C73" s="2" t="s">
        <v>30</v>
      </c>
      <c r="D73" s="4">
        <v>15</v>
      </c>
      <c r="E73" s="4">
        <v>10</v>
      </c>
      <c r="F73" s="4">
        <v>24</v>
      </c>
      <c r="G73" s="4">
        <v>14.5</v>
      </c>
      <c r="H73" s="4">
        <v>1.5</v>
      </c>
      <c r="I73" s="4">
        <v>18.5</v>
      </c>
      <c r="J73" s="4">
        <v>21</v>
      </c>
      <c r="K73" s="4">
        <v>12.5</v>
      </c>
      <c r="L73" s="4">
        <v>25.5</v>
      </c>
      <c r="M73" s="4">
        <v>17</v>
      </c>
      <c r="N73" s="4">
        <v>14</v>
      </c>
      <c r="O73" s="4">
        <v>28</v>
      </c>
      <c r="P73" s="4">
        <v>22.5</v>
      </c>
      <c r="Q73" s="4">
        <v>35.5</v>
      </c>
      <c r="R73" s="3">
        <v>38</v>
      </c>
      <c r="S73" s="2"/>
      <c r="T73" s="23"/>
    </row>
    <row r="74" spans="2:20">
      <c r="B74" s="21" t="s">
        <v>55</v>
      </c>
      <c r="C74" s="2" t="s">
        <v>4</v>
      </c>
      <c r="D74" s="3">
        <v>1600</v>
      </c>
      <c r="E74" s="3">
        <v>1400</v>
      </c>
      <c r="F74" s="3">
        <v>1400</v>
      </c>
      <c r="G74" s="3">
        <v>1400</v>
      </c>
      <c r="H74" s="3">
        <v>1400</v>
      </c>
      <c r="I74" s="3">
        <v>1200</v>
      </c>
      <c r="J74" s="3">
        <v>1200</v>
      </c>
      <c r="K74" s="3">
        <v>1100</v>
      </c>
      <c r="L74" s="3">
        <v>1300</v>
      </c>
      <c r="M74" s="3">
        <v>1400</v>
      </c>
      <c r="N74" s="3">
        <v>1200</v>
      </c>
      <c r="O74" s="3">
        <v>1200</v>
      </c>
      <c r="P74" s="3">
        <v>1100</v>
      </c>
      <c r="Q74" s="3">
        <v>1200</v>
      </c>
      <c r="R74" s="3">
        <v>1200</v>
      </c>
      <c r="S74" s="2"/>
      <c r="T74" s="23"/>
    </row>
    <row r="75" spans="2:20">
      <c r="B75" s="6"/>
      <c r="C75" s="2" t="s">
        <v>3</v>
      </c>
      <c r="D75" s="3" t="s">
        <v>11</v>
      </c>
      <c r="E75" s="3" t="s">
        <v>19</v>
      </c>
      <c r="F75" s="3" t="s">
        <v>11</v>
      </c>
      <c r="G75" s="3" t="s">
        <v>7</v>
      </c>
      <c r="H75" s="3" t="s">
        <v>7</v>
      </c>
      <c r="I75" s="3" t="s">
        <v>7</v>
      </c>
      <c r="J75" s="3" t="s">
        <v>7</v>
      </c>
      <c r="K75" s="3" t="s">
        <v>7</v>
      </c>
      <c r="L75" s="3" t="s">
        <v>18</v>
      </c>
      <c r="M75" s="3" t="s">
        <v>7</v>
      </c>
      <c r="N75" s="3" t="s">
        <v>7</v>
      </c>
      <c r="O75" s="3" t="s">
        <v>41</v>
      </c>
      <c r="P75" s="3" t="s">
        <v>14</v>
      </c>
      <c r="Q75" s="3" t="s">
        <v>56</v>
      </c>
      <c r="R75" s="3" t="s">
        <v>56</v>
      </c>
      <c r="S75" s="2"/>
      <c r="T75" s="23"/>
    </row>
    <row r="76" spans="2:20">
      <c r="B76" s="6"/>
      <c r="C76" s="2" t="s">
        <v>2</v>
      </c>
      <c r="D76" s="3">
        <v>6</v>
      </c>
      <c r="E76" s="3">
        <v>8</v>
      </c>
      <c r="F76" s="3">
        <v>3</v>
      </c>
      <c r="G76" s="3">
        <v>4</v>
      </c>
      <c r="H76" s="3">
        <v>9</v>
      </c>
      <c r="I76" s="3">
        <v>2</v>
      </c>
      <c r="J76" s="3">
        <v>2</v>
      </c>
      <c r="K76" s="3">
        <v>8</v>
      </c>
      <c r="L76" s="3">
        <v>7</v>
      </c>
      <c r="M76" s="3">
        <v>6</v>
      </c>
      <c r="N76" s="3">
        <v>6</v>
      </c>
      <c r="O76" s="3">
        <v>8</v>
      </c>
      <c r="P76" s="3">
        <v>1</v>
      </c>
      <c r="Q76" s="3">
        <v>1</v>
      </c>
      <c r="R76" s="3">
        <v>4</v>
      </c>
      <c r="S76" s="2"/>
      <c r="T76" s="23"/>
    </row>
    <row r="77" spans="2:20">
      <c r="B77" s="6"/>
      <c r="C77" s="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2"/>
      <c r="T77" s="23"/>
    </row>
    <row r="78" spans="2:20">
      <c r="B78" s="2"/>
      <c r="C78" s="2" t="s">
        <v>16</v>
      </c>
      <c r="D78" s="3">
        <v>8069</v>
      </c>
      <c r="E78" s="3">
        <v>8109</v>
      </c>
      <c r="F78" s="3">
        <v>8131</v>
      </c>
      <c r="G78" s="3">
        <v>8162</v>
      </c>
      <c r="H78" s="3">
        <v>8185</v>
      </c>
      <c r="I78" s="3">
        <v>8204</v>
      </c>
      <c r="J78" s="3">
        <v>8228</v>
      </c>
      <c r="K78" s="3">
        <v>8253</v>
      </c>
      <c r="L78" s="3">
        <v>8276</v>
      </c>
      <c r="M78" s="3">
        <v>9007</v>
      </c>
      <c r="N78" s="3">
        <v>9057</v>
      </c>
      <c r="O78" s="3">
        <v>9093</v>
      </c>
      <c r="P78" s="3">
        <v>9098</v>
      </c>
      <c r="Q78" s="3">
        <v>9146</v>
      </c>
      <c r="R78" s="3">
        <v>9174</v>
      </c>
      <c r="S78" s="2"/>
      <c r="T78" s="23"/>
    </row>
    <row r="79" spans="2:20">
      <c r="B79" s="6">
        <v>12</v>
      </c>
      <c r="C79" s="18" t="s">
        <v>153</v>
      </c>
      <c r="D79" s="23">
        <v>39579</v>
      </c>
      <c r="E79" s="23">
        <v>39607</v>
      </c>
      <c r="F79" s="23">
        <v>39628</v>
      </c>
      <c r="G79" s="23">
        <v>39670</v>
      </c>
      <c r="H79" s="23">
        <v>39683</v>
      </c>
      <c r="I79" s="23">
        <v>39698</v>
      </c>
      <c r="J79" s="23">
        <v>39712</v>
      </c>
      <c r="K79" s="23">
        <v>39733</v>
      </c>
      <c r="L79" s="23">
        <v>39754</v>
      </c>
      <c r="M79" s="23">
        <v>39901</v>
      </c>
      <c r="N79" s="23">
        <v>39936</v>
      </c>
      <c r="O79" s="23">
        <v>39963</v>
      </c>
      <c r="P79" s="23">
        <v>39970</v>
      </c>
      <c r="Q79" s="23">
        <v>40006</v>
      </c>
      <c r="R79" s="23">
        <v>40020</v>
      </c>
      <c r="S79" s="2"/>
      <c r="T79" s="23"/>
    </row>
    <row r="80" spans="2:20">
      <c r="B80" s="6"/>
      <c r="C80" s="2" t="s">
        <v>30</v>
      </c>
      <c r="D80" s="4">
        <v>40</v>
      </c>
      <c r="E80" s="4">
        <v>37.5</v>
      </c>
      <c r="F80" s="4">
        <v>37.5</v>
      </c>
      <c r="G80" s="4">
        <v>37.5</v>
      </c>
      <c r="H80" s="4">
        <v>37.5</v>
      </c>
      <c r="I80" s="4">
        <v>38</v>
      </c>
      <c r="J80" s="4">
        <v>38</v>
      </c>
      <c r="K80" s="4">
        <v>31</v>
      </c>
      <c r="L80" s="4">
        <v>30.5</v>
      </c>
      <c r="M80" s="4">
        <v>37</v>
      </c>
      <c r="N80" s="4">
        <v>33</v>
      </c>
      <c r="O80" s="4">
        <v>31.5</v>
      </c>
      <c r="P80" s="4">
        <v>27</v>
      </c>
      <c r="Q80" s="4">
        <v>37</v>
      </c>
      <c r="R80" s="3">
        <v>37</v>
      </c>
      <c r="S80" s="2"/>
      <c r="T80" s="23"/>
    </row>
    <row r="81" spans="2:20">
      <c r="B81" s="21" t="s">
        <v>57</v>
      </c>
      <c r="C81" s="2" t="s">
        <v>4</v>
      </c>
      <c r="D81" s="3">
        <v>1100</v>
      </c>
      <c r="E81" s="3">
        <v>1200</v>
      </c>
      <c r="F81" s="3">
        <v>1100</v>
      </c>
      <c r="G81" s="3">
        <v>1200</v>
      </c>
      <c r="H81" s="3">
        <v>1200</v>
      </c>
      <c r="I81" s="3">
        <v>1200</v>
      </c>
      <c r="J81" s="3">
        <v>1100</v>
      </c>
      <c r="K81" s="3">
        <v>1200</v>
      </c>
      <c r="L81" s="3">
        <v>1100</v>
      </c>
      <c r="M81" s="3">
        <v>1200</v>
      </c>
      <c r="N81" s="3">
        <v>1200</v>
      </c>
      <c r="O81" s="3">
        <v>1100</v>
      </c>
      <c r="P81" s="3">
        <v>1600</v>
      </c>
      <c r="Q81" s="3">
        <v>1200</v>
      </c>
      <c r="R81" s="3">
        <v>1200</v>
      </c>
      <c r="S81" s="2"/>
      <c r="T81" s="23"/>
    </row>
    <row r="82" spans="2:20">
      <c r="B82" s="6"/>
      <c r="C82" s="2" t="s">
        <v>3</v>
      </c>
      <c r="D82" s="3" t="s">
        <v>21</v>
      </c>
      <c r="E82" s="3" t="s">
        <v>29</v>
      </c>
      <c r="F82" s="3" t="s">
        <v>28</v>
      </c>
      <c r="G82" s="3" t="s">
        <v>58</v>
      </c>
      <c r="H82" s="3" t="s">
        <v>59</v>
      </c>
      <c r="I82" s="3" t="s">
        <v>28</v>
      </c>
      <c r="J82" s="3" t="s">
        <v>21</v>
      </c>
      <c r="K82" s="3" t="s">
        <v>21</v>
      </c>
      <c r="L82" s="3" t="s">
        <v>28</v>
      </c>
      <c r="M82" s="3" t="s">
        <v>28</v>
      </c>
      <c r="N82" s="3" t="s">
        <v>22</v>
      </c>
      <c r="O82" s="3" t="s">
        <v>60</v>
      </c>
      <c r="P82" s="3" t="s">
        <v>11</v>
      </c>
      <c r="Q82" s="3" t="s">
        <v>22</v>
      </c>
      <c r="R82" s="3" t="s">
        <v>22</v>
      </c>
      <c r="S82" s="2"/>
      <c r="T82" s="23"/>
    </row>
    <row r="83" spans="2:20">
      <c r="B83" s="6"/>
      <c r="C83" s="2" t="s">
        <v>2</v>
      </c>
      <c r="D83" s="3">
        <v>2</v>
      </c>
      <c r="E83" s="3">
        <v>2</v>
      </c>
      <c r="F83" s="3">
        <v>2</v>
      </c>
      <c r="G83" s="3">
        <v>3</v>
      </c>
      <c r="H83" s="3">
        <v>3</v>
      </c>
      <c r="I83" s="3">
        <v>2</v>
      </c>
      <c r="J83" s="3">
        <v>3</v>
      </c>
      <c r="K83" s="3">
        <v>7</v>
      </c>
      <c r="L83" s="3">
        <v>4</v>
      </c>
      <c r="M83" s="3">
        <v>7</v>
      </c>
      <c r="N83" s="3">
        <v>4</v>
      </c>
      <c r="O83" s="3">
        <v>4</v>
      </c>
      <c r="P83" s="3">
        <v>5</v>
      </c>
      <c r="Q83" s="3">
        <v>1</v>
      </c>
      <c r="R83" s="3">
        <v>6</v>
      </c>
      <c r="S83" s="2"/>
      <c r="T83" s="23"/>
    </row>
    <row r="84" spans="2:20">
      <c r="B84" s="2"/>
      <c r="S84" s="2"/>
      <c r="T84" s="23"/>
    </row>
    <row r="85" spans="2:20">
      <c r="B85" s="2" t="s">
        <v>64</v>
      </c>
      <c r="C85" s="2" t="s">
        <v>65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2"/>
      <c r="T85" s="23"/>
    </row>
    <row r="86" spans="2:20">
      <c r="B86" s="2" t="s">
        <v>0</v>
      </c>
      <c r="C86" s="2">
        <v>1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2"/>
      <c r="T86" s="23"/>
    </row>
    <row r="87" spans="2:20">
      <c r="B87" s="2" t="s">
        <v>9</v>
      </c>
      <c r="C87" s="2">
        <v>2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2"/>
      <c r="T87" s="23"/>
    </row>
    <row r="88" spans="2:20">
      <c r="B88" s="2" t="s">
        <v>17</v>
      </c>
      <c r="C88" s="2">
        <v>3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2"/>
      <c r="T88" s="23"/>
    </row>
    <row r="89" spans="2:20">
      <c r="B89" s="2" t="s">
        <v>61</v>
      </c>
      <c r="C89" s="2">
        <v>4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2"/>
      <c r="T89" s="23"/>
    </row>
    <row r="90" spans="2:20">
      <c r="B90" s="2" t="s">
        <v>47</v>
      </c>
      <c r="C90" s="2">
        <v>5</v>
      </c>
      <c r="D90" s="3"/>
      <c r="E90" s="3"/>
      <c r="F90" s="3"/>
      <c r="G90" s="3"/>
      <c r="H90" s="3"/>
      <c r="I90" s="3"/>
      <c r="J90" s="3"/>
      <c r="K90" s="3"/>
      <c r="L90" s="23">
        <v>39586</v>
      </c>
      <c r="M90" s="3"/>
      <c r="N90" s="3"/>
      <c r="O90" s="3"/>
      <c r="P90" s="3"/>
      <c r="Q90" s="3"/>
      <c r="R90" s="3"/>
      <c r="S90" s="2"/>
      <c r="T90" s="23"/>
    </row>
    <row r="91" spans="2:20">
      <c r="B91" s="2" t="s">
        <v>48</v>
      </c>
      <c r="C91" s="2">
        <v>6</v>
      </c>
      <c r="D91" s="3"/>
      <c r="E91" s="3"/>
      <c r="F91" s="3"/>
      <c r="G91" s="3"/>
      <c r="H91" s="3"/>
      <c r="I91" s="3"/>
      <c r="J91" s="3"/>
      <c r="K91" s="3"/>
      <c r="L91" s="23">
        <v>39593</v>
      </c>
      <c r="M91" s="3"/>
      <c r="N91" s="3"/>
      <c r="O91" s="3"/>
      <c r="P91" s="3"/>
      <c r="Q91" s="3"/>
      <c r="R91" s="3"/>
      <c r="S91" s="2"/>
      <c r="T91" s="23"/>
    </row>
    <row r="92" spans="2:20">
      <c r="B92" s="2" t="s">
        <v>37</v>
      </c>
      <c r="C92" s="2">
        <v>7</v>
      </c>
      <c r="D92" s="3"/>
      <c r="E92" s="3"/>
      <c r="F92" s="3"/>
      <c r="G92" s="3"/>
      <c r="H92" s="3"/>
      <c r="I92" s="3"/>
      <c r="J92" s="3"/>
      <c r="K92" s="3"/>
      <c r="L92" s="23">
        <v>39614</v>
      </c>
      <c r="M92" s="3"/>
      <c r="N92" s="3"/>
      <c r="O92" s="3"/>
      <c r="P92" s="3"/>
      <c r="Q92" s="3"/>
      <c r="R92" s="3"/>
      <c r="S92" s="2"/>
      <c r="T92" s="23"/>
    </row>
    <row r="93" spans="2:20">
      <c r="B93" s="2" t="s">
        <v>44</v>
      </c>
      <c r="C93" s="2">
        <v>8</v>
      </c>
      <c r="D93" s="3"/>
      <c r="E93" s="3"/>
      <c r="F93" s="3"/>
      <c r="G93" s="3"/>
      <c r="H93" s="3"/>
      <c r="I93" s="3"/>
      <c r="J93" s="3"/>
      <c r="K93" s="3"/>
      <c r="L93" s="23">
        <v>39621</v>
      </c>
      <c r="M93" s="3"/>
      <c r="N93" s="3"/>
      <c r="O93" s="3"/>
      <c r="P93" s="3"/>
      <c r="Q93" s="3"/>
      <c r="R93" s="3"/>
      <c r="S93" s="2"/>
      <c r="T93" s="23"/>
    </row>
    <row r="94" spans="2:20">
      <c r="B94" s="2" t="s">
        <v>49</v>
      </c>
      <c r="C94" s="2">
        <v>9</v>
      </c>
      <c r="D94" s="3"/>
      <c r="E94" s="3"/>
      <c r="F94" s="3"/>
      <c r="G94" s="3"/>
      <c r="H94" s="3"/>
      <c r="I94" s="3"/>
      <c r="J94" s="3"/>
      <c r="K94" s="3"/>
      <c r="L94" s="23">
        <v>39628</v>
      </c>
      <c r="M94" s="3"/>
      <c r="N94" s="3"/>
      <c r="O94" s="3"/>
      <c r="P94" s="3"/>
      <c r="Q94" s="3"/>
      <c r="R94" s="3"/>
      <c r="S94" s="2"/>
    </row>
    <row r="95" spans="2:20">
      <c r="B95" s="2" t="s">
        <v>51</v>
      </c>
      <c r="C95" s="2">
        <v>10</v>
      </c>
      <c r="D95" s="3"/>
      <c r="E95" s="3"/>
      <c r="F95" s="3"/>
      <c r="G95" s="3"/>
      <c r="H95" s="3"/>
      <c r="I95" s="3"/>
      <c r="J95" s="3"/>
      <c r="K95" s="3"/>
      <c r="L95" s="23">
        <v>39635</v>
      </c>
      <c r="M95" s="3"/>
      <c r="N95" s="3"/>
      <c r="O95" s="3"/>
      <c r="P95" s="3"/>
      <c r="Q95" s="3"/>
      <c r="R95" s="3"/>
      <c r="S95" s="2"/>
    </row>
    <row r="96" spans="2:20">
      <c r="B96" s="2" t="s">
        <v>55</v>
      </c>
      <c r="C96" s="2">
        <v>11</v>
      </c>
      <c r="D96" s="3"/>
      <c r="E96" s="3"/>
      <c r="F96" s="3"/>
      <c r="G96" s="3"/>
      <c r="H96" s="3"/>
      <c r="I96" s="3"/>
      <c r="J96" s="3"/>
      <c r="K96" s="3"/>
      <c r="L96" s="23">
        <v>39670</v>
      </c>
      <c r="M96" s="3"/>
      <c r="N96" s="3"/>
      <c r="O96" s="3"/>
      <c r="P96" s="3"/>
      <c r="Q96" s="3"/>
      <c r="R96" s="3"/>
      <c r="S96" s="2"/>
    </row>
    <row r="97" spans="2:19">
      <c r="B97" s="2" t="s">
        <v>57</v>
      </c>
      <c r="C97" s="2">
        <v>12</v>
      </c>
      <c r="D97" s="3"/>
      <c r="E97" s="3"/>
      <c r="F97" s="3"/>
      <c r="G97" s="3"/>
      <c r="H97" s="3"/>
      <c r="I97" s="3"/>
      <c r="J97" s="3"/>
      <c r="K97" s="3"/>
      <c r="L97" s="23">
        <v>39691</v>
      </c>
      <c r="M97" s="3"/>
      <c r="N97" s="3"/>
      <c r="O97" s="3"/>
      <c r="P97" s="3"/>
      <c r="Q97" s="3"/>
      <c r="R97" s="3"/>
      <c r="S97" s="2"/>
    </row>
    <row r="98" spans="2:19">
      <c r="B98" s="2">
        <v>1</v>
      </c>
      <c r="C98" s="2"/>
      <c r="D98" s="3"/>
      <c r="E98" s="3"/>
      <c r="F98" s="3"/>
      <c r="G98" s="3"/>
      <c r="H98" s="3"/>
      <c r="I98" s="3"/>
      <c r="J98" s="3"/>
      <c r="K98" s="3"/>
      <c r="L98" s="23">
        <v>39698</v>
      </c>
      <c r="M98" s="3"/>
      <c r="N98" s="3"/>
      <c r="O98" s="3"/>
      <c r="P98" s="3"/>
      <c r="Q98" s="3"/>
      <c r="R98" s="3"/>
      <c r="S98" s="2"/>
    </row>
    <row r="99" spans="2:19">
      <c r="B99" s="2"/>
      <c r="C99" s="2"/>
      <c r="D99" s="3"/>
      <c r="E99" s="3"/>
      <c r="F99" s="3"/>
      <c r="G99" s="3"/>
      <c r="H99" s="3"/>
      <c r="I99" s="3"/>
      <c r="J99" s="3"/>
      <c r="K99" s="3"/>
      <c r="L99" s="23">
        <v>39712</v>
      </c>
      <c r="M99" s="3"/>
      <c r="N99" s="3"/>
      <c r="O99" s="3"/>
      <c r="P99" s="3"/>
      <c r="Q99" s="3"/>
      <c r="R99" s="3"/>
      <c r="S99" s="2"/>
    </row>
    <row r="100" spans="2:19">
      <c r="B100" s="2"/>
      <c r="C100" s="2"/>
      <c r="D100" s="3"/>
      <c r="E100" s="3"/>
      <c r="F100" s="3"/>
      <c r="G100" s="3"/>
      <c r="H100" s="3"/>
      <c r="I100" s="3"/>
      <c r="J100" s="3"/>
      <c r="K100" s="3"/>
      <c r="L100" s="23">
        <v>39978</v>
      </c>
      <c r="M100" s="3"/>
      <c r="N100" s="3"/>
      <c r="O100" s="3"/>
      <c r="P100" s="3"/>
      <c r="Q100" s="3"/>
      <c r="R100" s="3"/>
      <c r="S100" s="2"/>
    </row>
    <row r="101" spans="2:19">
      <c r="B101" s="2"/>
      <c r="C101" s="2"/>
      <c r="D101" s="3"/>
      <c r="E101" s="3"/>
      <c r="F101" s="3"/>
      <c r="G101" s="3"/>
      <c r="H101" s="3"/>
      <c r="I101" s="3"/>
      <c r="J101" s="3"/>
      <c r="K101" s="3"/>
      <c r="L101" s="23">
        <v>39999</v>
      </c>
      <c r="M101" s="3"/>
      <c r="N101" s="3"/>
      <c r="O101" s="3"/>
      <c r="P101" s="3"/>
      <c r="Q101" s="3"/>
      <c r="R101" s="3"/>
      <c r="S101" s="2"/>
    </row>
    <row r="102" spans="2:19">
      <c r="B102" s="2"/>
      <c r="C102" s="2"/>
      <c r="D102" s="3"/>
      <c r="E102" s="3"/>
      <c r="F102" s="3"/>
      <c r="G102" s="3"/>
      <c r="H102" s="3"/>
      <c r="I102" s="3"/>
      <c r="J102" s="3"/>
      <c r="K102" s="3"/>
      <c r="L102" s="23">
        <v>40006</v>
      </c>
      <c r="M102" s="3"/>
      <c r="N102" s="3"/>
      <c r="O102" s="3"/>
      <c r="P102" s="3"/>
      <c r="Q102" s="3"/>
      <c r="R102" s="3"/>
      <c r="S102" s="2"/>
    </row>
    <row r="103" spans="2:19">
      <c r="B103" s="2">
        <v>2</v>
      </c>
      <c r="C103" s="2"/>
      <c r="D103" s="3"/>
      <c r="E103" s="3"/>
      <c r="F103" s="3"/>
      <c r="G103" s="3"/>
      <c r="H103" s="3"/>
      <c r="I103" s="3"/>
      <c r="J103" s="3"/>
      <c r="K103" s="3"/>
      <c r="L103" s="23">
        <v>40020</v>
      </c>
      <c r="M103" s="3"/>
      <c r="N103" s="3"/>
      <c r="O103" s="3"/>
      <c r="P103" s="3"/>
      <c r="Q103" s="3"/>
      <c r="R103" s="3"/>
      <c r="S103" s="2"/>
    </row>
    <row r="104" spans="2:19">
      <c r="B104" s="2"/>
      <c r="C104" s="2"/>
      <c r="D104" s="3"/>
      <c r="E104" s="3"/>
      <c r="F104" s="3"/>
      <c r="G104" s="3"/>
      <c r="H104" s="3"/>
      <c r="I104" s="3"/>
      <c r="J104" s="3"/>
      <c r="K104" s="3"/>
      <c r="L104" s="23">
        <v>40026</v>
      </c>
      <c r="M104" s="3"/>
      <c r="N104" s="3"/>
      <c r="O104" s="3"/>
      <c r="P104" s="3"/>
      <c r="Q104" s="3"/>
      <c r="R104" s="3"/>
      <c r="S104" s="2"/>
    </row>
    <row r="105" spans="2:19">
      <c r="B105" s="2"/>
      <c r="C105" s="2"/>
      <c r="D105" s="3"/>
      <c r="E105" s="3"/>
      <c r="F105" s="3"/>
      <c r="G105" s="3"/>
      <c r="H105" s="3"/>
      <c r="I105" s="3"/>
      <c r="J105" s="3"/>
      <c r="K105" s="3"/>
      <c r="M105" s="3"/>
      <c r="N105" s="3"/>
      <c r="O105" s="3"/>
      <c r="P105" s="3"/>
      <c r="Q105" s="3"/>
      <c r="R105" s="3"/>
      <c r="S105" s="2"/>
    </row>
    <row r="106" spans="2:19">
      <c r="B106" s="2"/>
      <c r="C106" s="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2"/>
    </row>
    <row r="107" spans="2:19">
      <c r="B107" s="2"/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2"/>
    </row>
    <row r="108" spans="2:19">
      <c r="B108" s="2">
        <v>3</v>
      </c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2"/>
    </row>
    <row r="109" spans="2:19">
      <c r="B109" s="2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2"/>
    </row>
    <row r="110" spans="2:19">
      <c r="B110" s="2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2"/>
    </row>
    <row r="111" spans="2:19">
      <c r="B111" s="2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2"/>
    </row>
    <row r="112" spans="2:19">
      <c r="B112" s="2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2"/>
    </row>
    <row r="113" spans="2:19">
      <c r="B113" s="2">
        <v>4</v>
      </c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2"/>
    </row>
    <row r="114" spans="2:19">
      <c r="B114" s="2"/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2"/>
    </row>
    <row r="115" spans="2:19">
      <c r="B115" s="2"/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2"/>
    </row>
    <row r="116" spans="2:19">
      <c r="B116" s="2"/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2"/>
    </row>
    <row r="117" spans="2:19">
      <c r="B117" s="2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2"/>
    </row>
    <row r="118" spans="2:19">
      <c r="B118" s="2">
        <v>5</v>
      </c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2"/>
    </row>
    <row r="119" spans="2:19">
      <c r="B119" s="2"/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2"/>
    </row>
    <row r="120" spans="2:19">
      <c r="B120" s="2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2"/>
    </row>
    <row r="121" spans="2:19">
      <c r="B121" s="2"/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2"/>
    </row>
    <row r="122" spans="2:19">
      <c r="B122" s="2"/>
      <c r="C122" s="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2"/>
    </row>
    <row r="123" spans="2:19">
      <c r="B123" s="2">
        <v>6</v>
      </c>
      <c r="C123" s="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2"/>
    </row>
    <row r="124" spans="2:19">
      <c r="B124" s="2"/>
      <c r="C124" s="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2"/>
    </row>
    <row r="125" spans="2:19">
      <c r="B125" s="2"/>
      <c r="C125" s="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2"/>
    </row>
    <row r="126" spans="2:19">
      <c r="B126" s="2"/>
      <c r="C126" s="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2"/>
    </row>
    <row r="127" spans="2:19">
      <c r="B127" s="2"/>
      <c r="C127" s="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2"/>
    </row>
    <row r="128" spans="2:19">
      <c r="B128" s="2">
        <v>7</v>
      </c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2"/>
    </row>
    <row r="129" spans="2:19">
      <c r="B129" s="2"/>
      <c r="C129" s="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2"/>
    </row>
    <row r="130" spans="2:19">
      <c r="B130" s="2"/>
      <c r="C130" s="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2"/>
    </row>
    <row r="131" spans="2:19">
      <c r="B131" s="2"/>
      <c r="C131" s="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2"/>
    </row>
    <row r="132" spans="2:19">
      <c r="B132" s="2"/>
      <c r="C132" s="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2"/>
    </row>
    <row r="133" spans="2:19">
      <c r="B133" s="2">
        <v>8</v>
      </c>
      <c r="C133" s="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2"/>
    </row>
    <row r="134" spans="2:19">
      <c r="B134" s="2"/>
      <c r="C134" s="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2"/>
    </row>
    <row r="135" spans="2:19">
      <c r="B135" s="2"/>
      <c r="C135" s="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2"/>
    </row>
    <row r="136" spans="2:19">
      <c r="B136" s="2"/>
      <c r="C136" s="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2"/>
    </row>
    <row r="137" spans="2:19">
      <c r="B137" s="2"/>
      <c r="C137" s="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2"/>
    </row>
    <row r="138" spans="2:19">
      <c r="B138" s="2">
        <v>9</v>
      </c>
      <c r="C138" s="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2"/>
    </row>
    <row r="139" spans="2:19">
      <c r="B139" s="2"/>
      <c r="C139" s="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2"/>
    </row>
    <row r="140" spans="2:19">
      <c r="B140" s="2"/>
      <c r="C140" s="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2"/>
    </row>
    <row r="141" spans="2:19">
      <c r="B141" s="2"/>
      <c r="C141" s="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2"/>
    </row>
    <row r="142" spans="2:19">
      <c r="B142" s="2"/>
      <c r="C142" s="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2"/>
    </row>
    <row r="143" spans="2:19">
      <c r="B143" s="2">
        <v>10</v>
      </c>
      <c r="C143" s="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2"/>
    </row>
    <row r="144" spans="2:19">
      <c r="B144" s="2"/>
      <c r="C144" s="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2"/>
    </row>
    <row r="145" spans="2:19">
      <c r="B145" s="2"/>
      <c r="C145" s="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2"/>
    </row>
    <row r="146" spans="2:19">
      <c r="B146" s="2"/>
      <c r="C146" s="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2"/>
    </row>
    <row r="147" spans="2:19">
      <c r="B147" s="2"/>
      <c r="C147" s="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2"/>
    </row>
    <row r="148" spans="2:19">
      <c r="B148" s="2">
        <v>11</v>
      </c>
      <c r="C148" s="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2"/>
    </row>
    <row r="149" spans="2:19">
      <c r="B149" s="2"/>
      <c r="C149" s="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2"/>
    </row>
    <row r="150" spans="2:19">
      <c r="B150" s="2"/>
      <c r="C150" s="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2"/>
    </row>
    <row r="151" spans="2:19">
      <c r="B151" s="2"/>
      <c r="C151" s="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2"/>
    </row>
    <row r="152" spans="2:19">
      <c r="B152" s="2"/>
      <c r="C152" s="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2"/>
    </row>
    <row r="153" spans="2:19">
      <c r="B153" s="2">
        <v>12</v>
      </c>
      <c r="C153" s="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2"/>
    </row>
    <row r="154" spans="2:19">
      <c r="B154" s="2"/>
      <c r="C154" s="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2"/>
    </row>
    <row r="155" spans="2:19">
      <c r="B155" s="2"/>
      <c r="C155" s="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2"/>
    </row>
    <row r="156" spans="2:19">
      <c r="B156" s="2"/>
      <c r="C156" s="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2"/>
    </row>
    <row r="157" spans="2:19">
      <c r="B157" s="2"/>
      <c r="C157" s="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2"/>
    </row>
    <row r="158" spans="2:19">
      <c r="B158" s="2"/>
      <c r="C158" s="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2"/>
    </row>
    <row r="159" spans="2:19">
      <c r="B159" s="2"/>
      <c r="C159" s="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2"/>
    </row>
    <row r="160" spans="2:19">
      <c r="B160" s="2"/>
      <c r="C160" s="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2"/>
    </row>
    <row r="161" spans="2:19">
      <c r="B161" s="2"/>
      <c r="C161" s="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2"/>
    </row>
    <row r="162" spans="2:19">
      <c r="B162" s="2"/>
      <c r="C162" s="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2"/>
    </row>
    <row r="163" spans="2:19">
      <c r="B163" s="2"/>
      <c r="C163" s="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2"/>
    </row>
    <row r="164" spans="2:19">
      <c r="B164" s="2"/>
      <c r="C164" s="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2"/>
    </row>
    <row r="165" spans="2:19">
      <c r="B165" s="2"/>
      <c r="C165" s="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2"/>
    </row>
    <row r="166" spans="2:19">
      <c r="B166" s="2"/>
      <c r="C166" s="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2"/>
    </row>
    <row r="167" spans="2:19">
      <c r="B167" s="2"/>
      <c r="C167" s="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2"/>
    </row>
    <row r="168" spans="2:19">
      <c r="B168" s="2"/>
      <c r="C168" s="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2"/>
    </row>
    <row r="169" spans="2:19">
      <c r="B169" s="2"/>
      <c r="C169" s="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2"/>
    </row>
    <row r="170" spans="2:19">
      <c r="B170" s="2"/>
      <c r="C170" s="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2"/>
    </row>
    <row r="171" spans="2:19">
      <c r="B171" s="2"/>
      <c r="C171" s="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2"/>
    </row>
    <row r="172" spans="2:19">
      <c r="B172" s="2"/>
      <c r="C172" s="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2"/>
    </row>
    <row r="173" spans="2:19">
      <c r="B173" s="2"/>
      <c r="C173" s="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2"/>
    </row>
    <row r="174" spans="2:19">
      <c r="B174" s="2"/>
      <c r="C174" s="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2"/>
    </row>
    <row r="175" spans="2:19">
      <c r="B175" s="2"/>
      <c r="C175" s="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2"/>
    </row>
    <row r="176" spans="2:19">
      <c r="B176" s="2"/>
      <c r="C176" s="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2"/>
    </row>
    <row r="177" spans="2:19">
      <c r="B177" s="2"/>
      <c r="C177" s="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2"/>
    </row>
    <row r="178" spans="2:19">
      <c r="B178" s="2"/>
      <c r="C178" s="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2"/>
    </row>
    <row r="179" spans="2:19">
      <c r="B179" s="2"/>
      <c r="C179" s="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2"/>
    </row>
    <row r="180" spans="2:19">
      <c r="B180" s="2"/>
      <c r="C180" s="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2"/>
    </row>
    <row r="181" spans="2:19">
      <c r="B181" s="2"/>
      <c r="C181" s="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2"/>
    </row>
    <row r="182" spans="2:19">
      <c r="B182" s="2"/>
      <c r="C182" s="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2"/>
    </row>
    <row r="183" spans="2:19">
      <c r="B183" s="2"/>
      <c r="C183" s="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2"/>
    </row>
    <row r="184" spans="2:19">
      <c r="B184" s="2"/>
      <c r="C184" s="2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2"/>
    </row>
    <row r="185" spans="2:19">
      <c r="B185" s="2"/>
      <c r="C185" s="2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2"/>
    </row>
    <row r="186" spans="2:19">
      <c r="B186" s="2"/>
      <c r="C186" s="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2"/>
    </row>
    <row r="187" spans="2:19">
      <c r="B187" s="2"/>
      <c r="C187" s="2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2"/>
    </row>
    <row r="188" spans="2:19">
      <c r="B188" s="2"/>
      <c r="C188" s="2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2"/>
    </row>
    <row r="189" spans="2:19">
      <c r="B189" s="2"/>
      <c r="C189" s="2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2"/>
    </row>
    <row r="190" spans="2:19">
      <c r="B190" s="2"/>
      <c r="C190" s="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2"/>
    </row>
    <row r="191" spans="2:19">
      <c r="B191" s="2"/>
      <c r="C191" s="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2"/>
    </row>
    <row r="192" spans="2:19">
      <c r="B192" s="2"/>
      <c r="C192" s="2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2"/>
    </row>
    <row r="193" spans="2:19">
      <c r="B193" s="2"/>
      <c r="C193" s="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2"/>
    </row>
    <row r="194" spans="2:19">
      <c r="B194" s="2"/>
      <c r="C194" s="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2"/>
    </row>
    <row r="195" spans="2:19">
      <c r="B195" s="2"/>
      <c r="C195" s="2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2"/>
    </row>
    <row r="196" spans="2:19">
      <c r="B196" s="2"/>
      <c r="C196" s="2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2"/>
    </row>
    <row r="197" spans="2:19">
      <c r="B197" s="2"/>
      <c r="C197" s="2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2"/>
    </row>
    <row r="198" spans="2:19">
      <c r="B198" s="2"/>
      <c r="C198" s="2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2"/>
    </row>
    <row r="199" spans="2:19">
      <c r="B199" s="2"/>
      <c r="C199" s="2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2"/>
    </row>
    <row r="200" spans="2:19">
      <c r="B200" s="2"/>
      <c r="C200" s="2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2"/>
    </row>
    <row r="201" spans="2:19">
      <c r="B201" s="2"/>
      <c r="C201" s="2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2"/>
    </row>
    <row r="202" spans="2:19">
      <c r="B202" s="2"/>
      <c r="C202" s="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2"/>
    </row>
    <row r="203" spans="2:19">
      <c r="B203" s="2"/>
      <c r="C203" s="2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2"/>
    </row>
    <row r="204" spans="2:19">
      <c r="B204" s="2"/>
      <c r="C204" s="2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2"/>
    </row>
    <row r="205" spans="2:19">
      <c r="B205" s="2"/>
      <c r="C205" s="2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2"/>
    </row>
    <row r="206" spans="2:19">
      <c r="B206" s="2"/>
      <c r="C206" s="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2"/>
    </row>
    <row r="207" spans="2:19">
      <c r="B207" s="2"/>
      <c r="C207" s="2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2"/>
    </row>
    <row r="208" spans="2:19">
      <c r="B208" s="2"/>
      <c r="C208" s="2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2"/>
    </row>
    <row r="209" spans="2:19">
      <c r="B209" s="2"/>
      <c r="C209" s="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2"/>
    </row>
    <row r="210" spans="2:19">
      <c r="B210" s="2"/>
      <c r="C210" s="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2"/>
    </row>
    <row r="211" spans="2:19">
      <c r="B211" s="2"/>
      <c r="C211" s="2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2"/>
    </row>
    <row r="212" spans="2:19">
      <c r="B212" s="2"/>
      <c r="C212" s="2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2"/>
    </row>
    <row r="213" spans="2:19">
      <c r="B213" s="2"/>
      <c r="C213" s="2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2"/>
    </row>
    <row r="214" spans="2:19">
      <c r="B214" s="2"/>
      <c r="C214" s="2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2"/>
    </row>
    <row r="215" spans="2:19">
      <c r="B215" s="2"/>
      <c r="C215" s="2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2"/>
    </row>
    <row r="216" spans="2:19">
      <c r="B216" s="2"/>
      <c r="C216" s="2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2"/>
    </row>
    <row r="217" spans="2:19">
      <c r="B217" s="2"/>
      <c r="C217" s="2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2"/>
    </row>
    <row r="218" spans="2:19">
      <c r="B218" s="2"/>
      <c r="C218" s="2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2"/>
    </row>
    <row r="219" spans="2:19">
      <c r="B219" s="2"/>
      <c r="C219" s="2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2"/>
    </row>
    <row r="220" spans="2:19">
      <c r="B220" s="2"/>
      <c r="C220" s="2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2"/>
    </row>
    <row r="221" spans="2:19">
      <c r="B221" s="2"/>
      <c r="C221" s="2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2"/>
    </row>
    <row r="222" spans="2:19">
      <c r="B222" s="2"/>
      <c r="C222" s="2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2"/>
    </row>
    <row r="223" spans="2:19">
      <c r="B223" s="2"/>
      <c r="C223" s="2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2"/>
    </row>
    <row r="224" spans="2:19">
      <c r="B224" s="2"/>
      <c r="C224" s="2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2"/>
    </row>
    <row r="225" spans="2:19">
      <c r="B225" s="2"/>
      <c r="C225" s="2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2"/>
    </row>
    <row r="226" spans="2:19">
      <c r="B226" s="2"/>
      <c r="C226" s="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2"/>
    </row>
    <row r="227" spans="2:19">
      <c r="B227" s="2"/>
      <c r="C227" s="2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2"/>
    </row>
    <row r="228" spans="2:19">
      <c r="B228" s="2"/>
      <c r="C228" s="2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2"/>
    </row>
    <row r="229" spans="2:19">
      <c r="B229" s="2"/>
      <c r="C229" s="2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2"/>
    </row>
    <row r="230" spans="2:19">
      <c r="B230" s="2"/>
      <c r="C230" s="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2"/>
    </row>
    <row r="231" spans="2:19">
      <c r="B231" s="2"/>
      <c r="C231" s="2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2"/>
    </row>
    <row r="232" spans="2:19">
      <c r="B232" s="2"/>
      <c r="C232" s="2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2"/>
    </row>
    <row r="233" spans="2:19">
      <c r="B233" s="2"/>
      <c r="C233" s="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2"/>
    </row>
    <row r="234" spans="2:19">
      <c r="B234" s="2"/>
      <c r="C234" s="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2"/>
    </row>
    <row r="235" spans="2:19">
      <c r="B235" s="2"/>
      <c r="C235" s="2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2"/>
    </row>
    <row r="236" spans="2:19">
      <c r="B236" s="2"/>
      <c r="C236" s="2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2"/>
    </row>
    <row r="237" spans="2:19">
      <c r="B237" s="2"/>
      <c r="C237" s="2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2"/>
    </row>
    <row r="238" spans="2:19">
      <c r="B238" s="2"/>
      <c r="C238" s="2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2"/>
    </row>
    <row r="239" spans="2:19">
      <c r="B239" s="2"/>
      <c r="C239" s="2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2"/>
    </row>
    <row r="240" spans="2:19">
      <c r="B240" s="2"/>
      <c r="C240" s="2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2"/>
    </row>
    <row r="241" spans="2:19">
      <c r="B241" s="2"/>
      <c r="C241" s="2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2"/>
    </row>
    <row r="242" spans="2:19">
      <c r="B242" s="2"/>
      <c r="C242" s="2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2"/>
    </row>
    <row r="243" spans="2:19">
      <c r="B243" s="2"/>
      <c r="C243" s="2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2"/>
    </row>
    <row r="244" spans="2:19">
      <c r="B244" s="2"/>
      <c r="C244" s="2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2"/>
    </row>
    <row r="245" spans="2:19">
      <c r="B245" s="2"/>
      <c r="C245" s="2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2"/>
    </row>
    <row r="246" spans="2:19">
      <c r="B246" s="2"/>
      <c r="C246" s="2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2"/>
    </row>
    <row r="247" spans="2:19">
      <c r="B247" s="2"/>
      <c r="C247" s="2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2"/>
    </row>
    <row r="248" spans="2:19">
      <c r="B248" s="2"/>
      <c r="C248" s="2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2"/>
    </row>
    <row r="249" spans="2:19">
      <c r="B249" s="2"/>
      <c r="C249" s="2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2"/>
    </row>
    <row r="250" spans="2:19">
      <c r="B250" s="2"/>
      <c r="C250" s="2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2"/>
    </row>
    <row r="251" spans="2:19">
      <c r="B251" s="2"/>
      <c r="C251" s="2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2"/>
    </row>
    <row r="252" spans="2:19">
      <c r="B252" s="2"/>
      <c r="C252" s="2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2"/>
    </row>
    <row r="253" spans="2:19">
      <c r="B253" s="2"/>
      <c r="C253" s="2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2"/>
    </row>
    <row r="254" spans="2:19">
      <c r="B254" s="2"/>
      <c r="C254" s="2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2"/>
    </row>
    <row r="255" spans="2:19">
      <c r="B255" s="2"/>
      <c r="C255" s="2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2"/>
    </row>
    <row r="256" spans="2:19">
      <c r="B256" s="2"/>
      <c r="C256" s="2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2"/>
    </row>
    <row r="257" spans="2:19">
      <c r="B257" s="2"/>
      <c r="C257" s="2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2"/>
    </row>
    <row r="258" spans="2:19">
      <c r="B258" s="2"/>
      <c r="C258" s="2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2"/>
    </row>
    <row r="259" spans="2:19">
      <c r="B259" s="2"/>
      <c r="C259" s="2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2"/>
    </row>
    <row r="260" spans="2:19"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2:19"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2:19"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2:19"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2:19"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2:19"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2:19"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2:19"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2:19"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2:19"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2:19"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2:19"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2:19"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4:18"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4:18"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4:18"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4:18"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4:18"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4:18"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4:18"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4:18"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4:18"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4:18"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4:18"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4:18"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4:18"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4:18"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4:18"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4:18"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4:18"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4:18"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4:18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4:18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4:18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4:18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4:18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4:18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4:18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4:18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4:18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4:18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4:18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4:18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4:18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4:18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4:18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4:18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4:18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4:18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4:18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4:18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4:18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4:18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4:18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4:18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4:18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4:18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4:18"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4:18"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4:18"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4:18"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4:18"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4:18"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4:18"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</sheetData>
  <sortState ref="L90:L110">
    <sortCondition ref="L9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S84"/>
  <sheetViews>
    <sheetView zoomScale="70" zoomScaleNormal="70" workbookViewId="0">
      <selection activeCell="B1" sqref="B1:B1048576"/>
    </sheetView>
  </sheetViews>
  <sheetFormatPr defaultRowHeight="15"/>
  <cols>
    <col min="1" max="1" width="18" style="5" bestFit="1" customWidth="1"/>
    <col min="2" max="2" width="15.85546875" style="63" customWidth="1"/>
    <col min="3" max="3" width="11.5703125" bestFit="1" customWidth="1"/>
    <col min="4" max="4" width="8.7109375" bestFit="1" customWidth="1"/>
    <col min="5" max="5" width="12.28515625" style="63" bestFit="1" customWidth="1"/>
    <col min="6" max="6" width="15.140625" bestFit="1" customWidth="1"/>
    <col min="7" max="8" width="18.7109375" bestFit="1" customWidth="1"/>
    <col min="9" max="9" width="18.7109375" customWidth="1"/>
    <col min="10" max="10" width="8.7109375" customWidth="1"/>
    <col min="11" max="11" width="10.140625" bestFit="1" customWidth="1"/>
    <col min="12" max="12" width="9.42578125" bestFit="1" customWidth="1"/>
    <col min="13" max="13" width="15.85546875" style="63" bestFit="1" customWidth="1"/>
    <col min="14" max="14" width="11.5703125" bestFit="1" customWidth="1"/>
    <col min="15" max="15" width="8.7109375" bestFit="1" customWidth="1"/>
    <col min="16" max="16" width="12.28515625" style="63" bestFit="1" customWidth="1"/>
    <col min="17" max="17" width="15.140625" bestFit="1" customWidth="1"/>
    <col min="18" max="19" width="18.7109375" bestFit="1" customWidth="1"/>
    <col min="20" max="20" width="18.7109375" customWidth="1"/>
    <col min="21" max="21" width="8.7109375" customWidth="1"/>
    <col min="22" max="22" width="10.140625" bestFit="1" customWidth="1"/>
    <col min="23" max="23" width="9.42578125" bestFit="1" customWidth="1"/>
    <col min="24" max="24" width="15.85546875" style="63" bestFit="1" customWidth="1"/>
    <col min="25" max="25" width="11.5703125" bestFit="1" customWidth="1"/>
    <col min="26" max="26" width="8.7109375" bestFit="1" customWidth="1"/>
    <col min="27" max="27" width="11.5703125" style="63" bestFit="1" customWidth="1"/>
    <col min="28" max="28" width="15.140625" bestFit="1" customWidth="1"/>
    <col min="29" max="29" width="16.5703125" bestFit="1" customWidth="1"/>
    <col min="30" max="30" width="13.7109375" bestFit="1" customWidth="1"/>
    <col min="31" max="31" width="18.7109375" customWidth="1"/>
    <col min="32" max="32" width="8.7109375" customWidth="1"/>
    <col min="33" max="33" width="10.140625" bestFit="1" customWidth="1"/>
    <col min="34" max="34" width="9.42578125" bestFit="1" customWidth="1"/>
    <col min="35" max="35" width="15.85546875" style="63" bestFit="1" customWidth="1"/>
    <col min="36" max="36" width="11.5703125" bestFit="1" customWidth="1"/>
    <col min="37" max="37" width="8.7109375" bestFit="1" customWidth="1"/>
    <col min="38" max="38" width="12.28515625" style="63" bestFit="1" customWidth="1"/>
    <col min="39" max="39" width="15.140625" bestFit="1" customWidth="1"/>
    <col min="40" max="41" width="18.7109375" bestFit="1" customWidth="1"/>
    <col min="42" max="42" width="18.7109375" customWidth="1"/>
    <col min="43" max="43" width="8.7109375" customWidth="1"/>
    <col min="44" max="44" width="10.140625" bestFit="1" customWidth="1"/>
    <col min="45" max="45" width="9.42578125" bestFit="1" customWidth="1"/>
    <col min="46" max="46" width="15.85546875" style="63" bestFit="1" customWidth="1"/>
    <col min="47" max="47" width="11.5703125" bestFit="1" customWidth="1"/>
    <col min="48" max="48" width="8.7109375" bestFit="1" customWidth="1"/>
    <col min="49" max="49" width="11.5703125" style="63" bestFit="1" customWidth="1"/>
    <col min="50" max="50" width="15.140625" bestFit="1" customWidth="1"/>
    <col min="51" max="51" width="19.42578125" bestFit="1" customWidth="1"/>
    <col min="52" max="52" width="18.7109375" bestFit="1" customWidth="1"/>
    <col min="53" max="53" width="18.7109375" customWidth="1"/>
    <col min="54" max="54" width="8.7109375" customWidth="1"/>
    <col min="55" max="55" width="10.140625" bestFit="1" customWidth="1"/>
    <col min="56" max="56" width="9.42578125" bestFit="1" customWidth="1"/>
    <col min="57" max="57" width="15.85546875" style="63" bestFit="1" customWidth="1"/>
    <col min="58" max="58" width="11.5703125" bestFit="1" customWidth="1"/>
    <col min="59" max="59" width="8.7109375" bestFit="1" customWidth="1"/>
    <col min="60" max="60" width="11.5703125" style="63" bestFit="1" customWidth="1"/>
    <col min="61" max="61" width="15.140625" bestFit="1" customWidth="1"/>
    <col min="62" max="62" width="16.5703125" bestFit="1" customWidth="1"/>
    <col min="63" max="63" width="19.42578125" bestFit="1" customWidth="1"/>
    <col min="64" max="64" width="18.7109375" customWidth="1"/>
    <col min="65" max="65" width="8.7109375" customWidth="1"/>
    <col min="66" max="66" width="10.140625" bestFit="1" customWidth="1"/>
    <col min="67" max="67" width="9.42578125" bestFit="1" customWidth="1"/>
    <col min="68" max="68" width="15.85546875" bestFit="1" customWidth="1"/>
    <col min="69" max="69" width="10.85546875" bestFit="1" customWidth="1"/>
    <col min="70" max="70" width="8.7109375" bestFit="1" customWidth="1"/>
    <col min="71" max="71" width="10.85546875" style="9" bestFit="1" customWidth="1"/>
    <col min="72" max="72" width="14.42578125" bestFit="1" customWidth="1"/>
  </cols>
  <sheetData>
    <row r="1" spans="1:71" ht="15.75" thickBot="1">
      <c r="BS1"/>
    </row>
    <row r="2" spans="1:71" s="15" customFormat="1" ht="22.5" customHeight="1" thickBot="1">
      <c r="A2" s="24"/>
      <c r="B2" s="73"/>
      <c r="C2" s="13"/>
      <c r="D2" s="13"/>
      <c r="E2" s="73"/>
      <c r="F2" s="13"/>
      <c r="G2" s="89" t="s">
        <v>120</v>
      </c>
      <c r="H2" s="90"/>
      <c r="I2" s="90"/>
      <c r="J2" s="90"/>
      <c r="K2" s="90"/>
      <c r="L2" s="91"/>
      <c r="M2" s="73"/>
      <c r="N2" s="13"/>
      <c r="O2" s="13"/>
      <c r="P2" s="73"/>
      <c r="Q2" s="13"/>
      <c r="R2" s="89" t="s">
        <v>115</v>
      </c>
      <c r="S2" s="90"/>
      <c r="T2" s="90"/>
      <c r="U2" s="90"/>
      <c r="V2" s="90"/>
      <c r="W2" s="91"/>
      <c r="X2" s="73"/>
      <c r="Y2" s="13"/>
      <c r="Z2" s="13"/>
      <c r="AA2" s="73"/>
      <c r="AB2" s="13"/>
      <c r="AC2" s="89" t="s">
        <v>100</v>
      </c>
      <c r="AD2" s="90"/>
      <c r="AE2" s="90"/>
      <c r="AF2" s="90"/>
      <c r="AG2" s="90"/>
      <c r="AH2" s="91"/>
      <c r="AI2" s="73"/>
      <c r="AJ2" s="13"/>
      <c r="AK2" s="13"/>
      <c r="AL2" s="73"/>
      <c r="AM2" s="13"/>
      <c r="AN2" s="89" t="s">
        <v>91</v>
      </c>
      <c r="AO2" s="90"/>
      <c r="AP2" s="90"/>
      <c r="AQ2" s="90"/>
      <c r="AR2" s="90"/>
      <c r="AS2" s="91"/>
      <c r="AT2" s="64"/>
      <c r="AU2" s="14"/>
      <c r="AV2" s="14"/>
      <c r="AW2" s="64"/>
      <c r="AX2" s="14"/>
      <c r="AY2" s="89" t="s">
        <v>86</v>
      </c>
      <c r="AZ2" s="90"/>
      <c r="BA2" s="90"/>
      <c r="BB2" s="90"/>
      <c r="BC2" s="90"/>
      <c r="BD2" s="91"/>
      <c r="BE2" s="64"/>
      <c r="BF2" s="14"/>
      <c r="BG2" s="14"/>
      <c r="BH2" s="64"/>
      <c r="BI2" s="14" t="s">
        <v>76</v>
      </c>
    </row>
    <row r="3" spans="1:71" ht="18.75" customHeight="1" thickBot="1">
      <c r="A3" s="25" t="s">
        <v>66</v>
      </c>
      <c r="B3" s="68" t="s">
        <v>125</v>
      </c>
      <c r="C3" s="10" t="s">
        <v>124</v>
      </c>
      <c r="D3" s="10" t="s">
        <v>123</v>
      </c>
      <c r="E3" s="65" t="s">
        <v>122</v>
      </c>
      <c r="F3" s="16" t="s">
        <v>121</v>
      </c>
      <c r="G3" s="17" t="s">
        <v>119</v>
      </c>
      <c r="H3" s="11" t="s">
        <v>118</v>
      </c>
      <c r="I3" s="17" t="s">
        <v>141</v>
      </c>
      <c r="J3" s="10" t="s">
        <v>135</v>
      </c>
      <c r="K3" s="10" t="s">
        <v>117</v>
      </c>
      <c r="L3" s="12" t="s">
        <v>116</v>
      </c>
      <c r="M3" s="68" t="s">
        <v>114</v>
      </c>
      <c r="N3" s="10" t="s">
        <v>113</v>
      </c>
      <c r="O3" s="10" t="s">
        <v>112</v>
      </c>
      <c r="P3" s="65" t="s">
        <v>111</v>
      </c>
      <c r="Q3" s="16" t="s">
        <v>110</v>
      </c>
      <c r="R3" s="17" t="s">
        <v>109</v>
      </c>
      <c r="S3" s="11" t="s">
        <v>108</v>
      </c>
      <c r="T3" s="17" t="s">
        <v>140</v>
      </c>
      <c r="U3" s="10" t="s">
        <v>135</v>
      </c>
      <c r="V3" s="10" t="s">
        <v>107</v>
      </c>
      <c r="W3" s="12" t="s">
        <v>106</v>
      </c>
      <c r="X3" s="68" t="s">
        <v>105</v>
      </c>
      <c r="Y3" s="10" t="s">
        <v>104</v>
      </c>
      <c r="Z3" s="10" t="s">
        <v>103</v>
      </c>
      <c r="AA3" s="65" t="s">
        <v>102</v>
      </c>
      <c r="AB3" s="16" t="s">
        <v>101</v>
      </c>
      <c r="AC3" s="17" t="s">
        <v>99</v>
      </c>
      <c r="AD3" s="11" t="s">
        <v>98</v>
      </c>
      <c r="AE3" s="17" t="s">
        <v>139</v>
      </c>
      <c r="AF3" s="10" t="s">
        <v>135</v>
      </c>
      <c r="AG3" s="10" t="s">
        <v>97</v>
      </c>
      <c r="AH3" s="12" t="s">
        <v>96</v>
      </c>
      <c r="AI3" s="68" t="s">
        <v>77</v>
      </c>
      <c r="AJ3" s="10" t="s">
        <v>78</v>
      </c>
      <c r="AK3" s="10" t="s">
        <v>79</v>
      </c>
      <c r="AL3" s="65" t="s">
        <v>80</v>
      </c>
      <c r="AM3" s="16" t="s">
        <v>81</v>
      </c>
      <c r="AN3" s="17" t="s">
        <v>95</v>
      </c>
      <c r="AO3" s="11" t="s">
        <v>94</v>
      </c>
      <c r="AP3" s="17" t="s">
        <v>138</v>
      </c>
      <c r="AQ3" s="10" t="s">
        <v>135</v>
      </c>
      <c r="AR3" s="10" t="s">
        <v>93</v>
      </c>
      <c r="AS3" s="12" t="s">
        <v>92</v>
      </c>
      <c r="AT3" s="68" t="s">
        <v>90</v>
      </c>
      <c r="AU3" s="10" t="s">
        <v>89</v>
      </c>
      <c r="AV3" s="10" t="s">
        <v>88</v>
      </c>
      <c r="AW3" s="65" t="s">
        <v>87</v>
      </c>
      <c r="AX3" s="16" t="s">
        <v>70</v>
      </c>
      <c r="AY3" s="53" t="s">
        <v>85</v>
      </c>
      <c r="AZ3" s="11" t="s">
        <v>84</v>
      </c>
      <c r="BA3" s="53" t="s">
        <v>137</v>
      </c>
      <c r="BB3" s="10" t="s">
        <v>135</v>
      </c>
      <c r="BC3" s="52" t="s">
        <v>83</v>
      </c>
      <c r="BD3" s="12" t="s">
        <v>82</v>
      </c>
      <c r="BE3" s="68" t="s">
        <v>74</v>
      </c>
      <c r="BF3" s="52" t="s">
        <v>73</v>
      </c>
      <c r="BG3" s="10" t="s">
        <v>72</v>
      </c>
      <c r="BH3" s="65" t="s">
        <v>71</v>
      </c>
      <c r="BI3" s="12" t="s">
        <v>75</v>
      </c>
      <c r="BS3"/>
    </row>
    <row r="4" spans="1:71" s="39" customFormat="1">
      <c r="A4" s="34" t="str">
        <f>Munka1!B5</f>
        <v>GOLDEN SUN (fv)</v>
      </c>
      <c r="B4" s="69">
        <f>Munka1!M2</f>
        <v>39915</v>
      </c>
      <c r="C4" s="35">
        <f>Munka1!M3</f>
        <v>19</v>
      </c>
      <c r="D4" s="35">
        <f>Munka1!M4</f>
        <v>1600</v>
      </c>
      <c r="E4" s="66" t="str">
        <f>Munka1!M5</f>
        <v>Budinszki</v>
      </c>
      <c r="F4" s="36">
        <f>Munka1!M6</f>
        <v>7</v>
      </c>
      <c r="G4" s="37">
        <f>K4/L4</f>
        <v>1.1428571428571428</v>
      </c>
      <c r="H4" s="35">
        <f>J4/L4</f>
        <v>21.428571428571427</v>
      </c>
      <c r="I4" s="35">
        <f>IF(J4=0,0,K4/J4*100)</f>
        <v>5.3333333333333339</v>
      </c>
      <c r="J4" s="35">
        <f t="shared" ref="J4:J51" si="0">O4-D4</f>
        <v>300</v>
      </c>
      <c r="K4" s="35">
        <f t="shared" ref="K4:K51" si="1">N4-C4</f>
        <v>16</v>
      </c>
      <c r="L4" s="38">
        <f t="shared" ref="L4:L51" si="2">M4-B4</f>
        <v>14</v>
      </c>
      <c r="M4" s="69">
        <f>Munka1!N2</f>
        <v>39929</v>
      </c>
      <c r="N4" s="35">
        <f>Munka1!N3</f>
        <v>35</v>
      </c>
      <c r="O4" s="35">
        <f>Munka1!N4</f>
        <v>1900</v>
      </c>
      <c r="P4" s="66" t="str">
        <f>Munka1!N5</f>
        <v>Bakos</v>
      </c>
      <c r="Q4" s="36">
        <f>Munka1!N6</f>
        <v>2</v>
      </c>
      <c r="R4" s="37">
        <f>V4/W4</f>
        <v>-3.5</v>
      </c>
      <c r="S4" s="35">
        <f>U4/W4</f>
        <v>-100</v>
      </c>
      <c r="T4" s="35">
        <f>IF(U4=0,0,V4/U4*100)</f>
        <v>3.5000000000000004</v>
      </c>
      <c r="U4" s="35">
        <f>Z4-O4</f>
        <v>-700</v>
      </c>
      <c r="V4" s="35">
        <f>Y4-N4</f>
        <v>-24.5</v>
      </c>
      <c r="W4" s="38">
        <f>X4-M4</f>
        <v>7</v>
      </c>
      <c r="X4" s="69">
        <f>Munka1!O2</f>
        <v>39936</v>
      </c>
      <c r="Y4" s="35">
        <f>Munka1!O3</f>
        <v>10.5</v>
      </c>
      <c r="Z4" s="35">
        <f>Munka1!O4</f>
        <v>1200</v>
      </c>
      <c r="AA4" s="66" t="str">
        <f>Munka1!O5</f>
        <v>Budinszki</v>
      </c>
      <c r="AB4" s="36">
        <f>Munka1!O6</f>
        <v>9</v>
      </c>
      <c r="AC4" s="37">
        <f>AG4/AH4</f>
        <v>2.5714285714285716</v>
      </c>
      <c r="AD4" s="35">
        <f>AF4/AH4</f>
        <v>57.142857142857146</v>
      </c>
      <c r="AE4" s="35">
        <f>IF(AF4=0,0,AG4/AF4*100)</f>
        <v>4.5</v>
      </c>
      <c r="AF4" s="35">
        <f>AK4-Z4</f>
        <v>400</v>
      </c>
      <c r="AG4" s="35">
        <f>AJ4-Y4</f>
        <v>18</v>
      </c>
      <c r="AH4" s="38">
        <f>AI4-X4</f>
        <v>7</v>
      </c>
      <c r="AI4" s="69">
        <f>Munka1!P2</f>
        <v>39943</v>
      </c>
      <c r="AJ4" s="35">
        <f>Munka1!P3</f>
        <v>28.5</v>
      </c>
      <c r="AK4" s="35">
        <f>Munka1!P4</f>
        <v>1600</v>
      </c>
      <c r="AL4" s="66" t="str">
        <f>Munka1!P5</f>
        <v>Bakos</v>
      </c>
      <c r="AM4" s="36">
        <f>Munka1!P6</f>
        <v>1</v>
      </c>
      <c r="AN4" s="37">
        <f>AR4/AS4</f>
        <v>-7.1428571428571425E-2</v>
      </c>
      <c r="AO4" s="35">
        <f>AQ4/AS4</f>
        <v>21.428571428571427</v>
      </c>
      <c r="AP4" s="35">
        <f>IF(AQ4=0,0,AR4/AQ4*100)</f>
        <v>-0.33333333333333337</v>
      </c>
      <c r="AQ4" s="35">
        <f>AV4-AK4</f>
        <v>300</v>
      </c>
      <c r="AR4" s="35">
        <f>AU4-AJ4</f>
        <v>-1</v>
      </c>
      <c r="AS4" s="38">
        <f>AT4-AI4</f>
        <v>14</v>
      </c>
      <c r="AT4" s="69">
        <f>Munka1!Q2</f>
        <v>39957</v>
      </c>
      <c r="AU4" s="35">
        <f>Munka1!Q3</f>
        <v>27.5</v>
      </c>
      <c r="AV4" s="35">
        <f>Munka1!Q4</f>
        <v>1900</v>
      </c>
      <c r="AW4" s="66" t="str">
        <f>Munka1!Q5</f>
        <v>Bakos</v>
      </c>
      <c r="AX4" s="36">
        <f>Munka1!Q6</f>
        <v>6</v>
      </c>
      <c r="AY4" s="37">
        <f>BC4/BD4</f>
        <v>0.5</v>
      </c>
      <c r="AZ4" s="35">
        <f>BB4/BD4</f>
        <v>-53.846153846153847</v>
      </c>
      <c r="BA4" s="35">
        <f>IF(BB4=0,0,BC4/BB4*100)</f>
        <v>-0.9285714285714286</v>
      </c>
      <c r="BB4" s="35">
        <f>BG4-AV4</f>
        <v>-700</v>
      </c>
      <c r="BC4" s="35">
        <f>BF4-AU4</f>
        <v>6.5</v>
      </c>
      <c r="BD4" s="38">
        <f>BE4-AT4</f>
        <v>13</v>
      </c>
      <c r="BE4" s="69">
        <f>Munka1!R2</f>
        <v>39970</v>
      </c>
      <c r="BF4" s="35">
        <f>Munka1!R3</f>
        <v>34</v>
      </c>
      <c r="BG4" s="35">
        <f>Munka1!R4</f>
        <v>1200</v>
      </c>
      <c r="BH4" s="66" t="str">
        <f>Munka1!R5</f>
        <v>Bakos</v>
      </c>
      <c r="BI4" s="38">
        <f>Munka1!R6</f>
        <v>2</v>
      </c>
      <c r="BJ4" s="42"/>
    </row>
    <row r="5" spans="1:71" s="39" customFormat="1">
      <c r="A5" s="34" t="str">
        <f>Munka1!B5</f>
        <v>GOLDEN SUN (fv)</v>
      </c>
      <c r="B5" s="62">
        <v>39908</v>
      </c>
      <c r="C5" s="39">
        <v>18.5</v>
      </c>
      <c r="D5" s="39">
        <v>1100</v>
      </c>
      <c r="E5" s="60" t="s">
        <v>6</v>
      </c>
      <c r="F5" s="43">
        <v>4</v>
      </c>
      <c r="G5" s="37">
        <f t="shared" ref="G5:G33" si="3">K5/L5</f>
        <v>7.1428571428571425E-2</v>
      </c>
      <c r="H5" s="35">
        <f t="shared" ref="H5:H33" si="4">J5/L5</f>
        <v>71.428571428571431</v>
      </c>
      <c r="I5" s="35">
        <f t="shared" ref="I5:I33" si="5">IF(J5=0,0,K5/J5*100)</f>
        <v>0.1</v>
      </c>
      <c r="J5" s="35">
        <f t="shared" si="0"/>
        <v>500</v>
      </c>
      <c r="K5" s="35">
        <f t="shared" si="1"/>
        <v>0.5</v>
      </c>
      <c r="L5" s="38">
        <f t="shared" si="2"/>
        <v>7</v>
      </c>
      <c r="M5" s="69">
        <v>39915</v>
      </c>
      <c r="N5" s="35">
        <v>19</v>
      </c>
      <c r="O5" s="35">
        <v>1600</v>
      </c>
      <c r="P5" s="66" t="s">
        <v>6</v>
      </c>
      <c r="Q5" s="36">
        <v>7</v>
      </c>
      <c r="R5" s="37">
        <f t="shared" ref="R5:R33" si="6">V5/W5</f>
        <v>1.1428571428571428</v>
      </c>
      <c r="S5" s="35">
        <f t="shared" ref="S5:S33" si="7">U5/W5</f>
        <v>21.428571428571427</v>
      </c>
      <c r="T5" s="35">
        <f t="shared" ref="T5:T33" si="8">IF(U5=0,0,V5/U5*100)</f>
        <v>5.3333333333333339</v>
      </c>
      <c r="U5" s="35">
        <f t="shared" ref="U5:U33" si="9">Z5-O5</f>
        <v>300</v>
      </c>
      <c r="V5" s="35">
        <f t="shared" ref="V5:V33" si="10">Y5-N5</f>
        <v>16</v>
      </c>
      <c r="W5" s="38">
        <f t="shared" ref="W5:W33" si="11">X5-M5</f>
        <v>14</v>
      </c>
      <c r="X5" s="69">
        <v>39929</v>
      </c>
      <c r="Y5" s="35">
        <v>35</v>
      </c>
      <c r="Z5" s="35">
        <v>1900</v>
      </c>
      <c r="AA5" s="66" t="s">
        <v>5</v>
      </c>
      <c r="AB5" s="36">
        <v>2</v>
      </c>
      <c r="AC5" s="37">
        <f t="shared" ref="AC5:AC33" si="12">AG5/AH5</f>
        <v>-3.5</v>
      </c>
      <c r="AD5" s="35">
        <f t="shared" ref="AD5:AD33" si="13">AF5/AH5</f>
        <v>-100</v>
      </c>
      <c r="AE5" s="35">
        <f t="shared" ref="AE5:AE33" si="14">IF(AF5=0,0,AG5/AF5*100)</f>
        <v>3.5000000000000004</v>
      </c>
      <c r="AF5" s="35">
        <f t="shared" ref="AF5:AF33" si="15">AK5-Z5</f>
        <v>-700</v>
      </c>
      <c r="AG5" s="35">
        <f t="shared" ref="AG5:AG33" si="16">AJ5-Y5</f>
        <v>-24.5</v>
      </c>
      <c r="AH5" s="38">
        <f t="shared" ref="AH5:AH33" si="17">AI5-X5</f>
        <v>7</v>
      </c>
      <c r="AI5" s="69">
        <v>39936</v>
      </c>
      <c r="AJ5" s="35">
        <v>10.5</v>
      </c>
      <c r="AK5" s="35">
        <v>1200</v>
      </c>
      <c r="AL5" s="66" t="s">
        <v>6</v>
      </c>
      <c r="AM5" s="36">
        <v>9</v>
      </c>
      <c r="AN5" s="37">
        <f t="shared" ref="AN5:AN32" si="18">AR5/AS5</f>
        <v>2.5714285714285716</v>
      </c>
      <c r="AO5" s="35">
        <f t="shared" ref="AO5:AO32" si="19">AQ5/AS5</f>
        <v>57.142857142857146</v>
      </c>
      <c r="AP5" s="35">
        <f t="shared" ref="AP5:AP32" si="20">IF(AQ5=0,0,AR5/AQ5*100)</f>
        <v>4.5</v>
      </c>
      <c r="AQ5" s="35">
        <f t="shared" ref="AQ5:AQ32" si="21">AV5-AK5</f>
        <v>400</v>
      </c>
      <c r="AR5" s="35">
        <f t="shared" ref="AR5:AR32" si="22">AU5-AJ5</f>
        <v>18</v>
      </c>
      <c r="AS5" s="38">
        <f t="shared" ref="AS5:AS32" si="23">AT5-AI5</f>
        <v>7</v>
      </c>
      <c r="AT5" s="69">
        <v>39943</v>
      </c>
      <c r="AU5" s="35">
        <v>28.5</v>
      </c>
      <c r="AV5" s="35">
        <v>1600</v>
      </c>
      <c r="AW5" s="66" t="s">
        <v>5</v>
      </c>
      <c r="AX5" s="36">
        <v>1</v>
      </c>
      <c r="AY5" s="37">
        <f t="shared" ref="AY5:AY33" si="24">BC5/BD5</f>
        <v>-7.1428571428571425E-2</v>
      </c>
      <c r="AZ5" s="35">
        <f t="shared" ref="AZ5:AZ33" si="25">BB5/BD5</f>
        <v>21.428571428571427</v>
      </c>
      <c r="BA5" s="35">
        <f t="shared" ref="BA5:BA33" si="26">IF(BB5=0,0,BC5/BB5*100)</f>
        <v>-0.33333333333333337</v>
      </c>
      <c r="BB5" s="35">
        <f t="shared" ref="BB5:BB33" si="27">BG5-AV5</f>
        <v>300</v>
      </c>
      <c r="BC5" s="35">
        <f t="shared" ref="BC5:BC33" si="28">BF5-AU5</f>
        <v>-1</v>
      </c>
      <c r="BD5" s="38">
        <f t="shared" ref="BD5:BD33" si="29">BE5-AT5</f>
        <v>14</v>
      </c>
      <c r="BE5" s="69">
        <v>39957</v>
      </c>
      <c r="BF5" s="35">
        <v>27.5</v>
      </c>
      <c r="BG5" s="35">
        <v>1900</v>
      </c>
      <c r="BH5" s="66" t="s">
        <v>5</v>
      </c>
      <c r="BI5" s="38">
        <v>6</v>
      </c>
      <c r="BJ5" s="42"/>
    </row>
    <row r="6" spans="1:71" s="39" customFormat="1">
      <c r="A6" s="34" t="str">
        <f>Munka1!B5</f>
        <v>GOLDEN SUN (fv)</v>
      </c>
      <c r="B6" s="62">
        <v>39901</v>
      </c>
      <c r="C6" s="39">
        <v>25</v>
      </c>
      <c r="D6" s="39">
        <v>1400</v>
      </c>
      <c r="E6" s="60" t="s">
        <v>6</v>
      </c>
      <c r="F6" s="43">
        <v>2</v>
      </c>
      <c r="G6" s="37">
        <f t="shared" si="3"/>
        <v>-0.9285714285714286</v>
      </c>
      <c r="H6" s="35">
        <f t="shared" si="4"/>
        <v>-42.857142857142854</v>
      </c>
      <c r="I6" s="35">
        <f t="shared" si="5"/>
        <v>2.166666666666667</v>
      </c>
      <c r="J6" s="35">
        <f t="shared" si="0"/>
        <v>-300</v>
      </c>
      <c r="K6" s="35">
        <f t="shared" si="1"/>
        <v>-6.5</v>
      </c>
      <c r="L6" s="38">
        <f t="shared" si="2"/>
        <v>7</v>
      </c>
      <c r="M6" s="62">
        <v>39908</v>
      </c>
      <c r="N6" s="39">
        <v>18.5</v>
      </c>
      <c r="O6" s="39">
        <v>1100</v>
      </c>
      <c r="P6" s="60" t="s">
        <v>6</v>
      </c>
      <c r="Q6" s="43">
        <v>4</v>
      </c>
      <c r="R6" s="37">
        <f t="shared" si="6"/>
        <v>7.1428571428571425E-2</v>
      </c>
      <c r="S6" s="35">
        <f t="shared" si="7"/>
        <v>71.428571428571431</v>
      </c>
      <c r="T6" s="35">
        <f t="shared" si="8"/>
        <v>0.1</v>
      </c>
      <c r="U6" s="35">
        <f t="shared" si="9"/>
        <v>500</v>
      </c>
      <c r="V6" s="35">
        <f t="shared" si="10"/>
        <v>0.5</v>
      </c>
      <c r="W6" s="38">
        <f t="shared" si="11"/>
        <v>7</v>
      </c>
      <c r="X6" s="69">
        <v>39915</v>
      </c>
      <c r="Y6" s="35">
        <v>19</v>
      </c>
      <c r="Z6" s="35">
        <v>1600</v>
      </c>
      <c r="AA6" s="66" t="s">
        <v>6</v>
      </c>
      <c r="AB6" s="36">
        <v>7</v>
      </c>
      <c r="AC6" s="37">
        <f t="shared" si="12"/>
        <v>1.1428571428571428</v>
      </c>
      <c r="AD6" s="35">
        <f t="shared" si="13"/>
        <v>21.428571428571427</v>
      </c>
      <c r="AE6" s="35">
        <f t="shared" si="14"/>
        <v>5.3333333333333339</v>
      </c>
      <c r="AF6" s="35">
        <f t="shared" si="15"/>
        <v>300</v>
      </c>
      <c r="AG6" s="35">
        <f t="shared" si="16"/>
        <v>16</v>
      </c>
      <c r="AH6" s="38">
        <f t="shared" si="17"/>
        <v>14</v>
      </c>
      <c r="AI6" s="69">
        <v>39929</v>
      </c>
      <c r="AJ6" s="35">
        <v>35</v>
      </c>
      <c r="AK6" s="35">
        <v>1900</v>
      </c>
      <c r="AL6" s="66" t="s">
        <v>5</v>
      </c>
      <c r="AM6" s="36">
        <v>2</v>
      </c>
      <c r="AN6" s="37">
        <f t="shared" si="18"/>
        <v>-3.5</v>
      </c>
      <c r="AO6" s="35">
        <f t="shared" si="19"/>
        <v>-100</v>
      </c>
      <c r="AP6" s="35">
        <f t="shared" si="20"/>
        <v>3.5000000000000004</v>
      </c>
      <c r="AQ6" s="35">
        <f t="shared" si="21"/>
        <v>-700</v>
      </c>
      <c r="AR6" s="35">
        <f t="shared" si="22"/>
        <v>-24.5</v>
      </c>
      <c r="AS6" s="38">
        <f t="shared" si="23"/>
        <v>7</v>
      </c>
      <c r="AT6" s="69">
        <v>39936</v>
      </c>
      <c r="AU6" s="35">
        <v>10.5</v>
      </c>
      <c r="AV6" s="35">
        <v>1200</v>
      </c>
      <c r="AW6" s="66" t="s">
        <v>6</v>
      </c>
      <c r="AX6" s="36">
        <v>9</v>
      </c>
      <c r="AY6" s="37">
        <f t="shared" si="24"/>
        <v>2.5714285714285716</v>
      </c>
      <c r="AZ6" s="35">
        <f t="shared" si="25"/>
        <v>57.142857142857146</v>
      </c>
      <c r="BA6" s="35">
        <f t="shared" si="26"/>
        <v>4.5</v>
      </c>
      <c r="BB6" s="35">
        <f t="shared" si="27"/>
        <v>400</v>
      </c>
      <c r="BC6" s="35">
        <f t="shared" si="28"/>
        <v>18</v>
      </c>
      <c r="BD6" s="38">
        <f t="shared" si="29"/>
        <v>7</v>
      </c>
      <c r="BE6" s="69">
        <v>39943</v>
      </c>
      <c r="BF6" s="35">
        <v>28.5</v>
      </c>
      <c r="BG6" s="35">
        <v>1600</v>
      </c>
      <c r="BH6" s="66" t="s">
        <v>5</v>
      </c>
      <c r="BI6" s="36">
        <v>1</v>
      </c>
      <c r="BJ6" s="42"/>
    </row>
    <row r="7" spans="1:71" s="39" customFormat="1">
      <c r="A7" s="34" t="str">
        <f>Munka1!B5</f>
        <v>GOLDEN SUN (fv)</v>
      </c>
      <c r="B7" s="62">
        <v>39789</v>
      </c>
      <c r="C7" s="39">
        <v>27.5</v>
      </c>
      <c r="D7" s="39">
        <v>1600</v>
      </c>
      <c r="E7" s="60" t="s">
        <v>5</v>
      </c>
      <c r="F7" s="43">
        <v>2</v>
      </c>
      <c r="G7" s="37">
        <f t="shared" si="3"/>
        <v>-2.2321428571428572E-2</v>
      </c>
      <c r="H7" s="35">
        <f t="shared" si="4"/>
        <v>-1.7857142857142858</v>
      </c>
      <c r="I7" s="35">
        <f t="shared" si="5"/>
        <v>1.25</v>
      </c>
      <c r="J7" s="35">
        <f t="shared" si="0"/>
        <v>-200</v>
      </c>
      <c r="K7" s="35">
        <f t="shared" si="1"/>
        <v>-2.5</v>
      </c>
      <c r="L7" s="38">
        <f t="shared" si="2"/>
        <v>112</v>
      </c>
      <c r="M7" s="62">
        <v>39901</v>
      </c>
      <c r="N7" s="39">
        <v>25</v>
      </c>
      <c r="O7" s="39">
        <v>1400</v>
      </c>
      <c r="P7" s="60" t="s">
        <v>6</v>
      </c>
      <c r="Q7" s="43">
        <v>2</v>
      </c>
      <c r="R7" s="37">
        <f t="shared" si="6"/>
        <v>-0.9285714285714286</v>
      </c>
      <c r="S7" s="35">
        <f t="shared" si="7"/>
        <v>-42.857142857142854</v>
      </c>
      <c r="T7" s="35">
        <f t="shared" si="8"/>
        <v>2.166666666666667</v>
      </c>
      <c r="U7" s="35">
        <f t="shared" si="9"/>
        <v>-300</v>
      </c>
      <c r="V7" s="35">
        <f t="shared" si="10"/>
        <v>-6.5</v>
      </c>
      <c r="W7" s="38">
        <f t="shared" si="11"/>
        <v>7</v>
      </c>
      <c r="X7" s="62">
        <v>39908</v>
      </c>
      <c r="Y7" s="39">
        <v>18.5</v>
      </c>
      <c r="Z7" s="39">
        <v>1100</v>
      </c>
      <c r="AA7" s="60" t="s">
        <v>6</v>
      </c>
      <c r="AB7" s="43">
        <v>4</v>
      </c>
      <c r="AC7" s="37">
        <f t="shared" si="12"/>
        <v>7.1428571428571425E-2</v>
      </c>
      <c r="AD7" s="35">
        <f t="shared" si="13"/>
        <v>71.428571428571431</v>
      </c>
      <c r="AE7" s="35">
        <f t="shared" si="14"/>
        <v>0.1</v>
      </c>
      <c r="AF7" s="35">
        <f t="shared" si="15"/>
        <v>500</v>
      </c>
      <c r="AG7" s="35">
        <f t="shared" si="16"/>
        <v>0.5</v>
      </c>
      <c r="AH7" s="38">
        <f t="shared" si="17"/>
        <v>7</v>
      </c>
      <c r="AI7" s="69">
        <v>39915</v>
      </c>
      <c r="AJ7" s="35">
        <v>19</v>
      </c>
      <c r="AK7" s="35">
        <v>1600</v>
      </c>
      <c r="AL7" s="66" t="s">
        <v>6</v>
      </c>
      <c r="AM7" s="36">
        <v>7</v>
      </c>
      <c r="AN7" s="37">
        <f t="shared" si="18"/>
        <v>1.1428571428571428</v>
      </c>
      <c r="AO7" s="35">
        <f t="shared" si="19"/>
        <v>21.428571428571427</v>
      </c>
      <c r="AP7" s="35">
        <f t="shared" si="20"/>
        <v>5.3333333333333339</v>
      </c>
      <c r="AQ7" s="35">
        <f t="shared" si="21"/>
        <v>300</v>
      </c>
      <c r="AR7" s="35">
        <f t="shared" si="22"/>
        <v>16</v>
      </c>
      <c r="AS7" s="38">
        <f t="shared" si="23"/>
        <v>14</v>
      </c>
      <c r="AT7" s="69">
        <v>39929</v>
      </c>
      <c r="AU7" s="35">
        <v>35</v>
      </c>
      <c r="AV7" s="35">
        <v>1900</v>
      </c>
      <c r="AW7" s="66" t="s">
        <v>5</v>
      </c>
      <c r="AX7" s="36">
        <v>2</v>
      </c>
      <c r="AY7" s="37">
        <f t="shared" si="24"/>
        <v>-3.5</v>
      </c>
      <c r="AZ7" s="35">
        <f t="shared" si="25"/>
        <v>-100</v>
      </c>
      <c r="BA7" s="35">
        <f t="shared" si="26"/>
        <v>3.5000000000000004</v>
      </c>
      <c r="BB7" s="35">
        <f t="shared" si="27"/>
        <v>-700</v>
      </c>
      <c r="BC7" s="35">
        <f t="shared" si="28"/>
        <v>-24.5</v>
      </c>
      <c r="BD7" s="38">
        <f t="shared" si="29"/>
        <v>7</v>
      </c>
      <c r="BE7" s="69">
        <v>39936</v>
      </c>
      <c r="BF7" s="35">
        <v>10.5</v>
      </c>
      <c r="BG7" s="35">
        <v>1200</v>
      </c>
      <c r="BH7" s="66" t="s">
        <v>6</v>
      </c>
      <c r="BI7" s="36">
        <v>9</v>
      </c>
      <c r="BJ7" s="42"/>
    </row>
    <row r="8" spans="1:71" s="39" customFormat="1">
      <c r="A8" s="34" t="str">
        <f>Munka1!B5</f>
        <v>GOLDEN SUN (fv)</v>
      </c>
      <c r="B8" s="62">
        <v>39768</v>
      </c>
      <c r="C8" s="39">
        <v>-4</v>
      </c>
      <c r="D8" s="39">
        <v>1600</v>
      </c>
      <c r="E8" s="60" t="s">
        <v>7</v>
      </c>
      <c r="F8" s="43">
        <v>9</v>
      </c>
      <c r="G8" s="37">
        <f t="shared" si="3"/>
        <v>1.5</v>
      </c>
      <c r="H8" s="35">
        <f t="shared" si="4"/>
        <v>0</v>
      </c>
      <c r="I8" s="35">
        <f t="shared" si="5"/>
        <v>0</v>
      </c>
      <c r="J8" s="35">
        <f t="shared" si="0"/>
        <v>0</v>
      </c>
      <c r="K8" s="35">
        <f t="shared" si="1"/>
        <v>31.5</v>
      </c>
      <c r="L8" s="38">
        <f t="shared" si="2"/>
        <v>21</v>
      </c>
      <c r="M8" s="62">
        <v>39789</v>
      </c>
      <c r="N8" s="39">
        <v>27.5</v>
      </c>
      <c r="O8" s="39">
        <v>1600</v>
      </c>
      <c r="P8" s="60" t="s">
        <v>5</v>
      </c>
      <c r="Q8" s="43">
        <v>2</v>
      </c>
      <c r="R8" s="37">
        <f t="shared" si="6"/>
        <v>-2.2321428571428572E-2</v>
      </c>
      <c r="S8" s="35">
        <f t="shared" si="7"/>
        <v>-1.7857142857142858</v>
      </c>
      <c r="T8" s="35">
        <f t="shared" si="8"/>
        <v>1.25</v>
      </c>
      <c r="U8" s="35">
        <f t="shared" si="9"/>
        <v>-200</v>
      </c>
      <c r="V8" s="35">
        <f t="shared" si="10"/>
        <v>-2.5</v>
      </c>
      <c r="W8" s="38">
        <f t="shared" si="11"/>
        <v>112</v>
      </c>
      <c r="X8" s="62">
        <v>39901</v>
      </c>
      <c r="Y8" s="39">
        <v>25</v>
      </c>
      <c r="Z8" s="39">
        <v>1400</v>
      </c>
      <c r="AA8" s="60" t="s">
        <v>6</v>
      </c>
      <c r="AB8" s="43">
        <v>2</v>
      </c>
      <c r="AC8" s="37">
        <f t="shared" si="12"/>
        <v>-0.9285714285714286</v>
      </c>
      <c r="AD8" s="35">
        <f t="shared" si="13"/>
        <v>-42.857142857142854</v>
      </c>
      <c r="AE8" s="35">
        <f t="shared" si="14"/>
        <v>2.166666666666667</v>
      </c>
      <c r="AF8" s="35">
        <f t="shared" si="15"/>
        <v>-300</v>
      </c>
      <c r="AG8" s="35">
        <f t="shared" si="16"/>
        <v>-6.5</v>
      </c>
      <c r="AH8" s="38">
        <f t="shared" si="17"/>
        <v>7</v>
      </c>
      <c r="AI8" s="62">
        <v>39908</v>
      </c>
      <c r="AJ8" s="39">
        <v>18.5</v>
      </c>
      <c r="AK8" s="39">
        <v>1100</v>
      </c>
      <c r="AL8" s="60" t="s">
        <v>6</v>
      </c>
      <c r="AM8" s="43">
        <v>4</v>
      </c>
      <c r="AN8" s="37">
        <f t="shared" si="18"/>
        <v>7.1428571428571425E-2</v>
      </c>
      <c r="AO8" s="35">
        <f t="shared" si="19"/>
        <v>71.428571428571431</v>
      </c>
      <c r="AP8" s="35">
        <f t="shared" si="20"/>
        <v>0.1</v>
      </c>
      <c r="AQ8" s="35">
        <f t="shared" si="21"/>
        <v>500</v>
      </c>
      <c r="AR8" s="35">
        <f t="shared" si="22"/>
        <v>0.5</v>
      </c>
      <c r="AS8" s="38">
        <f t="shared" si="23"/>
        <v>7</v>
      </c>
      <c r="AT8" s="69">
        <v>39915</v>
      </c>
      <c r="AU8" s="35">
        <v>19</v>
      </c>
      <c r="AV8" s="35">
        <v>1600</v>
      </c>
      <c r="AW8" s="66" t="s">
        <v>6</v>
      </c>
      <c r="AX8" s="36">
        <v>7</v>
      </c>
      <c r="AY8" s="37">
        <f t="shared" si="24"/>
        <v>1.1428571428571428</v>
      </c>
      <c r="AZ8" s="35">
        <f t="shared" si="25"/>
        <v>21.428571428571427</v>
      </c>
      <c r="BA8" s="35">
        <f t="shared" si="26"/>
        <v>5.3333333333333339</v>
      </c>
      <c r="BB8" s="35">
        <f t="shared" si="27"/>
        <v>300</v>
      </c>
      <c r="BC8" s="35">
        <f t="shared" si="28"/>
        <v>16</v>
      </c>
      <c r="BD8" s="38">
        <f t="shared" si="29"/>
        <v>14</v>
      </c>
      <c r="BE8" s="69">
        <v>39929</v>
      </c>
      <c r="BF8" s="35">
        <v>35</v>
      </c>
      <c r="BG8" s="35">
        <v>1900</v>
      </c>
      <c r="BH8" s="66" t="s">
        <v>5</v>
      </c>
      <c r="BI8" s="36">
        <v>2</v>
      </c>
      <c r="BJ8" s="42"/>
    </row>
    <row r="9" spans="1:71" s="39" customFormat="1">
      <c r="A9" s="34" t="str">
        <f>Munka1!B5</f>
        <v>GOLDEN SUN (fv)</v>
      </c>
      <c r="B9" s="62">
        <v>39761</v>
      </c>
      <c r="C9" s="39">
        <v>9.5</v>
      </c>
      <c r="D9" s="39">
        <v>1200</v>
      </c>
      <c r="E9" s="60" t="s">
        <v>6</v>
      </c>
      <c r="F9" s="43">
        <v>7</v>
      </c>
      <c r="G9" s="37">
        <f t="shared" si="3"/>
        <v>-1.9285714285714286</v>
      </c>
      <c r="H9" s="35">
        <f t="shared" si="4"/>
        <v>57.142857142857146</v>
      </c>
      <c r="I9" s="35">
        <f t="shared" si="5"/>
        <v>-3.375</v>
      </c>
      <c r="J9" s="35">
        <f t="shared" si="0"/>
        <v>400</v>
      </c>
      <c r="K9" s="35">
        <f t="shared" si="1"/>
        <v>-13.5</v>
      </c>
      <c r="L9" s="38">
        <f t="shared" si="2"/>
        <v>7</v>
      </c>
      <c r="M9" s="62">
        <v>39768</v>
      </c>
      <c r="N9" s="39">
        <v>-4</v>
      </c>
      <c r="O9" s="39">
        <v>1600</v>
      </c>
      <c r="P9" s="60" t="s">
        <v>7</v>
      </c>
      <c r="Q9" s="43">
        <v>9</v>
      </c>
      <c r="R9" s="37">
        <f t="shared" si="6"/>
        <v>1.5</v>
      </c>
      <c r="S9" s="35">
        <f t="shared" si="7"/>
        <v>0</v>
      </c>
      <c r="T9" s="35">
        <f t="shared" si="8"/>
        <v>0</v>
      </c>
      <c r="U9" s="35">
        <f t="shared" si="9"/>
        <v>0</v>
      </c>
      <c r="V9" s="35">
        <f t="shared" si="10"/>
        <v>31.5</v>
      </c>
      <c r="W9" s="38">
        <f t="shared" si="11"/>
        <v>21</v>
      </c>
      <c r="X9" s="62">
        <v>39789</v>
      </c>
      <c r="Y9" s="39">
        <v>27.5</v>
      </c>
      <c r="Z9" s="39">
        <v>1600</v>
      </c>
      <c r="AA9" s="60" t="s">
        <v>5</v>
      </c>
      <c r="AB9" s="43">
        <v>2</v>
      </c>
      <c r="AC9" s="37">
        <f t="shared" si="12"/>
        <v>-2.2321428571428572E-2</v>
      </c>
      <c r="AD9" s="35">
        <f t="shared" si="13"/>
        <v>-1.7857142857142858</v>
      </c>
      <c r="AE9" s="35">
        <f t="shared" si="14"/>
        <v>1.25</v>
      </c>
      <c r="AF9" s="35">
        <f t="shared" si="15"/>
        <v>-200</v>
      </c>
      <c r="AG9" s="35">
        <f t="shared" si="16"/>
        <v>-2.5</v>
      </c>
      <c r="AH9" s="38">
        <f t="shared" si="17"/>
        <v>112</v>
      </c>
      <c r="AI9" s="62">
        <v>39901</v>
      </c>
      <c r="AJ9" s="39">
        <v>25</v>
      </c>
      <c r="AK9" s="39">
        <v>1400</v>
      </c>
      <c r="AL9" s="60" t="s">
        <v>6</v>
      </c>
      <c r="AM9" s="43">
        <v>2</v>
      </c>
      <c r="AN9" s="37">
        <f t="shared" si="18"/>
        <v>-0.9285714285714286</v>
      </c>
      <c r="AO9" s="35">
        <f t="shared" si="19"/>
        <v>-42.857142857142854</v>
      </c>
      <c r="AP9" s="35">
        <f t="shared" si="20"/>
        <v>2.166666666666667</v>
      </c>
      <c r="AQ9" s="35">
        <f t="shared" si="21"/>
        <v>-300</v>
      </c>
      <c r="AR9" s="35">
        <f t="shared" si="22"/>
        <v>-6.5</v>
      </c>
      <c r="AS9" s="38">
        <f t="shared" si="23"/>
        <v>7</v>
      </c>
      <c r="AT9" s="62">
        <v>39908</v>
      </c>
      <c r="AU9" s="39">
        <v>18.5</v>
      </c>
      <c r="AV9" s="39">
        <v>1100</v>
      </c>
      <c r="AW9" s="60" t="s">
        <v>6</v>
      </c>
      <c r="AX9" s="43">
        <v>4</v>
      </c>
      <c r="AY9" s="37">
        <f t="shared" si="24"/>
        <v>7.1428571428571425E-2</v>
      </c>
      <c r="AZ9" s="35">
        <f t="shared" si="25"/>
        <v>71.428571428571431</v>
      </c>
      <c r="BA9" s="35">
        <f t="shared" si="26"/>
        <v>0.1</v>
      </c>
      <c r="BB9" s="35">
        <f t="shared" si="27"/>
        <v>500</v>
      </c>
      <c r="BC9" s="35">
        <f t="shared" si="28"/>
        <v>0.5</v>
      </c>
      <c r="BD9" s="38">
        <f t="shared" si="29"/>
        <v>7</v>
      </c>
      <c r="BE9" s="62">
        <v>39915</v>
      </c>
      <c r="BF9" s="39">
        <v>19</v>
      </c>
      <c r="BG9" s="39">
        <v>1600</v>
      </c>
      <c r="BH9" s="60" t="s">
        <v>6</v>
      </c>
      <c r="BI9" s="54">
        <v>7</v>
      </c>
      <c r="BJ9" s="42"/>
    </row>
    <row r="10" spans="1:71" s="39" customFormat="1">
      <c r="A10" s="34" t="str">
        <f>Munka1!B5</f>
        <v>GOLDEN SUN (fv)</v>
      </c>
      <c r="B10" s="62">
        <v>39754</v>
      </c>
      <c r="C10" s="60">
        <v>-6.5</v>
      </c>
      <c r="D10" s="60">
        <v>1400</v>
      </c>
      <c r="E10" s="60" t="s">
        <v>19</v>
      </c>
      <c r="F10" s="61">
        <v>7</v>
      </c>
      <c r="G10" s="37">
        <f t="shared" si="3"/>
        <v>2.2857142857142856</v>
      </c>
      <c r="H10" s="35">
        <f t="shared" si="4"/>
        <v>-28.571428571428573</v>
      </c>
      <c r="I10" s="35">
        <f t="shared" si="5"/>
        <v>-8</v>
      </c>
      <c r="J10" s="35">
        <f t="shared" si="0"/>
        <v>-200</v>
      </c>
      <c r="K10" s="35">
        <f t="shared" si="1"/>
        <v>16</v>
      </c>
      <c r="L10" s="38">
        <f t="shared" si="2"/>
        <v>7</v>
      </c>
      <c r="M10" s="62">
        <v>39761</v>
      </c>
      <c r="N10" s="39">
        <v>9.5</v>
      </c>
      <c r="O10" s="39">
        <v>1200</v>
      </c>
      <c r="P10" s="60" t="s">
        <v>6</v>
      </c>
      <c r="Q10" s="43">
        <v>7</v>
      </c>
      <c r="R10" s="37">
        <f t="shared" si="6"/>
        <v>-1.9285714285714286</v>
      </c>
      <c r="S10" s="35">
        <f t="shared" si="7"/>
        <v>57.142857142857146</v>
      </c>
      <c r="T10" s="35">
        <f t="shared" si="8"/>
        <v>-3.375</v>
      </c>
      <c r="U10" s="35">
        <f t="shared" si="9"/>
        <v>400</v>
      </c>
      <c r="V10" s="35">
        <f t="shared" si="10"/>
        <v>-13.5</v>
      </c>
      <c r="W10" s="38">
        <f t="shared" si="11"/>
        <v>7</v>
      </c>
      <c r="X10" s="62">
        <v>39768</v>
      </c>
      <c r="Y10" s="39">
        <v>-4</v>
      </c>
      <c r="Z10" s="39">
        <v>1600</v>
      </c>
      <c r="AA10" s="60" t="s">
        <v>7</v>
      </c>
      <c r="AB10" s="43">
        <v>9</v>
      </c>
      <c r="AC10" s="37">
        <f t="shared" si="12"/>
        <v>1.5</v>
      </c>
      <c r="AD10" s="35">
        <f t="shared" si="13"/>
        <v>0</v>
      </c>
      <c r="AE10" s="35">
        <f t="shared" si="14"/>
        <v>0</v>
      </c>
      <c r="AF10" s="35">
        <f t="shared" si="15"/>
        <v>0</v>
      </c>
      <c r="AG10" s="35">
        <f t="shared" si="16"/>
        <v>31.5</v>
      </c>
      <c r="AH10" s="38">
        <f t="shared" si="17"/>
        <v>21</v>
      </c>
      <c r="AI10" s="62">
        <v>39789</v>
      </c>
      <c r="AJ10" s="39">
        <v>27.5</v>
      </c>
      <c r="AK10" s="39">
        <v>1600</v>
      </c>
      <c r="AL10" s="60" t="s">
        <v>5</v>
      </c>
      <c r="AM10" s="43">
        <v>2</v>
      </c>
      <c r="AN10" s="37">
        <f t="shared" si="18"/>
        <v>-2.2321428571428572E-2</v>
      </c>
      <c r="AO10" s="35">
        <f t="shared" si="19"/>
        <v>-1.7857142857142858</v>
      </c>
      <c r="AP10" s="35">
        <f t="shared" si="20"/>
        <v>1.25</v>
      </c>
      <c r="AQ10" s="35">
        <f t="shared" si="21"/>
        <v>-200</v>
      </c>
      <c r="AR10" s="35">
        <f t="shared" si="22"/>
        <v>-2.5</v>
      </c>
      <c r="AS10" s="38">
        <f t="shared" si="23"/>
        <v>112</v>
      </c>
      <c r="AT10" s="62">
        <v>39901</v>
      </c>
      <c r="AU10" s="39">
        <v>25</v>
      </c>
      <c r="AV10" s="39">
        <v>1400</v>
      </c>
      <c r="AW10" s="60" t="s">
        <v>6</v>
      </c>
      <c r="AX10" s="43">
        <v>2</v>
      </c>
      <c r="AY10" s="37">
        <f t="shared" si="24"/>
        <v>-0.9285714285714286</v>
      </c>
      <c r="AZ10" s="35">
        <f t="shared" si="25"/>
        <v>-42.857142857142854</v>
      </c>
      <c r="BA10" s="35">
        <f t="shared" si="26"/>
        <v>2.166666666666667</v>
      </c>
      <c r="BB10" s="35">
        <f t="shared" si="27"/>
        <v>-300</v>
      </c>
      <c r="BC10" s="35">
        <f t="shared" si="28"/>
        <v>-6.5</v>
      </c>
      <c r="BD10" s="38">
        <f t="shared" si="29"/>
        <v>7</v>
      </c>
      <c r="BE10" s="62">
        <v>39908</v>
      </c>
      <c r="BF10" s="39">
        <v>18.5</v>
      </c>
      <c r="BG10" s="39">
        <v>1100</v>
      </c>
      <c r="BH10" s="60" t="s">
        <v>6</v>
      </c>
      <c r="BI10" s="43">
        <v>4</v>
      </c>
      <c r="BJ10" s="42"/>
    </row>
    <row r="11" spans="1:71" s="39" customFormat="1">
      <c r="A11" s="34" t="str">
        <f>Munka1!B5</f>
        <v>GOLDEN SUN (fv)</v>
      </c>
      <c r="B11" s="62">
        <v>39733</v>
      </c>
      <c r="C11" s="60">
        <v>-6</v>
      </c>
      <c r="D11" s="60">
        <v>1600</v>
      </c>
      <c r="E11" s="60" t="s">
        <v>6</v>
      </c>
      <c r="F11" s="61">
        <v>11</v>
      </c>
      <c r="G11" s="37">
        <f t="shared" si="3"/>
        <v>-2.3809523809523808E-2</v>
      </c>
      <c r="H11" s="35">
        <f t="shared" si="4"/>
        <v>-9.5238095238095237</v>
      </c>
      <c r="I11" s="35">
        <f t="shared" si="5"/>
        <v>0.25</v>
      </c>
      <c r="J11" s="35">
        <f t="shared" si="0"/>
        <v>-200</v>
      </c>
      <c r="K11" s="35">
        <f t="shared" si="1"/>
        <v>-0.5</v>
      </c>
      <c r="L11" s="38">
        <f t="shared" si="2"/>
        <v>21</v>
      </c>
      <c r="M11" s="62">
        <v>39754</v>
      </c>
      <c r="N11" s="60">
        <v>-6.5</v>
      </c>
      <c r="O11" s="60">
        <v>1400</v>
      </c>
      <c r="P11" s="60" t="s">
        <v>19</v>
      </c>
      <c r="Q11" s="61">
        <v>7</v>
      </c>
      <c r="R11" s="37">
        <f t="shared" si="6"/>
        <v>2.2857142857142856</v>
      </c>
      <c r="S11" s="35">
        <f t="shared" si="7"/>
        <v>-28.571428571428573</v>
      </c>
      <c r="T11" s="35">
        <f t="shared" si="8"/>
        <v>-8</v>
      </c>
      <c r="U11" s="35">
        <f t="shared" si="9"/>
        <v>-200</v>
      </c>
      <c r="V11" s="35">
        <f t="shared" si="10"/>
        <v>16</v>
      </c>
      <c r="W11" s="38">
        <f t="shared" si="11"/>
        <v>7</v>
      </c>
      <c r="X11" s="62">
        <v>39761</v>
      </c>
      <c r="Y11" s="39">
        <v>9.5</v>
      </c>
      <c r="Z11" s="39">
        <v>1200</v>
      </c>
      <c r="AA11" s="60" t="s">
        <v>6</v>
      </c>
      <c r="AB11" s="43">
        <v>7</v>
      </c>
      <c r="AC11" s="37">
        <f t="shared" si="12"/>
        <v>-1.9285714285714286</v>
      </c>
      <c r="AD11" s="35">
        <f t="shared" si="13"/>
        <v>57.142857142857146</v>
      </c>
      <c r="AE11" s="35">
        <f t="shared" si="14"/>
        <v>-3.375</v>
      </c>
      <c r="AF11" s="35">
        <f t="shared" si="15"/>
        <v>400</v>
      </c>
      <c r="AG11" s="35">
        <f t="shared" si="16"/>
        <v>-13.5</v>
      </c>
      <c r="AH11" s="38">
        <f t="shared" si="17"/>
        <v>7</v>
      </c>
      <c r="AI11" s="62">
        <v>39768</v>
      </c>
      <c r="AJ11" s="39">
        <v>-4</v>
      </c>
      <c r="AK11" s="39">
        <v>1600</v>
      </c>
      <c r="AL11" s="60" t="s">
        <v>7</v>
      </c>
      <c r="AM11" s="43">
        <v>9</v>
      </c>
      <c r="AN11" s="37">
        <f t="shared" si="18"/>
        <v>1.5</v>
      </c>
      <c r="AO11" s="35">
        <f t="shared" si="19"/>
        <v>0</v>
      </c>
      <c r="AP11" s="35">
        <f t="shared" si="20"/>
        <v>0</v>
      </c>
      <c r="AQ11" s="35">
        <f t="shared" si="21"/>
        <v>0</v>
      </c>
      <c r="AR11" s="35">
        <f t="shared" si="22"/>
        <v>31.5</v>
      </c>
      <c r="AS11" s="38">
        <f t="shared" si="23"/>
        <v>21</v>
      </c>
      <c r="AT11" s="62">
        <v>39789</v>
      </c>
      <c r="AU11" s="39">
        <v>27.5</v>
      </c>
      <c r="AV11" s="39">
        <v>1600</v>
      </c>
      <c r="AW11" s="60" t="s">
        <v>5</v>
      </c>
      <c r="AX11" s="43">
        <v>2</v>
      </c>
      <c r="AY11" s="37">
        <f t="shared" si="24"/>
        <v>-2.2321428571428572E-2</v>
      </c>
      <c r="AZ11" s="35">
        <f t="shared" si="25"/>
        <v>-1.7857142857142858</v>
      </c>
      <c r="BA11" s="35">
        <f t="shared" si="26"/>
        <v>1.25</v>
      </c>
      <c r="BB11" s="35">
        <f t="shared" si="27"/>
        <v>-200</v>
      </c>
      <c r="BC11" s="35">
        <f t="shared" si="28"/>
        <v>-2.5</v>
      </c>
      <c r="BD11" s="38">
        <f t="shared" si="29"/>
        <v>112</v>
      </c>
      <c r="BE11" s="62">
        <v>39901</v>
      </c>
      <c r="BF11" s="39">
        <v>25</v>
      </c>
      <c r="BG11" s="39">
        <v>1400</v>
      </c>
      <c r="BH11" s="60" t="s">
        <v>6</v>
      </c>
      <c r="BI11" s="43">
        <v>2</v>
      </c>
      <c r="BJ11" s="42"/>
    </row>
    <row r="12" spans="1:71" s="39" customFormat="1">
      <c r="A12" s="34" t="str">
        <f>Munka1!B5</f>
        <v>GOLDEN SUN (fv)</v>
      </c>
      <c r="B12" s="87">
        <v>39712</v>
      </c>
      <c r="C12" s="85">
        <v>12</v>
      </c>
      <c r="D12" s="85">
        <v>1400</v>
      </c>
      <c r="E12" s="85" t="s">
        <v>8</v>
      </c>
      <c r="F12" s="86">
        <v>10</v>
      </c>
      <c r="G12" s="37">
        <f t="shared" si="3"/>
        <v>-0.8571428571428571</v>
      </c>
      <c r="H12" s="35">
        <f t="shared" si="4"/>
        <v>9.5238095238095237</v>
      </c>
      <c r="I12" s="35">
        <f t="shared" si="5"/>
        <v>-9</v>
      </c>
      <c r="J12" s="35">
        <f t="shared" si="0"/>
        <v>200</v>
      </c>
      <c r="K12" s="35">
        <f t="shared" si="1"/>
        <v>-18</v>
      </c>
      <c r="L12" s="38">
        <f t="shared" si="2"/>
        <v>21</v>
      </c>
      <c r="M12" s="62">
        <v>39733</v>
      </c>
      <c r="N12" s="60">
        <v>-6</v>
      </c>
      <c r="O12" s="60">
        <v>1600</v>
      </c>
      <c r="P12" s="60" t="s">
        <v>6</v>
      </c>
      <c r="Q12" s="61">
        <v>11</v>
      </c>
      <c r="R12" s="37">
        <f t="shared" si="6"/>
        <v>-2.3809523809523808E-2</v>
      </c>
      <c r="S12" s="35">
        <f t="shared" si="7"/>
        <v>-9.5238095238095237</v>
      </c>
      <c r="T12" s="35">
        <f t="shared" si="8"/>
        <v>0.25</v>
      </c>
      <c r="U12" s="35">
        <f t="shared" si="9"/>
        <v>-200</v>
      </c>
      <c r="V12" s="35">
        <f t="shared" si="10"/>
        <v>-0.5</v>
      </c>
      <c r="W12" s="38">
        <f t="shared" si="11"/>
        <v>21</v>
      </c>
      <c r="X12" s="62">
        <v>39754</v>
      </c>
      <c r="Y12" s="60">
        <v>-6.5</v>
      </c>
      <c r="Z12" s="60">
        <v>1400</v>
      </c>
      <c r="AA12" s="60" t="s">
        <v>19</v>
      </c>
      <c r="AB12" s="61">
        <v>7</v>
      </c>
      <c r="AC12" s="37">
        <f t="shared" si="12"/>
        <v>2.2857142857142856</v>
      </c>
      <c r="AD12" s="35">
        <f t="shared" si="13"/>
        <v>-28.571428571428573</v>
      </c>
      <c r="AE12" s="35">
        <f t="shared" si="14"/>
        <v>-8</v>
      </c>
      <c r="AF12" s="35">
        <f t="shared" si="15"/>
        <v>-200</v>
      </c>
      <c r="AG12" s="35">
        <f t="shared" si="16"/>
        <v>16</v>
      </c>
      <c r="AH12" s="38">
        <f t="shared" si="17"/>
        <v>7</v>
      </c>
      <c r="AI12" s="62">
        <v>39761</v>
      </c>
      <c r="AJ12" s="39">
        <v>9.5</v>
      </c>
      <c r="AK12" s="39">
        <v>1200</v>
      </c>
      <c r="AL12" s="60" t="s">
        <v>6</v>
      </c>
      <c r="AM12" s="43">
        <v>7</v>
      </c>
      <c r="AN12" s="37">
        <f t="shared" si="18"/>
        <v>-1.9285714285714286</v>
      </c>
      <c r="AO12" s="35">
        <f t="shared" si="19"/>
        <v>57.142857142857146</v>
      </c>
      <c r="AP12" s="35">
        <f t="shared" si="20"/>
        <v>-3.375</v>
      </c>
      <c r="AQ12" s="35">
        <f t="shared" si="21"/>
        <v>400</v>
      </c>
      <c r="AR12" s="35">
        <f t="shared" si="22"/>
        <v>-13.5</v>
      </c>
      <c r="AS12" s="38">
        <f t="shared" si="23"/>
        <v>7</v>
      </c>
      <c r="AT12" s="62">
        <v>39768</v>
      </c>
      <c r="AU12" s="39">
        <v>-4</v>
      </c>
      <c r="AV12" s="39">
        <v>1600</v>
      </c>
      <c r="AW12" s="60" t="s">
        <v>7</v>
      </c>
      <c r="AX12" s="43">
        <v>9</v>
      </c>
      <c r="AY12" s="37">
        <f t="shared" si="24"/>
        <v>1.5</v>
      </c>
      <c r="AZ12" s="35">
        <f t="shared" si="25"/>
        <v>0</v>
      </c>
      <c r="BA12" s="35">
        <f t="shared" si="26"/>
        <v>0</v>
      </c>
      <c r="BB12" s="35">
        <f t="shared" si="27"/>
        <v>0</v>
      </c>
      <c r="BC12" s="35">
        <f t="shared" si="28"/>
        <v>31.5</v>
      </c>
      <c r="BD12" s="38">
        <f t="shared" si="29"/>
        <v>21</v>
      </c>
      <c r="BE12" s="62">
        <v>39789</v>
      </c>
      <c r="BF12" s="39">
        <v>27.5</v>
      </c>
      <c r="BG12" s="39">
        <v>1600</v>
      </c>
      <c r="BH12" s="60" t="s">
        <v>5</v>
      </c>
      <c r="BI12" s="43">
        <v>2</v>
      </c>
      <c r="BJ12" s="42"/>
    </row>
    <row r="13" spans="1:71" s="39" customFormat="1">
      <c r="A13" s="34" t="str">
        <f>Munka1!B5</f>
        <v>GOLDEN SUN (fv)</v>
      </c>
      <c r="B13" s="87">
        <v>39705</v>
      </c>
      <c r="C13" s="85">
        <v>20</v>
      </c>
      <c r="D13" s="85">
        <v>1300</v>
      </c>
      <c r="E13" s="85" t="s">
        <v>8</v>
      </c>
      <c r="F13" s="86">
        <v>7</v>
      </c>
      <c r="G13" s="37">
        <f t="shared" si="3"/>
        <v>-1.1428571428571428</v>
      </c>
      <c r="H13" s="35">
        <f t="shared" si="4"/>
        <v>14.285714285714286</v>
      </c>
      <c r="I13" s="35">
        <f t="shared" si="5"/>
        <v>-8</v>
      </c>
      <c r="J13" s="35">
        <f t="shared" si="0"/>
        <v>100</v>
      </c>
      <c r="K13" s="35">
        <f t="shared" si="1"/>
        <v>-8</v>
      </c>
      <c r="L13" s="38">
        <f t="shared" si="2"/>
        <v>7</v>
      </c>
      <c r="M13" s="87">
        <v>39712</v>
      </c>
      <c r="N13" s="85">
        <v>12</v>
      </c>
      <c r="O13" s="85">
        <v>1400</v>
      </c>
      <c r="P13" s="85" t="s">
        <v>8</v>
      </c>
      <c r="Q13" s="86">
        <v>10</v>
      </c>
      <c r="R13" s="37">
        <f t="shared" si="6"/>
        <v>-0.8571428571428571</v>
      </c>
      <c r="S13" s="35">
        <f t="shared" si="7"/>
        <v>9.5238095238095237</v>
      </c>
      <c r="T13" s="35">
        <f t="shared" si="8"/>
        <v>-9</v>
      </c>
      <c r="U13" s="35">
        <f t="shared" si="9"/>
        <v>200</v>
      </c>
      <c r="V13" s="35">
        <f t="shared" si="10"/>
        <v>-18</v>
      </c>
      <c r="W13" s="38">
        <f t="shared" si="11"/>
        <v>21</v>
      </c>
      <c r="X13" s="62">
        <v>39733</v>
      </c>
      <c r="Y13" s="60">
        <v>-6</v>
      </c>
      <c r="Z13" s="60">
        <v>1600</v>
      </c>
      <c r="AA13" s="60" t="s">
        <v>6</v>
      </c>
      <c r="AB13" s="61">
        <v>11</v>
      </c>
      <c r="AC13" s="37">
        <f t="shared" si="12"/>
        <v>-2.3809523809523808E-2</v>
      </c>
      <c r="AD13" s="35">
        <f t="shared" si="13"/>
        <v>-9.5238095238095237</v>
      </c>
      <c r="AE13" s="35">
        <f t="shared" si="14"/>
        <v>0.25</v>
      </c>
      <c r="AF13" s="35">
        <f t="shared" si="15"/>
        <v>-200</v>
      </c>
      <c r="AG13" s="35">
        <f t="shared" si="16"/>
        <v>-0.5</v>
      </c>
      <c r="AH13" s="38">
        <f t="shared" si="17"/>
        <v>21</v>
      </c>
      <c r="AI13" s="62">
        <v>39754</v>
      </c>
      <c r="AJ13" s="60">
        <v>-6.5</v>
      </c>
      <c r="AK13" s="60">
        <v>1400</v>
      </c>
      <c r="AL13" s="60" t="s">
        <v>19</v>
      </c>
      <c r="AM13" s="61">
        <v>7</v>
      </c>
      <c r="AN13" s="37">
        <f t="shared" si="18"/>
        <v>2.2857142857142856</v>
      </c>
      <c r="AO13" s="35">
        <f t="shared" si="19"/>
        <v>-28.571428571428573</v>
      </c>
      <c r="AP13" s="35">
        <f t="shared" si="20"/>
        <v>-8</v>
      </c>
      <c r="AQ13" s="35">
        <f t="shared" si="21"/>
        <v>-200</v>
      </c>
      <c r="AR13" s="35">
        <f t="shared" si="22"/>
        <v>16</v>
      </c>
      <c r="AS13" s="38">
        <f t="shared" si="23"/>
        <v>7</v>
      </c>
      <c r="AT13" s="62">
        <v>39761</v>
      </c>
      <c r="AU13" s="39">
        <v>9.5</v>
      </c>
      <c r="AV13" s="39">
        <v>1200</v>
      </c>
      <c r="AW13" s="60" t="s">
        <v>6</v>
      </c>
      <c r="AX13" s="43">
        <v>7</v>
      </c>
      <c r="AY13" s="37">
        <f t="shared" si="24"/>
        <v>-1.9285714285714286</v>
      </c>
      <c r="AZ13" s="35">
        <f t="shared" si="25"/>
        <v>57.142857142857146</v>
      </c>
      <c r="BA13" s="35">
        <f t="shared" si="26"/>
        <v>-3.375</v>
      </c>
      <c r="BB13" s="35">
        <f t="shared" si="27"/>
        <v>400</v>
      </c>
      <c r="BC13" s="35">
        <f t="shared" si="28"/>
        <v>-13.5</v>
      </c>
      <c r="BD13" s="38">
        <f t="shared" si="29"/>
        <v>7</v>
      </c>
      <c r="BE13" s="62">
        <v>39768</v>
      </c>
      <c r="BF13" s="39">
        <v>-4</v>
      </c>
      <c r="BG13" s="39">
        <v>1600</v>
      </c>
      <c r="BH13" s="60" t="s">
        <v>7</v>
      </c>
      <c r="BI13" s="43">
        <v>9</v>
      </c>
      <c r="BJ13" s="42"/>
    </row>
    <row r="14" spans="1:71" s="39" customFormat="1">
      <c r="A14" s="41" t="s">
        <v>9</v>
      </c>
      <c r="B14" s="62">
        <v>39970</v>
      </c>
      <c r="C14" s="39">
        <v>31.5</v>
      </c>
      <c r="D14" s="39">
        <v>1200</v>
      </c>
      <c r="E14" s="60" t="s">
        <v>11</v>
      </c>
      <c r="F14" s="43">
        <v>1</v>
      </c>
      <c r="G14" s="37">
        <f t="shared" si="3"/>
        <v>0.1</v>
      </c>
      <c r="H14" s="35">
        <f t="shared" si="4"/>
        <v>13.333333333333334</v>
      </c>
      <c r="I14" s="35">
        <f t="shared" si="5"/>
        <v>0.75</v>
      </c>
      <c r="J14" s="35">
        <f t="shared" si="0"/>
        <v>200</v>
      </c>
      <c r="K14" s="35">
        <f t="shared" si="1"/>
        <v>1.5</v>
      </c>
      <c r="L14" s="38">
        <f t="shared" si="2"/>
        <v>15</v>
      </c>
      <c r="M14" s="62">
        <v>39985</v>
      </c>
      <c r="N14" s="39">
        <v>33</v>
      </c>
      <c r="O14" s="39">
        <v>1400</v>
      </c>
      <c r="P14" s="60" t="s">
        <v>13</v>
      </c>
      <c r="Q14" s="43">
        <v>2</v>
      </c>
      <c r="R14" s="37">
        <f t="shared" si="6"/>
        <v>0</v>
      </c>
      <c r="S14" s="35">
        <f t="shared" si="7"/>
        <v>14.285714285714286</v>
      </c>
      <c r="T14" s="35">
        <f t="shared" si="8"/>
        <v>0</v>
      </c>
      <c r="U14" s="35">
        <f t="shared" si="9"/>
        <v>200</v>
      </c>
      <c r="V14" s="35">
        <f t="shared" si="10"/>
        <v>0</v>
      </c>
      <c r="W14" s="38">
        <f t="shared" si="11"/>
        <v>14</v>
      </c>
      <c r="X14" s="62">
        <v>39999</v>
      </c>
      <c r="Y14" s="39">
        <v>33</v>
      </c>
      <c r="Z14" s="39">
        <v>1600</v>
      </c>
      <c r="AA14" s="60" t="s">
        <v>13</v>
      </c>
      <c r="AB14" s="43">
        <v>7</v>
      </c>
      <c r="AC14" s="37">
        <f t="shared" si="12"/>
        <v>0</v>
      </c>
      <c r="AD14" s="35">
        <f t="shared" si="13"/>
        <v>0</v>
      </c>
      <c r="AE14" s="35">
        <f t="shared" si="14"/>
        <v>0</v>
      </c>
      <c r="AF14" s="35">
        <f t="shared" si="15"/>
        <v>0</v>
      </c>
      <c r="AG14" s="35">
        <f t="shared" si="16"/>
        <v>0</v>
      </c>
      <c r="AH14" s="38">
        <f t="shared" si="17"/>
        <v>21</v>
      </c>
      <c r="AI14" s="62">
        <v>40020</v>
      </c>
      <c r="AJ14" s="39">
        <v>33</v>
      </c>
      <c r="AK14" s="39">
        <v>1600</v>
      </c>
      <c r="AL14" s="60" t="s">
        <v>13</v>
      </c>
      <c r="AM14" s="43">
        <v>4</v>
      </c>
      <c r="AN14" s="37">
        <f t="shared" si="18"/>
        <v>-1.25</v>
      </c>
      <c r="AO14" s="35">
        <f t="shared" si="19"/>
        <v>-33.333333333333336</v>
      </c>
      <c r="AP14" s="35">
        <f t="shared" si="20"/>
        <v>3.75</v>
      </c>
      <c r="AQ14" s="35">
        <f t="shared" si="21"/>
        <v>-200</v>
      </c>
      <c r="AR14" s="35">
        <f t="shared" si="22"/>
        <v>-7.5</v>
      </c>
      <c r="AS14" s="38">
        <f t="shared" si="23"/>
        <v>6</v>
      </c>
      <c r="AT14" s="62">
        <v>40026</v>
      </c>
      <c r="AU14" s="39">
        <v>25.5</v>
      </c>
      <c r="AV14" s="39">
        <v>1400</v>
      </c>
      <c r="AW14" s="60" t="s">
        <v>13</v>
      </c>
      <c r="AX14" s="43">
        <v>7</v>
      </c>
      <c r="AY14" s="37">
        <f t="shared" si="24"/>
        <v>0.75</v>
      </c>
      <c r="AZ14" s="35">
        <f t="shared" si="25"/>
        <v>25</v>
      </c>
      <c r="BA14" s="35">
        <f t="shared" si="26"/>
        <v>3</v>
      </c>
      <c r="BB14" s="35">
        <f t="shared" si="27"/>
        <v>200</v>
      </c>
      <c r="BC14" s="35">
        <f t="shared" si="28"/>
        <v>6</v>
      </c>
      <c r="BD14" s="38">
        <f t="shared" si="29"/>
        <v>8</v>
      </c>
      <c r="BE14" s="62">
        <v>40034</v>
      </c>
      <c r="BF14" s="39">
        <v>31.5</v>
      </c>
      <c r="BG14" s="39">
        <v>1600</v>
      </c>
      <c r="BH14" s="60" t="s">
        <v>10</v>
      </c>
      <c r="BI14" s="47">
        <v>3</v>
      </c>
      <c r="BJ14" s="42"/>
    </row>
    <row r="15" spans="1:71" s="39" customFormat="1">
      <c r="A15" s="41" t="s">
        <v>9</v>
      </c>
      <c r="B15" s="62">
        <v>39963</v>
      </c>
      <c r="C15" s="39">
        <v>25.5</v>
      </c>
      <c r="D15" s="39">
        <v>1600</v>
      </c>
      <c r="E15" s="60" t="s">
        <v>11</v>
      </c>
      <c r="F15" s="43">
        <v>1</v>
      </c>
      <c r="G15" s="37">
        <f t="shared" si="3"/>
        <v>0.8571428571428571</v>
      </c>
      <c r="H15" s="35">
        <f t="shared" si="4"/>
        <v>-57.142857142857146</v>
      </c>
      <c r="I15" s="35">
        <f t="shared" si="5"/>
        <v>-1.5</v>
      </c>
      <c r="J15" s="35">
        <f t="shared" si="0"/>
        <v>-400</v>
      </c>
      <c r="K15" s="35">
        <f t="shared" si="1"/>
        <v>6</v>
      </c>
      <c r="L15" s="38">
        <f t="shared" si="2"/>
        <v>7</v>
      </c>
      <c r="M15" s="62">
        <v>39970</v>
      </c>
      <c r="N15" s="39">
        <v>31.5</v>
      </c>
      <c r="O15" s="39">
        <v>1200</v>
      </c>
      <c r="P15" s="60" t="s">
        <v>11</v>
      </c>
      <c r="Q15" s="43">
        <v>1</v>
      </c>
      <c r="R15" s="37">
        <f t="shared" si="6"/>
        <v>0.1</v>
      </c>
      <c r="S15" s="35">
        <f t="shared" si="7"/>
        <v>13.333333333333334</v>
      </c>
      <c r="T15" s="35">
        <f t="shared" si="8"/>
        <v>0.75</v>
      </c>
      <c r="U15" s="35">
        <f t="shared" si="9"/>
        <v>200</v>
      </c>
      <c r="V15" s="35">
        <f t="shared" si="10"/>
        <v>1.5</v>
      </c>
      <c r="W15" s="38">
        <f t="shared" si="11"/>
        <v>15</v>
      </c>
      <c r="X15" s="62">
        <v>39985</v>
      </c>
      <c r="Y15" s="39">
        <v>33</v>
      </c>
      <c r="Z15" s="39">
        <v>1400</v>
      </c>
      <c r="AA15" s="60" t="s">
        <v>13</v>
      </c>
      <c r="AB15" s="43">
        <v>2</v>
      </c>
      <c r="AC15" s="37">
        <f t="shared" si="12"/>
        <v>0</v>
      </c>
      <c r="AD15" s="35">
        <f t="shared" si="13"/>
        <v>14.285714285714286</v>
      </c>
      <c r="AE15" s="35">
        <f t="shared" si="14"/>
        <v>0</v>
      </c>
      <c r="AF15" s="35">
        <f t="shared" si="15"/>
        <v>200</v>
      </c>
      <c r="AG15" s="35">
        <f t="shared" si="16"/>
        <v>0</v>
      </c>
      <c r="AH15" s="38">
        <f t="shared" si="17"/>
        <v>14</v>
      </c>
      <c r="AI15" s="62">
        <v>39999</v>
      </c>
      <c r="AJ15" s="39">
        <v>33</v>
      </c>
      <c r="AK15" s="39">
        <v>1600</v>
      </c>
      <c r="AL15" s="60" t="s">
        <v>13</v>
      </c>
      <c r="AM15" s="43">
        <v>7</v>
      </c>
      <c r="AN15" s="37">
        <f t="shared" si="18"/>
        <v>0</v>
      </c>
      <c r="AO15" s="35">
        <f t="shared" si="19"/>
        <v>0</v>
      </c>
      <c r="AP15" s="35">
        <f t="shared" si="20"/>
        <v>0</v>
      </c>
      <c r="AQ15" s="35">
        <f t="shared" si="21"/>
        <v>0</v>
      </c>
      <c r="AR15" s="35">
        <f t="shared" si="22"/>
        <v>0</v>
      </c>
      <c r="AS15" s="38">
        <f t="shared" si="23"/>
        <v>21</v>
      </c>
      <c r="AT15" s="62">
        <v>40020</v>
      </c>
      <c r="AU15" s="39">
        <v>33</v>
      </c>
      <c r="AV15" s="39">
        <v>1600</v>
      </c>
      <c r="AW15" s="60" t="s">
        <v>13</v>
      </c>
      <c r="AX15" s="43">
        <v>4</v>
      </c>
      <c r="AY15" s="37">
        <f t="shared" si="24"/>
        <v>-1.25</v>
      </c>
      <c r="AZ15" s="35">
        <f t="shared" si="25"/>
        <v>-33.333333333333336</v>
      </c>
      <c r="BA15" s="35">
        <f t="shared" si="26"/>
        <v>3.75</v>
      </c>
      <c r="BB15" s="35">
        <f t="shared" si="27"/>
        <v>-200</v>
      </c>
      <c r="BC15" s="35">
        <f t="shared" si="28"/>
        <v>-7.5</v>
      </c>
      <c r="BD15" s="38">
        <f t="shared" si="29"/>
        <v>6</v>
      </c>
      <c r="BE15" s="62">
        <v>40026</v>
      </c>
      <c r="BF15" s="39">
        <v>25.5</v>
      </c>
      <c r="BG15" s="39">
        <v>1400</v>
      </c>
      <c r="BH15" s="60" t="s">
        <v>13</v>
      </c>
      <c r="BI15" s="43">
        <v>7</v>
      </c>
      <c r="BJ15" s="42"/>
    </row>
    <row r="16" spans="1:71" s="39" customFormat="1">
      <c r="A16" s="41" t="s">
        <v>9</v>
      </c>
      <c r="B16" s="62">
        <v>39950</v>
      </c>
      <c r="C16" s="39">
        <v>16</v>
      </c>
      <c r="D16" s="39">
        <v>1400</v>
      </c>
      <c r="E16" s="60" t="s">
        <v>14</v>
      </c>
      <c r="F16" s="43">
        <v>4</v>
      </c>
      <c r="G16" s="37">
        <f t="shared" si="3"/>
        <v>0.73076923076923073</v>
      </c>
      <c r="H16" s="35">
        <f t="shared" si="4"/>
        <v>15.384615384615385</v>
      </c>
      <c r="I16" s="35">
        <f t="shared" si="5"/>
        <v>4.75</v>
      </c>
      <c r="J16" s="35">
        <f t="shared" si="0"/>
        <v>200</v>
      </c>
      <c r="K16" s="35">
        <f t="shared" si="1"/>
        <v>9.5</v>
      </c>
      <c r="L16" s="38">
        <f t="shared" si="2"/>
        <v>13</v>
      </c>
      <c r="M16" s="62">
        <v>39963</v>
      </c>
      <c r="N16" s="39">
        <v>25.5</v>
      </c>
      <c r="O16" s="39">
        <v>1600</v>
      </c>
      <c r="P16" s="60" t="s">
        <v>11</v>
      </c>
      <c r="Q16" s="43">
        <v>1</v>
      </c>
      <c r="R16" s="37">
        <f t="shared" si="6"/>
        <v>0.8571428571428571</v>
      </c>
      <c r="S16" s="35">
        <f t="shared" si="7"/>
        <v>-57.142857142857146</v>
      </c>
      <c r="T16" s="35">
        <f t="shared" si="8"/>
        <v>-1.5</v>
      </c>
      <c r="U16" s="35">
        <f t="shared" si="9"/>
        <v>-400</v>
      </c>
      <c r="V16" s="35">
        <f t="shared" si="10"/>
        <v>6</v>
      </c>
      <c r="W16" s="38">
        <f t="shared" si="11"/>
        <v>7</v>
      </c>
      <c r="X16" s="62">
        <v>39970</v>
      </c>
      <c r="Y16" s="39">
        <v>31.5</v>
      </c>
      <c r="Z16" s="39">
        <v>1200</v>
      </c>
      <c r="AA16" s="60" t="s">
        <v>11</v>
      </c>
      <c r="AB16" s="43">
        <v>1</v>
      </c>
      <c r="AC16" s="37">
        <f t="shared" si="12"/>
        <v>0.1</v>
      </c>
      <c r="AD16" s="35">
        <f t="shared" si="13"/>
        <v>13.333333333333334</v>
      </c>
      <c r="AE16" s="35">
        <f t="shared" si="14"/>
        <v>0.75</v>
      </c>
      <c r="AF16" s="35">
        <f t="shared" si="15"/>
        <v>200</v>
      </c>
      <c r="AG16" s="35">
        <f t="shared" si="16"/>
        <v>1.5</v>
      </c>
      <c r="AH16" s="38">
        <f t="shared" si="17"/>
        <v>15</v>
      </c>
      <c r="AI16" s="62">
        <v>39985</v>
      </c>
      <c r="AJ16" s="39">
        <v>33</v>
      </c>
      <c r="AK16" s="39">
        <v>1400</v>
      </c>
      <c r="AL16" s="60" t="s">
        <v>13</v>
      </c>
      <c r="AM16" s="43">
        <v>2</v>
      </c>
      <c r="AN16" s="37">
        <f t="shared" si="18"/>
        <v>0</v>
      </c>
      <c r="AO16" s="35">
        <f t="shared" si="19"/>
        <v>14.285714285714286</v>
      </c>
      <c r="AP16" s="35">
        <f t="shared" si="20"/>
        <v>0</v>
      </c>
      <c r="AQ16" s="35">
        <f t="shared" si="21"/>
        <v>200</v>
      </c>
      <c r="AR16" s="35">
        <f t="shared" si="22"/>
        <v>0</v>
      </c>
      <c r="AS16" s="38">
        <f t="shared" si="23"/>
        <v>14</v>
      </c>
      <c r="AT16" s="62">
        <v>39999</v>
      </c>
      <c r="AU16" s="39">
        <v>33</v>
      </c>
      <c r="AV16" s="39">
        <v>1600</v>
      </c>
      <c r="AW16" s="60" t="s">
        <v>13</v>
      </c>
      <c r="AX16" s="43">
        <v>7</v>
      </c>
      <c r="AY16" s="37">
        <f t="shared" si="24"/>
        <v>0</v>
      </c>
      <c r="AZ16" s="35">
        <f t="shared" si="25"/>
        <v>0</v>
      </c>
      <c r="BA16" s="35">
        <f t="shared" si="26"/>
        <v>0</v>
      </c>
      <c r="BB16" s="35">
        <f t="shared" si="27"/>
        <v>0</v>
      </c>
      <c r="BC16" s="35">
        <f t="shared" si="28"/>
        <v>0</v>
      </c>
      <c r="BD16" s="38">
        <f t="shared" si="29"/>
        <v>21</v>
      </c>
      <c r="BE16" s="62">
        <v>40020</v>
      </c>
      <c r="BF16" s="39">
        <v>33</v>
      </c>
      <c r="BG16" s="39">
        <v>1600</v>
      </c>
      <c r="BH16" s="60" t="s">
        <v>13</v>
      </c>
      <c r="BI16" s="43">
        <v>4</v>
      </c>
      <c r="BJ16" s="42"/>
    </row>
    <row r="17" spans="1:62" s="39" customFormat="1">
      <c r="A17" s="41" t="s">
        <v>9</v>
      </c>
      <c r="B17" s="62">
        <v>39936</v>
      </c>
      <c r="C17" s="39">
        <v>20</v>
      </c>
      <c r="D17" s="39">
        <v>1900</v>
      </c>
      <c r="E17" s="60" t="s">
        <v>13</v>
      </c>
      <c r="F17" s="43">
        <v>5</v>
      </c>
      <c r="G17" s="37">
        <f t="shared" si="3"/>
        <v>-0.2857142857142857</v>
      </c>
      <c r="H17" s="35">
        <f t="shared" si="4"/>
        <v>-35.714285714285715</v>
      </c>
      <c r="I17" s="35">
        <f t="shared" si="5"/>
        <v>0.8</v>
      </c>
      <c r="J17" s="35">
        <f t="shared" si="0"/>
        <v>-500</v>
      </c>
      <c r="K17" s="35">
        <f t="shared" si="1"/>
        <v>-4</v>
      </c>
      <c r="L17" s="38">
        <f t="shared" si="2"/>
        <v>14</v>
      </c>
      <c r="M17" s="62">
        <v>39950</v>
      </c>
      <c r="N17" s="39">
        <v>16</v>
      </c>
      <c r="O17" s="39">
        <v>1400</v>
      </c>
      <c r="P17" s="60" t="s">
        <v>14</v>
      </c>
      <c r="Q17" s="43">
        <v>4</v>
      </c>
      <c r="R17" s="37">
        <f t="shared" si="6"/>
        <v>0.73076923076923073</v>
      </c>
      <c r="S17" s="35">
        <f t="shared" si="7"/>
        <v>15.384615384615385</v>
      </c>
      <c r="T17" s="35">
        <f t="shared" si="8"/>
        <v>4.75</v>
      </c>
      <c r="U17" s="35">
        <f t="shared" si="9"/>
        <v>200</v>
      </c>
      <c r="V17" s="35">
        <f t="shared" si="10"/>
        <v>9.5</v>
      </c>
      <c r="W17" s="38">
        <f t="shared" si="11"/>
        <v>13</v>
      </c>
      <c r="X17" s="62">
        <v>39963</v>
      </c>
      <c r="Y17" s="39">
        <v>25.5</v>
      </c>
      <c r="Z17" s="39">
        <v>1600</v>
      </c>
      <c r="AA17" s="60" t="s">
        <v>11</v>
      </c>
      <c r="AB17" s="43">
        <v>1</v>
      </c>
      <c r="AC17" s="37">
        <f t="shared" si="12"/>
        <v>0.8571428571428571</v>
      </c>
      <c r="AD17" s="35">
        <f t="shared" si="13"/>
        <v>-57.142857142857146</v>
      </c>
      <c r="AE17" s="35">
        <f t="shared" si="14"/>
        <v>-1.5</v>
      </c>
      <c r="AF17" s="35">
        <f t="shared" si="15"/>
        <v>-400</v>
      </c>
      <c r="AG17" s="35">
        <f t="shared" si="16"/>
        <v>6</v>
      </c>
      <c r="AH17" s="38">
        <f t="shared" si="17"/>
        <v>7</v>
      </c>
      <c r="AI17" s="62">
        <v>39970</v>
      </c>
      <c r="AJ17" s="39">
        <v>31.5</v>
      </c>
      <c r="AK17" s="39">
        <v>1200</v>
      </c>
      <c r="AL17" s="60" t="s">
        <v>11</v>
      </c>
      <c r="AM17" s="43">
        <v>1</v>
      </c>
      <c r="AN17" s="37">
        <f t="shared" si="18"/>
        <v>0.1</v>
      </c>
      <c r="AO17" s="35">
        <f t="shared" si="19"/>
        <v>13.333333333333334</v>
      </c>
      <c r="AP17" s="35">
        <f t="shared" si="20"/>
        <v>0.75</v>
      </c>
      <c r="AQ17" s="35">
        <f t="shared" si="21"/>
        <v>200</v>
      </c>
      <c r="AR17" s="35">
        <f t="shared" si="22"/>
        <v>1.5</v>
      </c>
      <c r="AS17" s="38">
        <f t="shared" si="23"/>
        <v>15</v>
      </c>
      <c r="AT17" s="62">
        <v>39985</v>
      </c>
      <c r="AU17" s="39">
        <v>33</v>
      </c>
      <c r="AV17" s="39">
        <v>1400</v>
      </c>
      <c r="AW17" s="60" t="s">
        <v>13</v>
      </c>
      <c r="AX17" s="43">
        <v>2</v>
      </c>
      <c r="AY17" s="37">
        <f t="shared" si="24"/>
        <v>0</v>
      </c>
      <c r="AZ17" s="35">
        <f t="shared" si="25"/>
        <v>14.285714285714286</v>
      </c>
      <c r="BA17" s="35">
        <f t="shared" si="26"/>
        <v>0</v>
      </c>
      <c r="BB17" s="35">
        <f t="shared" si="27"/>
        <v>200</v>
      </c>
      <c r="BC17" s="35">
        <f t="shared" si="28"/>
        <v>0</v>
      </c>
      <c r="BD17" s="38">
        <f t="shared" si="29"/>
        <v>14</v>
      </c>
      <c r="BE17" s="62">
        <v>39999</v>
      </c>
      <c r="BF17" s="39">
        <v>33</v>
      </c>
      <c r="BG17" s="39">
        <v>1600</v>
      </c>
      <c r="BH17" s="60" t="s">
        <v>13</v>
      </c>
      <c r="BI17" s="43">
        <v>7</v>
      </c>
      <c r="BJ17" s="42"/>
    </row>
    <row r="18" spans="1:62" s="39" customFormat="1">
      <c r="A18" s="41" t="s">
        <v>9</v>
      </c>
      <c r="B18" s="62">
        <v>39922</v>
      </c>
      <c r="C18" s="39">
        <v>16.5</v>
      </c>
      <c r="D18" s="39">
        <v>1400</v>
      </c>
      <c r="E18" s="60" t="s">
        <v>14</v>
      </c>
      <c r="F18" s="43">
        <v>3</v>
      </c>
      <c r="G18" s="37">
        <f t="shared" si="3"/>
        <v>0.25</v>
      </c>
      <c r="H18" s="35">
        <f t="shared" si="4"/>
        <v>35.714285714285715</v>
      </c>
      <c r="I18" s="35">
        <f t="shared" si="5"/>
        <v>0.70000000000000007</v>
      </c>
      <c r="J18" s="35">
        <f t="shared" si="0"/>
        <v>500</v>
      </c>
      <c r="K18" s="35">
        <f t="shared" si="1"/>
        <v>3.5</v>
      </c>
      <c r="L18" s="38">
        <f t="shared" si="2"/>
        <v>14</v>
      </c>
      <c r="M18" s="62">
        <v>39936</v>
      </c>
      <c r="N18" s="39">
        <v>20</v>
      </c>
      <c r="O18" s="39">
        <v>1900</v>
      </c>
      <c r="P18" s="60" t="s">
        <v>13</v>
      </c>
      <c r="Q18" s="43">
        <v>5</v>
      </c>
      <c r="R18" s="37">
        <f t="shared" si="6"/>
        <v>-0.2857142857142857</v>
      </c>
      <c r="S18" s="35">
        <f t="shared" si="7"/>
        <v>-35.714285714285715</v>
      </c>
      <c r="T18" s="35">
        <f t="shared" si="8"/>
        <v>0.8</v>
      </c>
      <c r="U18" s="35">
        <f t="shared" si="9"/>
        <v>-500</v>
      </c>
      <c r="V18" s="35">
        <f t="shared" si="10"/>
        <v>-4</v>
      </c>
      <c r="W18" s="38">
        <f t="shared" si="11"/>
        <v>14</v>
      </c>
      <c r="X18" s="62">
        <v>39950</v>
      </c>
      <c r="Y18" s="39">
        <v>16</v>
      </c>
      <c r="Z18" s="39">
        <v>1400</v>
      </c>
      <c r="AA18" s="60" t="s">
        <v>14</v>
      </c>
      <c r="AB18" s="43">
        <v>4</v>
      </c>
      <c r="AC18" s="37">
        <f t="shared" si="12"/>
        <v>0.73076923076923073</v>
      </c>
      <c r="AD18" s="35">
        <f t="shared" si="13"/>
        <v>15.384615384615385</v>
      </c>
      <c r="AE18" s="35">
        <f t="shared" si="14"/>
        <v>4.75</v>
      </c>
      <c r="AF18" s="35">
        <f t="shared" si="15"/>
        <v>200</v>
      </c>
      <c r="AG18" s="35">
        <f t="shared" si="16"/>
        <v>9.5</v>
      </c>
      <c r="AH18" s="38">
        <f t="shared" si="17"/>
        <v>13</v>
      </c>
      <c r="AI18" s="62">
        <v>39963</v>
      </c>
      <c r="AJ18" s="39">
        <v>25.5</v>
      </c>
      <c r="AK18" s="39">
        <v>1600</v>
      </c>
      <c r="AL18" s="60" t="s">
        <v>11</v>
      </c>
      <c r="AM18" s="43">
        <v>1</v>
      </c>
      <c r="AN18" s="37">
        <f t="shared" si="18"/>
        <v>0.8571428571428571</v>
      </c>
      <c r="AO18" s="35">
        <f t="shared" si="19"/>
        <v>-57.142857142857146</v>
      </c>
      <c r="AP18" s="35">
        <f t="shared" si="20"/>
        <v>-1.5</v>
      </c>
      <c r="AQ18" s="35">
        <f t="shared" si="21"/>
        <v>-400</v>
      </c>
      <c r="AR18" s="35">
        <f t="shared" si="22"/>
        <v>6</v>
      </c>
      <c r="AS18" s="38">
        <f t="shared" si="23"/>
        <v>7</v>
      </c>
      <c r="AT18" s="62">
        <v>39970</v>
      </c>
      <c r="AU18" s="39">
        <v>31.5</v>
      </c>
      <c r="AV18" s="39">
        <v>1200</v>
      </c>
      <c r="AW18" s="60" t="s">
        <v>11</v>
      </c>
      <c r="AX18" s="43">
        <v>1</v>
      </c>
      <c r="AY18" s="37">
        <f t="shared" si="24"/>
        <v>0.1</v>
      </c>
      <c r="AZ18" s="35">
        <f t="shared" si="25"/>
        <v>13.333333333333334</v>
      </c>
      <c r="BA18" s="35">
        <f t="shared" si="26"/>
        <v>0.75</v>
      </c>
      <c r="BB18" s="35">
        <f t="shared" si="27"/>
        <v>200</v>
      </c>
      <c r="BC18" s="35">
        <f t="shared" si="28"/>
        <v>1.5</v>
      </c>
      <c r="BD18" s="38">
        <f t="shared" si="29"/>
        <v>15</v>
      </c>
      <c r="BE18" s="62">
        <v>39985</v>
      </c>
      <c r="BF18" s="39">
        <v>33</v>
      </c>
      <c r="BG18" s="39">
        <v>1400</v>
      </c>
      <c r="BH18" s="60" t="s">
        <v>13</v>
      </c>
      <c r="BI18" s="43">
        <v>2</v>
      </c>
      <c r="BJ18" s="42"/>
    </row>
    <row r="19" spans="1:62" s="39" customFormat="1">
      <c r="A19" s="41" t="s">
        <v>9</v>
      </c>
      <c r="B19" s="62">
        <v>39705</v>
      </c>
      <c r="C19" s="39">
        <v>23.5</v>
      </c>
      <c r="D19" s="39">
        <v>1900</v>
      </c>
      <c r="E19" s="60" t="s">
        <v>12</v>
      </c>
      <c r="F19" s="43">
        <v>8</v>
      </c>
      <c r="G19" s="37">
        <f t="shared" si="3"/>
        <v>-3.2258064516129031E-2</v>
      </c>
      <c r="H19" s="35">
        <f t="shared" si="4"/>
        <v>-2.3041474654377878</v>
      </c>
      <c r="I19" s="35">
        <f t="shared" si="5"/>
        <v>1.4000000000000001</v>
      </c>
      <c r="J19" s="35">
        <f t="shared" si="0"/>
        <v>-500</v>
      </c>
      <c r="K19" s="35">
        <f t="shared" si="1"/>
        <v>-7</v>
      </c>
      <c r="L19" s="38">
        <f t="shared" si="2"/>
        <v>217</v>
      </c>
      <c r="M19" s="62">
        <v>39922</v>
      </c>
      <c r="N19" s="39">
        <v>16.5</v>
      </c>
      <c r="O19" s="39">
        <v>1400</v>
      </c>
      <c r="P19" s="60" t="s">
        <v>14</v>
      </c>
      <c r="Q19" s="43">
        <v>3</v>
      </c>
      <c r="R19" s="37">
        <f t="shared" si="6"/>
        <v>0.25</v>
      </c>
      <c r="S19" s="35">
        <f t="shared" si="7"/>
        <v>35.714285714285715</v>
      </c>
      <c r="T19" s="35">
        <f t="shared" si="8"/>
        <v>0.70000000000000007</v>
      </c>
      <c r="U19" s="35">
        <f t="shared" si="9"/>
        <v>500</v>
      </c>
      <c r="V19" s="35">
        <f t="shared" si="10"/>
        <v>3.5</v>
      </c>
      <c r="W19" s="38">
        <f t="shared" si="11"/>
        <v>14</v>
      </c>
      <c r="X19" s="62">
        <v>39936</v>
      </c>
      <c r="Y19" s="39">
        <v>20</v>
      </c>
      <c r="Z19" s="39">
        <v>1900</v>
      </c>
      <c r="AA19" s="60" t="s">
        <v>13</v>
      </c>
      <c r="AB19" s="43">
        <v>5</v>
      </c>
      <c r="AC19" s="37">
        <f t="shared" si="12"/>
        <v>-0.2857142857142857</v>
      </c>
      <c r="AD19" s="35">
        <f t="shared" si="13"/>
        <v>-35.714285714285715</v>
      </c>
      <c r="AE19" s="35">
        <f t="shared" si="14"/>
        <v>0.8</v>
      </c>
      <c r="AF19" s="35">
        <f t="shared" si="15"/>
        <v>-500</v>
      </c>
      <c r="AG19" s="35">
        <f t="shared" si="16"/>
        <v>-4</v>
      </c>
      <c r="AH19" s="38">
        <f t="shared" si="17"/>
        <v>14</v>
      </c>
      <c r="AI19" s="62">
        <v>39950</v>
      </c>
      <c r="AJ19" s="39">
        <v>16</v>
      </c>
      <c r="AK19" s="39">
        <v>1400</v>
      </c>
      <c r="AL19" s="60" t="s">
        <v>14</v>
      </c>
      <c r="AM19" s="43">
        <v>4</v>
      </c>
      <c r="AN19" s="37">
        <f t="shared" si="18"/>
        <v>0.73076923076923073</v>
      </c>
      <c r="AO19" s="35">
        <f t="shared" si="19"/>
        <v>15.384615384615385</v>
      </c>
      <c r="AP19" s="35">
        <f t="shared" si="20"/>
        <v>4.75</v>
      </c>
      <c r="AQ19" s="35">
        <f t="shared" si="21"/>
        <v>200</v>
      </c>
      <c r="AR19" s="35">
        <f t="shared" si="22"/>
        <v>9.5</v>
      </c>
      <c r="AS19" s="38">
        <f t="shared" si="23"/>
        <v>13</v>
      </c>
      <c r="AT19" s="62">
        <v>39963</v>
      </c>
      <c r="AU19" s="39">
        <v>25.5</v>
      </c>
      <c r="AV19" s="39">
        <v>1600</v>
      </c>
      <c r="AW19" s="60" t="s">
        <v>11</v>
      </c>
      <c r="AX19" s="43">
        <v>1</v>
      </c>
      <c r="AY19" s="37">
        <f t="shared" si="24"/>
        <v>0.8571428571428571</v>
      </c>
      <c r="AZ19" s="35">
        <f t="shared" si="25"/>
        <v>-57.142857142857146</v>
      </c>
      <c r="BA19" s="35">
        <f t="shared" si="26"/>
        <v>-1.5</v>
      </c>
      <c r="BB19" s="35">
        <f t="shared" si="27"/>
        <v>-400</v>
      </c>
      <c r="BC19" s="35">
        <f t="shared" si="28"/>
        <v>6</v>
      </c>
      <c r="BD19" s="38">
        <f t="shared" si="29"/>
        <v>7</v>
      </c>
      <c r="BE19" s="62">
        <v>39970</v>
      </c>
      <c r="BF19" s="39">
        <v>31.5</v>
      </c>
      <c r="BG19" s="39">
        <v>1200</v>
      </c>
      <c r="BH19" s="60" t="s">
        <v>11</v>
      </c>
      <c r="BI19" s="43">
        <v>1</v>
      </c>
      <c r="BJ19" s="42"/>
    </row>
    <row r="20" spans="1:62" s="39" customFormat="1">
      <c r="A20" s="41" t="s">
        <v>9</v>
      </c>
      <c r="B20" s="62">
        <v>39698</v>
      </c>
      <c r="C20" s="39">
        <v>5</v>
      </c>
      <c r="D20" s="39">
        <v>1400</v>
      </c>
      <c r="E20" s="60" t="s">
        <v>19</v>
      </c>
      <c r="F20" s="43">
        <v>8</v>
      </c>
      <c r="G20" s="37">
        <f t="shared" si="3"/>
        <v>2.6428571428571428</v>
      </c>
      <c r="H20" s="35">
        <f t="shared" si="4"/>
        <v>71.428571428571431</v>
      </c>
      <c r="I20" s="35">
        <f t="shared" si="5"/>
        <v>3.6999999999999997</v>
      </c>
      <c r="J20" s="35">
        <f t="shared" si="0"/>
        <v>500</v>
      </c>
      <c r="K20" s="35">
        <f t="shared" si="1"/>
        <v>18.5</v>
      </c>
      <c r="L20" s="38">
        <f t="shared" si="2"/>
        <v>7</v>
      </c>
      <c r="M20" s="62">
        <v>39705</v>
      </c>
      <c r="N20" s="39">
        <v>23.5</v>
      </c>
      <c r="O20" s="39">
        <v>1900</v>
      </c>
      <c r="P20" s="60" t="s">
        <v>12</v>
      </c>
      <c r="Q20" s="43">
        <v>8</v>
      </c>
      <c r="R20" s="37">
        <f t="shared" si="6"/>
        <v>-3.2258064516129031E-2</v>
      </c>
      <c r="S20" s="35">
        <f t="shared" si="7"/>
        <v>-2.3041474654377878</v>
      </c>
      <c r="T20" s="35">
        <f t="shared" si="8"/>
        <v>1.4000000000000001</v>
      </c>
      <c r="U20" s="35">
        <f t="shared" si="9"/>
        <v>-500</v>
      </c>
      <c r="V20" s="35">
        <f t="shared" si="10"/>
        <v>-7</v>
      </c>
      <c r="W20" s="38">
        <f t="shared" si="11"/>
        <v>217</v>
      </c>
      <c r="X20" s="62">
        <v>39922</v>
      </c>
      <c r="Y20" s="39">
        <v>16.5</v>
      </c>
      <c r="Z20" s="39">
        <v>1400</v>
      </c>
      <c r="AA20" s="60" t="s">
        <v>14</v>
      </c>
      <c r="AB20" s="43">
        <v>3</v>
      </c>
      <c r="AC20" s="37">
        <f t="shared" si="12"/>
        <v>0.25</v>
      </c>
      <c r="AD20" s="35">
        <f t="shared" si="13"/>
        <v>35.714285714285715</v>
      </c>
      <c r="AE20" s="35">
        <f t="shared" si="14"/>
        <v>0.70000000000000007</v>
      </c>
      <c r="AF20" s="35">
        <f t="shared" si="15"/>
        <v>500</v>
      </c>
      <c r="AG20" s="35">
        <f t="shared" si="16"/>
        <v>3.5</v>
      </c>
      <c r="AH20" s="38">
        <f t="shared" si="17"/>
        <v>14</v>
      </c>
      <c r="AI20" s="62">
        <v>39936</v>
      </c>
      <c r="AJ20" s="39">
        <v>20</v>
      </c>
      <c r="AK20" s="39">
        <v>1900</v>
      </c>
      <c r="AL20" s="60" t="s">
        <v>13</v>
      </c>
      <c r="AM20" s="43">
        <v>5</v>
      </c>
      <c r="AN20" s="37">
        <f t="shared" si="18"/>
        <v>-0.2857142857142857</v>
      </c>
      <c r="AO20" s="35">
        <f t="shared" si="19"/>
        <v>-35.714285714285715</v>
      </c>
      <c r="AP20" s="35">
        <f t="shared" si="20"/>
        <v>0.8</v>
      </c>
      <c r="AQ20" s="35">
        <f t="shared" si="21"/>
        <v>-500</v>
      </c>
      <c r="AR20" s="35">
        <f t="shared" si="22"/>
        <v>-4</v>
      </c>
      <c r="AS20" s="38">
        <f t="shared" si="23"/>
        <v>14</v>
      </c>
      <c r="AT20" s="62">
        <v>39950</v>
      </c>
      <c r="AU20" s="39">
        <v>16</v>
      </c>
      <c r="AV20" s="39">
        <v>1400</v>
      </c>
      <c r="AW20" s="60" t="s">
        <v>14</v>
      </c>
      <c r="AX20" s="43">
        <v>4</v>
      </c>
      <c r="AY20" s="37">
        <f t="shared" si="24"/>
        <v>0.73076923076923073</v>
      </c>
      <c r="AZ20" s="35">
        <f t="shared" si="25"/>
        <v>15.384615384615385</v>
      </c>
      <c r="BA20" s="35">
        <f t="shared" si="26"/>
        <v>4.75</v>
      </c>
      <c r="BB20" s="35">
        <f t="shared" si="27"/>
        <v>200</v>
      </c>
      <c r="BC20" s="35">
        <f t="shared" si="28"/>
        <v>9.5</v>
      </c>
      <c r="BD20" s="38">
        <f t="shared" si="29"/>
        <v>13</v>
      </c>
      <c r="BE20" s="62">
        <v>39963</v>
      </c>
      <c r="BF20" s="39">
        <v>25.5</v>
      </c>
      <c r="BG20" s="39">
        <v>1600</v>
      </c>
      <c r="BH20" s="60" t="s">
        <v>11</v>
      </c>
      <c r="BI20" s="43">
        <v>1</v>
      </c>
      <c r="BJ20" s="42"/>
    </row>
    <row r="21" spans="1:62" s="39" customFormat="1">
      <c r="A21" s="41" t="s">
        <v>9</v>
      </c>
      <c r="B21" s="62">
        <v>39683</v>
      </c>
      <c r="C21" s="39">
        <v>30</v>
      </c>
      <c r="D21" s="39">
        <v>1300</v>
      </c>
      <c r="E21" s="60" t="s">
        <v>18</v>
      </c>
      <c r="F21" s="43">
        <v>5</v>
      </c>
      <c r="G21" s="37">
        <f t="shared" si="3"/>
        <v>-1.6666666666666667</v>
      </c>
      <c r="H21" s="35">
        <f t="shared" si="4"/>
        <v>6.666666666666667</v>
      </c>
      <c r="I21" s="35">
        <f t="shared" si="5"/>
        <v>-25</v>
      </c>
      <c r="J21" s="35">
        <f t="shared" si="0"/>
        <v>100</v>
      </c>
      <c r="K21" s="35">
        <f t="shared" si="1"/>
        <v>-25</v>
      </c>
      <c r="L21" s="38">
        <f t="shared" si="2"/>
        <v>15</v>
      </c>
      <c r="M21" s="62">
        <v>39698</v>
      </c>
      <c r="N21" s="39">
        <v>5</v>
      </c>
      <c r="O21" s="39">
        <v>1400</v>
      </c>
      <c r="P21" s="60" t="s">
        <v>19</v>
      </c>
      <c r="Q21" s="43">
        <v>8</v>
      </c>
      <c r="R21" s="37">
        <f t="shared" si="6"/>
        <v>2.6428571428571428</v>
      </c>
      <c r="S21" s="35">
        <f t="shared" si="7"/>
        <v>71.428571428571431</v>
      </c>
      <c r="T21" s="35">
        <f t="shared" si="8"/>
        <v>3.6999999999999997</v>
      </c>
      <c r="U21" s="35">
        <f t="shared" si="9"/>
        <v>500</v>
      </c>
      <c r="V21" s="35">
        <f t="shared" si="10"/>
        <v>18.5</v>
      </c>
      <c r="W21" s="38">
        <f t="shared" si="11"/>
        <v>7</v>
      </c>
      <c r="X21" s="62">
        <v>39705</v>
      </c>
      <c r="Y21" s="39">
        <v>23.5</v>
      </c>
      <c r="Z21" s="39">
        <v>1900</v>
      </c>
      <c r="AA21" s="60" t="s">
        <v>12</v>
      </c>
      <c r="AB21" s="43">
        <v>8</v>
      </c>
      <c r="AC21" s="37">
        <f t="shared" si="12"/>
        <v>-3.2258064516129031E-2</v>
      </c>
      <c r="AD21" s="35">
        <f t="shared" si="13"/>
        <v>-2.3041474654377878</v>
      </c>
      <c r="AE21" s="35">
        <f t="shared" si="14"/>
        <v>1.4000000000000001</v>
      </c>
      <c r="AF21" s="35">
        <f t="shared" si="15"/>
        <v>-500</v>
      </c>
      <c r="AG21" s="35">
        <f t="shared" si="16"/>
        <v>-7</v>
      </c>
      <c r="AH21" s="38">
        <f t="shared" si="17"/>
        <v>217</v>
      </c>
      <c r="AI21" s="62">
        <v>39922</v>
      </c>
      <c r="AJ21" s="39">
        <v>16.5</v>
      </c>
      <c r="AK21" s="39">
        <v>1400</v>
      </c>
      <c r="AL21" s="60" t="s">
        <v>14</v>
      </c>
      <c r="AM21" s="43">
        <v>3</v>
      </c>
      <c r="AN21" s="37">
        <f t="shared" si="18"/>
        <v>0.25</v>
      </c>
      <c r="AO21" s="35">
        <f t="shared" si="19"/>
        <v>35.714285714285715</v>
      </c>
      <c r="AP21" s="35">
        <f t="shared" si="20"/>
        <v>0.70000000000000007</v>
      </c>
      <c r="AQ21" s="35">
        <f t="shared" si="21"/>
        <v>500</v>
      </c>
      <c r="AR21" s="35">
        <f t="shared" si="22"/>
        <v>3.5</v>
      </c>
      <c r="AS21" s="38">
        <f t="shared" si="23"/>
        <v>14</v>
      </c>
      <c r="AT21" s="62">
        <v>39936</v>
      </c>
      <c r="AU21" s="39">
        <v>20</v>
      </c>
      <c r="AV21" s="39">
        <v>1900</v>
      </c>
      <c r="AW21" s="60" t="s">
        <v>13</v>
      </c>
      <c r="AX21" s="43">
        <v>5</v>
      </c>
      <c r="AY21" s="37">
        <f t="shared" si="24"/>
        <v>-0.2857142857142857</v>
      </c>
      <c r="AZ21" s="35">
        <f t="shared" si="25"/>
        <v>-35.714285714285715</v>
      </c>
      <c r="BA21" s="35">
        <f t="shared" si="26"/>
        <v>0.8</v>
      </c>
      <c r="BB21" s="35">
        <f t="shared" si="27"/>
        <v>-500</v>
      </c>
      <c r="BC21" s="35">
        <f t="shared" si="28"/>
        <v>-4</v>
      </c>
      <c r="BD21" s="38">
        <f t="shared" si="29"/>
        <v>14</v>
      </c>
      <c r="BE21" s="62">
        <v>39950</v>
      </c>
      <c r="BF21" s="39">
        <v>16</v>
      </c>
      <c r="BG21" s="39">
        <v>1400</v>
      </c>
      <c r="BH21" s="60" t="s">
        <v>14</v>
      </c>
      <c r="BI21" s="43">
        <v>4</v>
      </c>
      <c r="BJ21" s="42"/>
    </row>
    <row r="22" spans="1:62" s="39" customFormat="1">
      <c r="A22" s="41" t="s">
        <v>9</v>
      </c>
      <c r="B22" s="62">
        <v>39670</v>
      </c>
      <c r="C22" s="39">
        <v>45.5</v>
      </c>
      <c r="D22" s="39">
        <v>1400</v>
      </c>
      <c r="E22" s="60" t="s">
        <v>19</v>
      </c>
      <c r="F22" s="43">
        <v>4</v>
      </c>
      <c r="G22" s="37">
        <f t="shared" si="3"/>
        <v>-1.1923076923076923</v>
      </c>
      <c r="H22" s="35">
        <f t="shared" si="4"/>
        <v>-7.6923076923076925</v>
      </c>
      <c r="I22" s="35">
        <f t="shared" si="5"/>
        <v>15.5</v>
      </c>
      <c r="J22" s="35">
        <f t="shared" si="0"/>
        <v>-100</v>
      </c>
      <c r="K22" s="35">
        <f t="shared" si="1"/>
        <v>-15.5</v>
      </c>
      <c r="L22" s="38">
        <f t="shared" si="2"/>
        <v>13</v>
      </c>
      <c r="M22" s="62">
        <v>39683</v>
      </c>
      <c r="N22" s="39">
        <v>30</v>
      </c>
      <c r="O22" s="39">
        <v>1300</v>
      </c>
      <c r="P22" s="60" t="s">
        <v>18</v>
      </c>
      <c r="Q22" s="43">
        <v>5</v>
      </c>
      <c r="R22" s="37">
        <f t="shared" si="6"/>
        <v>-1.6666666666666667</v>
      </c>
      <c r="S22" s="35">
        <f t="shared" si="7"/>
        <v>6.666666666666667</v>
      </c>
      <c r="T22" s="35">
        <f t="shared" si="8"/>
        <v>-25</v>
      </c>
      <c r="U22" s="35">
        <f t="shared" si="9"/>
        <v>100</v>
      </c>
      <c r="V22" s="35">
        <f t="shared" si="10"/>
        <v>-25</v>
      </c>
      <c r="W22" s="38">
        <f t="shared" si="11"/>
        <v>15</v>
      </c>
      <c r="X22" s="62">
        <v>39698</v>
      </c>
      <c r="Y22" s="39">
        <v>5</v>
      </c>
      <c r="Z22" s="39">
        <v>1400</v>
      </c>
      <c r="AA22" s="60" t="s">
        <v>19</v>
      </c>
      <c r="AB22" s="43">
        <v>8</v>
      </c>
      <c r="AC22" s="37">
        <f t="shared" si="12"/>
        <v>2.6428571428571428</v>
      </c>
      <c r="AD22" s="35">
        <f t="shared" si="13"/>
        <v>71.428571428571431</v>
      </c>
      <c r="AE22" s="35">
        <f t="shared" si="14"/>
        <v>3.6999999999999997</v>
      </c>
      <c r="AF22" s="35">
        <f t="shared" si="15"/>
        <v>500</v>
      </c>
      <c r="AG22" s="35">
        <f t="shared" si="16"/>
        <v>18.5</v>
      </c>
      <c r="AH22" s="38">
        <f t="shared" si="17"/>
        <v>7</v>
      </c>
      <c r="AI22" s="62">
        <v>39705</v>
      </c>
      <c r="AJ22" s="39">
        <v>23.5</v>
      </c>
      <c r="AK22" s="39">
        <v>1900</v>
      </c>
      <c r="AL22" s="60" t="s">
        <v>12</v>
      </c>
      <c r="AM22" s="43">
        <v>8</v>
      </c>
      <c r="AN22" s="37">
        <f t="shared" si="18"/>
        <v>-3.2258064516129031E-2</v>
      </c>
      <c r="AO22" s="35">
        <f t="shared" si="19"/>
        <v>-2.3041474654377878</v>
      </c>
      <c r="AP22" s="35">
        <f t="shared" si="20"/>
        <v>1.4000000000000001</v>
      </c>
      <c r="AQ22" s="35">
        <f t="shared" si="21"/>
        <v>-500</v>
      </c>
      <c r="AR22" s="35">
        <f t="shared" si="22"/>
        <v>-7</v>
      </c>
      <c r="AS22" s="38">
        <f t="shared" si="23"/>
        <v>217</v>
      </c>
      <c r="AT22" s="62">
        <v>39922</v>
      </c>
      <c r="AU22" s="39">
        <v>16.5</v>
      </c>
      <c r="AV22" s="39">
        <v>1400</v>
      </c>
      <c r="AW22" s="60" t="s">
        <v>14</v>
      </c>
      <c r="AX22" s="43">
        <v>3</v>
      </c>
      <c r="AY22" s="37">
        <f t="shared" si="24"/>
        <v>0.25</v>
      </c>
      <c r="AZ22" s="35">
        <f t="shared" si="25"/>
        <v>35.714285714285715</v>
      </c>
      <c r="BA22" s="35">
        <f t="shared" si="26"/>
        <v>0.70000000000000007</v>
      </c>
      <c r="BB22" s="35">
        <f t="shared" si="27"/>
        <v>500</v>
      </c>
      <c r="BC22" s="35">
        <f t="shared" si="28"/>
        <v>3.5</v>
      </c>
      <c r="BD22" s="38">
        <f t="shared" si="29"/>
        <v>14</v>
      </c>
      <c r="BE22" s="62">
        <v>39936</v>
      </c>
      <c r="BF22" s="39">
        <v>20</v>
      </c>
      <c r="BG22" s="39">
        <v>1900</v>
      </c>
      <c r="BH22" s="60" t="s">
        <v>13</v>
      </c>
      <c r="BI22" s="43">
        <v>5</v>
      </c>
      <c r="BJ22" s="42"/>
    </row>
    <row r="23" spans="1:62" s="39" customFormat="1">
      <c r="A23" s="41" t="s">
        <v>9</v>
      </c>
      <c r="B23" s="62">
        <v>39628</v>
      </c>
      <c r="C23" s="39">
        <v>32.5</v>
      </c>
      <c r="D23" s="39">
        <v>1200</v>
      </c>
      <c r="E23" s="60" t="s">
        <v>15</v>
      </c>
      <c r="F23" s="43">
        <v>7</v>
      </c>
      <c r="G23" s="37">
        <f t="shared" si="3"/>
        <v>0.30952380952380953</v>
      </c>
      <c r="H23" s="35">
        <f t="shared" si="4"/>
        <v>4.7619047619047619</v>
      </c>
      <c r="I23" s="35">
        <f t="shared" si="5"/>
        <v>6.5</v>
      </c>
      <c r="J23" s="35">
        <f t="shared" si="0"/>
        <v>200</v>
      </c>
      <c r="K23" s="35">
        <f t="shared" si="1"/>
        <v>13</v>
      </c>
      <c r="L23" s="38">
        <f t="shared" si="2"/>
        <v>42</v>
      </c>
      <c r="M23" s="62">
        <v>39670</v>
      </c>
      <c r="N23" s="39">
        <v>45.5</v>
      </c>
      <c r="O23" s="39">
        <v>1400</v>
      </c>
      <c r="P23" s="60" t="s">
        <v>19</v>
      </c>
      <c r="Q23" s="43">
        <v>4</v>
      </c>
      <c r="R23" s="37">
        <f t="shared" si="6"/>
        <v>-1.1923076923076923</v>
      </c>
      <c r="S23" s="35">
        <f t="shared" si="7"/>
        <v>-7.6923076923076925</v>
      </c>
      <c r="T23" s="35">
        <f t="shared" si="8"/>
        <v>15.5</v>
      </c>
      <c r="U23" s="35">
        <f t="shared" si="9"/>
        <v>-100</v>
      </c>
      <c r="V23" s="35">
        <f t="shared" si="10"/>
        <v>-15.5</v>
      </c>
      <c r="W23" s="38">
        <f t="shared" si="11"/>
        <v>13</v>
      </c>
      <c r="X23" s="62">
        <v>39683</v>
      </c>
      <c r="Y23" s="39">
        <v>30</v>
      </c>
      <c r="Z23" s="39">
        <v>1300</v>
      </c>
      <c r="AA23" s="60" t="s">
        <v>18</v>
      </c>
      <c r="AB23" s="43">
        <v>5</v>
      </c>
      <c r="AC23" s="37">
        <f t="shared" si="12"/>
        <v>-1.6666666666666667</v>
      </c>
      <c r="AD23" s="35">
        <f t="shared" si="13"/>
        <v>6.666666666666667</v>
      </c>
      <c r="AE23" s="35">
        <f t="shared" si="14"/>
        <v>-25</v>
      </c>
      <c r="AF23" s="35">
        <f t="shared" si="15"/>
        <v>100</v>
      </c>
      <c r="AG23" s="35">
        <f t="shared" si="16"/>
        <v>-25</v>
      </c>
      <c r="AH23" s="38">
        <f t="shared" si="17"/>
        <v>15</v>
      </c>
      <c r="AI23" s="62">
        <v>39698</v>
      </c>
      <c r="AJ23" s="39">
        <v>5</v>
      </c>
      <c r="AK23" s="39">
        <v>1400</v>
      </c>
      <c r="AL23" s="60" t="s">
        <v>19</v>
      </c>
      <c r="AM23" s="43">
        <v>8</v>
      </c>
      <c r="AN23" s="37">
        <f t="shared" si="18"/>
        <v>2.6428571428571428</v>
      </c>
      <c r="AO23" s="35">
        <f t="shared" si="19"/>
        <v>71.428571428571431</v>
      </c>
      <c r="AP23" s="35">
        <f t="shared" si="20"/>
        <v>3.6999999999999997</v>
      </c>
      <c r="AQ23" s="35">
        <f t="shared" si="21"/>
        <v>500</v>
      </c>
      <c r="AR23" s="35">
        <f t="shared" si="22"/>
        <v>18.5</v>
      </c>
      <c r="AS23" s="38">
        <f t="shared" si="23"/>
        <v>7</v>
      </c>
      <c r="AT23" s="62">
        <v>39705</v>
      </c>
      <c r="AU23" s="39">
        <v>23.5</v>
      </c>
      <c r="AV23" s="39">
        <v>1900</v>
      </c>
      <c r="AW23" s="60" t="s">
        <v>12</v>
      </c>
      <c r="AX23" s="43">
        <v>8</v>
      </c>
      <c r="AY23" s="37">
        <f t="shared" si="24"/>
        <v>-3.2258064516129031E-2</v>
      </c>
      <c r="AZ23" s="35">
        <f t="shared" si="25"/>
        <v>-2.3041474654377878</v>
      </c>
      <c r="BA23" s="35">
        <f t="shared" si="26"/>
        <v>1.4000000000000001</v>
      </c>
      <c r="BB23" s="35">
        <f t="shared" si="27"/>
        <v>-500</v>
      </c>
      <c r="BC23" s="35">
        <f t="shared" si="28"/>
        <v>-7</v>
      </c>
      <c r="BD23" s="38">
        <f t="shared" si="29"/>
        <v>217</v>
      </c>
      <c r="BE23" s="62">
        <v>39922</v>
      </c>
      <c r="BF23" s="39">
        <v>16.5</v>
      </c>
      <c r="BG23" s="39">
        <v>1400</v>
      </c>
      <c r="BH23" s="60" t="s">
        <v>14</v>
      </c>
      <c r="BI23" s="43">
        <v>3</v>
      </c>
      <c r="BJ23" s="42"/>
    </row>
    <row r="24" spans="1:62" s="39" customFormat="1">
      <c r="A24" s="41" t="s">
        <v>17</v>
      </c>
      <c r="B24" s="62">
        <v>39747</v>
      </c>
      <c r="C24" s="39">
        <v>27</v>
      </c>
      <c r="D24" s="39">
        <v>1300</v>
      </c>
      <c r="E24" s="60" t="s">
        <v>21</v>
      </c>
      <c r="F24" s="43">
        <v>4</v>
      </c>
      <c r="G24" s="37">
        <f t="shared" si="3"/>
        <v>-1.2857142857142858</v>
      </c>
      <c r="H24" s="35">
        <f t="shared" si="4"/>
        <v>-7.1428571428571432</v>
      </c>
      <c r="I24" s="35">
        <f t="shared" si="5"/>
        <v>18</v>
      </c>
      <c r="J24" s="35">
        <f t="shared" si="0"/>
        <v>-100</v>
      </c>
      <c r="K24" s="35">
        <f t="shared" si="1"/>
        <v>-18</v>
      </c>
      <c r="L24" s="38">
        <f t="shared" si="2"/>
        <v>14</v>
      </c>
      <c r="M24" s="62">
        <v>39761</v>
      </c>
      <c r="N24" s="39">
        <v>9</v>
      </c>
      <c r="O24" s="39">
        <v>1200</v>
      </c>
      <c r="P24" s="60" t="s">
        <v>21</v>
      </c>
      <c r="Q24" s="43">
        <v>8</v>
      </c>
      <c r="R24" s="37">
        <f t="shared" si="6"/>
        <v>0.6071428571428571</v>
      </c>
      <c r="S24" s="35">
        <f t="shared" si="7"/>
        <v>-7.1428571428571432</v>
      </c>
      <c r="T24" s="35">
        <f t="shared" si="8"/>
        <v>-8.5</v>
      </c>
      <c r="U24" s="35">
        <f t="shared" si="9"/>
        <v>-100</v>
      </c>
      <c r="V24" s="35">
        <f t="shared" si="10"/>
        <v>8.5</v>
      </c>
      <c r="W24" s="38">
        <f t="shared" si="11"/>
        <v>14</v>
      </c>
      <c r="X24" s="62">
        <v>39775</v>
      </c>
      <c r="Y24" s="39">
        <v>17.5</v>
      </c>
      <c r="Z24" s="39">
        <v>1100</v>
      </c>
      <c r="AA24" s="60" t="s">
        <v>5</v>
      </c>
      <c r="AB24" s="43">
        <v>7</v>
      </c>
      <c r="AC24" s="37">
        <f t="shared" si="12"/>
        <v>-0.14285714285714285</v>
      </c>
      <c r="AD24" s="35">
        <f t="shared" si="13"/>
        <v>35.714285714285715</v>
      </c>
      <c r="AE24" s="35">
        <f t="shared" si="14"/>
        <v>-0.4</v>
      </c>
      <c r="AF24" s="35">
        <f t="shared" si="15"/>
        <v>500</v>
      </c>
      <c r="AG24" s="35">
        <f t="shared" si="16"/>
        <v>-2</v>
      </c>
      <c r="AH24" s="38">
        <f t="shared" si="17"/>
        <v>14</v>
      </c>
      <c r="AI24" s="62">
        <v>39789</v>
      </c>
      <c r="AJ24" s="39">
        <v>15.5</v>
      </c>
      <c r="AK24" s="39">
        <v>1600</v>
      </c>
      <c r="AL24" s="60" t="s">
        <v>7</v>
      </c>
      <c r="AM24" s="43">
        <v>5</v>
      </c>
      <c r="AN24" s="37">
        <f t="shared" si="18"/>
        <v>2.9411764705882353E-2</v>
      </c>
      <c r="AO24" s="35">
        <f t="shared" si="19"/>
        <v>-4.2016806722689077</v>
      </c>
      <c r="AP24" s="35">
        <f t="shared" si="20"/>
        <v>-0.70000000000000007</v>
      </c>
      <c r="AQ24" s="35">
        <f t="shared" si="21"/>
        <v>-500</v>
      </c>
      <c r="AR24" s="35">
        <f t="shared" si="22"/>
        <v>3.5</v>
      </c>
      <c r="AS24" s="38">
        <f t="shared" si="23"/>
        <v>119</v>
      </c>
      <c r="AT24" s="62">
        <v>39908</v>
      </c>
      <c r="AU24" s="39">
        <v>19</v>
      </c>
      <c r="AV24" s="39">
        <v>1100</v>
      </c>
      <c r="AW24" s="60" t="s">
        <v>14</v>
      </c>
      <c r="AX24" s="43">
        <v>3</v>
      </c>
      <c r="AY24" s="37">
        <f t="shared" si="24"/>
        <v>-4.2372881355932202E-2</v>
      </c>
      <c r="AZ24" s="35">
        <f t="shared" si="25"/>
        <v>0</v>
      </c>
      <c r="BA24" s="35">
        <f t="shared" si="26"/>
        <v>0</v>
      </c>
      <c r="BB24" s="35">
        <f t="shared" si="27"/>
        <v>0</v>
      </c>
      <c r="BC24" s="35">
        <f t="shared" si="28"/>
        <v>-5</v>
      </c>
      <c r="BD24" s="38">
        <f t="shared" si="29"/>
        <v>118</v>
      </c>
      <c r="BE24" s="62">
        <v>40026</v>
      </c>
      <c r="BF24" s="39">
        <v>14</v>
      </c>
      <c r="BG24" s="39">
        <v>1100</v>
      </c>
      <c r="BH24" s="60" t="s">
        <v>20</v>
      </c>
      <c r="BI24" s="46">
        <v>10</v>
      </c>
      <c r="BJ24" s="42"/>
    </row>
    <row r="25" spans="1:62" s="39" customFormat="1">
      <c r="A25" s="41" t="s">
        <v>17</v>
      </c>
      <c r="B25" s="62">
        <v>39712</v>
      </c>
      <c r="C25" s="39">
        <v>27</v>
      </c>
      <c r="D25" s="39">
        <v>1400</v>
      </c>
      <c r="E25" s="60" t="s">
        <v>18</v>
      </c>
      <c r="F25" s="43">
        <v>4</v>
      </c>
      <c r="G25" s="37">
        <f t="shared" si="3"/>
        <v>0</v>
      </c>
      <c r="H25" s="35">
        <f t="shared" si="4"/>
        <v>-2.8571428571428572</v>
      </c>
      <c r="I25" s="35">
        <f t="shared" si="5"/>
        <v>0</v>
      </c>
      <c r="J25" s="35">
        <f t="shared" si="0"/>
        <v>-100</v>
      </c>
      <c r="K25" s="35">
        <f t="shared" si="1"/>
        <v>0</v>
      </c>
      <c r="L25" s="38">
        <f t="shared" si="2"/>
        <v>35</v>
      </c>
      <c r="M25" s="62">
        <v>39747</v>
      </c>
      <c r="N25" s="39">
        <v>27</v>
      </c>
      <c r="O25" s="39">
        <v>1300</v>
      </c>
      <c r="P25" s="60" t="s">
        <v>21</v>
      </c>
      <c r="Q25" s="43">
        <v>4</v>
      </c>
      <c r="R25" s="37">
        <f t="shared" si="6"/>
        <v>-1.2857142857142858</v>
      </c>
      <c r="S25" s="35">
        <f t="shared" si="7"/>
        <v>-7.1428571428571432</v>
      </c>
      <c r="T25" s="35">
        <f t="shared" si="8"/>
        <v>18</v>
      </c>
      <c r="U25" s="35">
        <f t="shared" si="9"/>
        <v>-100</v>
      </c>
      <c r="V25" s="35">
        <f t="shared" si="10"/>
        <v>-18</v>
      </c>
      <c r="W25" s="38">
        <f t="shared" si="11"/>
        <v>14</v>
      </c>
      <c r="X25" s="62">
        <v>39761</v>
      </c>
      <c r="Y25" s="39">
        <v>9</v>
      </c>
      <c r="Z25" s="39">
        <v>1200</v>
      </c>
      <c r="AA25" s="60" t="s">
        <v>21</v>
      </c>
      <c r="AB25" s="43">
        <v>8</v>
      </c>
      <c r="AC25" s="37">
        <f t="shared" si="12"/>
        <v>0.6071428571428571</v>
      </c>
      <c r="AD25" s="35">
        <f t="shared" si="13"/>
        <v>-7.1428571428571432</v>
      </c>
      <c r="AE25" s="35">
        <f t="shared" si="14"/>
        <v>-8.5</v>
      </c>
      <c r="AF25" s="35">
        <f t="shared" si="15"/>
        <v>-100</v>
      </c>
      <c r="AG25" s="35">
        <f t="shared" si="16"/>
        <v>8.5</v>
      </c>
      <c r="AH25" s="38">
        <f t="shared" si="17"/>
        <v>14</v>
      </c>
      <c r="AI25" s="62">
        <v>39775</v>
      </c>
      <c r="AJ25" s="39">
        <v>17.5</v>
      </c>
      <c r="AK25" s="39">
        <v>1100</v>
      </c>
      <c r="AL25" s="60" t="s">
        <v>5</v>
      </c>
      <c r="AM25" s="43">
        <v>7</v>
      </c>
      <c r="AN25" s="37">
        <f t="shared" si="18"/>
        <v>-0.14285714285714285</v>
      </c>
      <c r="AO25" s="35">
        <f t="shared" si="19"/>
        <v>35.714285714285715</v>
      </c>
      <c r="AP25" s="35">
        <f t="shared" si="20"/>
        <v>-0.4</v>
      </c>
      <c r="AQ25" s="35">
        <f t="shared" si="21"/>
        <v>500</v>
      </c>
      <c r="AR25" s="35">
        <f t="shared" si="22"/>
        <v>-2</v>
      </c>
      <c r="AS25" s="38">
        <f t="shared" si="23"/>
        <v>14</v>
      </c>
      <c r="AT25" s="62">
        <v>39789</v>
      </c>
      <c r="AU25" s="39">
        <v>15.5</v>
      </c>
      <c r="AV25" s="39">
        <v>1600</v>
      </c>
      <c r="AW25" s="60" t="s">
        <v>7</v>
      </c>
      <c r="AX25" s="43">
        <v>5</v>
      </c>
      <c r="AY25" s="37">
        <f t="shared" si="24"/>
        <v>2.9411764705882353E-2</v>
      </c>
      <c r="AZ25" s="35">
        <f t="shared" si="25"/>
        <v>-4.2016806722689077</v>
      </c>
      <c r="BA25" s="35">
        <f t="shared" si="26"/>
        <v>-0.70000000000000007</v>
      </c>
      <c r="BB25" s="35">
        <f t="shared" si="27"/>
        <v>-500</v>
      </c>
      <c r="BC25" s="35">
        <f t="shared" si="28"/>
        <v>3.5</v>
      </c>
      <c r="BD25" s="38">
        <f t="shared" si="29"/>
        <v>119</v>
      </c>
      <c r="BE25" s="62">
        <v>39908</v>
      </c>
      <c r="BF25" s="39">
        <v>19</v>
      </c>
      <c r="BG25" s="39">
        <v>1100</v>
      </c>
      <c r="BH25" s="60" t="s">
        <v>14</v>
      </c>
      <c r="BI25" s="43">
        <v>3</v>
      </c>
      <c r="BJ25" s="42"/>
    </row>
    <row r="26" spans="1:62" s="39" customFormat="1">
      <c r="A26" s="41" t="s">
        <v>17</v>
      </c>
      <c r="B26" s="62">
        <v>39698</v>
      </c>
      <c r="C26" s="39">
        <v>10.5</v>
      </c>
      <c r="D26" s="39">
        <v>1400</v>
      </c>
      <c r="E26" s="60" t="s">
        <v>22</v>
      </c>
      <c r="F26" s="43">
        <v>8</v>
      </c>
      <c r="G26" s="37">
        <f t="shared" si="3"/>
        <v>1.1785714285714286</v>
      </c>
      <c r="H26" s="35">
        <f t="shared" si="4"/>
        <v>0</v>
      </c>
      <c r="I26" s="35">
        <f t="shared" si="5"/>
        <v>0</v>
      </c>
      <c r="J26" s="35">
        <f t="shared" si="0"/>
        <v>0</v>
      </c>
      <c r="K26" s="35">
        <f t="shared" si="1"/>
        <v>16.5</v>
      </c>
      <c r="L26" s="38">
        <f t="shared" si="2"/>
        <v>14</v>
      </c>
      <c r="M26" s="62">
        <v>39712</v>
      </c>
      <c r="N26" s="39">
        <v>27</v>
      </c>
      <c r="O26" s="39">
        <v>1400</v>
      </c>
      <c r="P26" s="60" t="s">
        <v>18</v>
      </c>
      <c r="Q26" s="43">
        <v>4</v>
      </c>
      <c r="R26" s="37">
        <f t="shared" si="6"/>
        <v>0</v>
      </c>
      <c r="S26" s="35">
        <f t="shared" si="7"/>
        <v>-2.8571428571428572</v>
      </c>
      <c r="T26" s="35">
        <f t="shared" si="8"/>
        <v>0</v>
      </c>
      <c r="U26" s="35">
        <f t="shared" si="9"/>
        <v>-100</v>
      </c>
      <c r="V26" s="35">
        <f t="shared" si="10"/>
        <v>0</v>
      </c>
      <c r="W26" s="38">
        <f t="shared" si="11"/>
        <v>35</v>
      </c>
      <c r="X26" s="62">
        <v>39747</v>
      </c>
      <c r="Y26" s="39">
        <v>27</v>
      </c>
      <c r="Z26" s="39">
        <v>1300</v>
      </c>
      <c r="AA26" s="60" t="s">
        <v>21</v>
      </c>
      <c r="AB26" s="43">
        <v>4</v>
      </c>
      <c r="AC26" s="37">
        <f t="shared" si="12"/>
        <v>-1.2857142857142858</v>
      </c>
      <c r="AD26" s="35">
        <f t="shared" si="13"/>
        <v>-7.1428571428571432</v>
      </c>
      <c r="AE26" s="35">
        <f t="shared" si="14"/>
        <v>18</v>
      </c>
      <c r="AF26" s="35">
        <f t="shared" si="15"/>
        <v>-100</v>
      </c>
      <c r="AG26" s="35">
        <f t="shared" si="16"/>
        <v>-18</v>
      </c>
      <c r="AH26" s="38">
        <f t="shared" si="17"/>
        <v>14</v>
      </c>
      <c r="AI26" s="62">
        <v>39761</v>
      </c>
      <c r="AJ26" s="39">
        <v>9</v>
      </c>
      <c r="AK26" s="39">
        <v>1200</v>
      </c>
      <c r="AL26" s="60" t="s">
        <v>21</v>
      </c>
      <c r="AM26" s="43">
        <v>8</v>
      </c>
      <c r="AN26" s="37">
        <f t="shared" si="18"/>
        <v>0.6071428571428571</v>
      </c>
      <c r="AO26" s="35">
        <f t="shared" si="19"/>
        <v>-7.1428571428571432</v>
      </c>
      <c r="AP26" s="35">
        <f t="shared" si="20"/>
        <v>-8.5</v>
      </c>
      <c r="AQ26" s="35">
        <f t="shared" si="21"/>
        <v>-100</v>
      </c>
      <c r="AR26" s="35">
        <f t="shared" si="22"/>
        <v>8.5</v>
      </c>
      <c r="AS26" s="38">
        <f t="shared" si="23"/>
        <v>14</v>
      </c>
      <c r="AT26" s="62">
        <v>39775</v>
      </c>
      <c r="AU26" s="39">
        <v>17.5</v>
      </c>
      <c r="AV26" s="39">
        <v>1100</v>
      </c>
      <c r="AW26" s="60" t="s">
        <v>5</v>
      </c>
      <c r="AX26" s="43">
        <v>7</v>
      </c>
      <c r="AY26" s="37">
        <f t="shared" si="24"/>
        <v>-0.14285714285714285</v>
      </c>
      <c r="AZ26" s="35">
        <f t="shared" si="25"/>
        <v>35.714285714285715</v>
      </c>
      <c r="BA26" s="35">
        <f t="shared" si="26"/>
        <v>-0.4</v>
      </c>
      <c r="BB26" s="35">
        <f t="shared" si="27"/>
        <v>500</v>
      </c>
      <c r="BC26" s="35">
        <f t="shared" si="28"/>
        <v>-2</v>
      </c>
      <c r="BD26" s="38">
        <f t="shared" si="29"/>
        <v>14</v>
      </c>
      <c r="BE26" s="62">
        <v>39789</v>
      </c>
      <c r="BF26" s="39">
        <v>15.5</v>
      </c>
      <c r="BG26" s="39">
        <v>1600</v>
      </c>
      <c r="BH26" s="60" t="s">
        <v>7</v>
      </c>
      <c r="BI26" s="43">
        <v>5</v>
      </c>
      <c r="BJ26" s="42"/>
    </row>
    <row r="27" spans="1:62" s="39" customFormat="1">
      <c r="A27" s="41" t="s">
        <v>17</v>
      </c>
      <c r="B27" s="62">
        <v>39691</v>
      </c>
      <c r="C27" s="39">
        <v>18</v>
      </c>
      <c r="D27" s="39">
        <v>1100</v>
      </c>
      <c r="E27" s="60" t="s">
        <v>23</v>
      </c>
      <c r="F27" s="43">
        <v>8</v>
      </c>
      <c r="G27" s="37">
        <f t="shared" si="3"/>
        <v>-1.0714285714285714</v>
      </c>
      <c r="H27" s="35">
        <f t="shared" si="4"/>
        <v>42.857142857142854</v>
      </c>
      <c r="I27" s="35">
        <f t="shared" si="5"/>
        <v>-2.5</v>
      </c>
      <c r="J27" s="35">
        <f t="shared" si="0"/>
        <v>300</v>
      </c>
      <c r="K27" s="35">
        <f t="shared" si="1"/>
        <v>-7.5</v>
      </c>
      <c r="L27" s="38">
        <f t="shared" si="2"/>
        <v>7</v>
      </c>
      <c r="M27" s="62">
        <v>39698</v>
      </c>
      <c r="N27" s="39">
        <v>10.5</v>
      </c>
      <c r="O27" s="39">
        <v>1400</v>
      </c>
      <c r="P27" s="60" t="s">
        <v>22</v>
      </c>
      <c r="Q27" s="43">
        <v>8</v>
      </c>
      <c r="R27" s="37">
        <f t="shared" si="6"/>
        <v>1.1785714285714286</v>
      </c>
      <c r="S27" s="35">
        <f t="shared" si="7"/>
        <v>0</v>
      </c>
      <c r="T27" s="35">
        <f t="shared" si="8"/>
        <v>0</v>
      </c>
      <c r="U27" s="35">
        <f t="shared" si="9"/>
        <v>0</v>
      </c>
      <c r="V27" s="35">
        <f t="shared" si="10"/>
        <v>16.5</v>
      </c>
      <c r="W27" s="38">
        <f t="shared" si="11"/>
        <v>14</v>
      </c>
      <c r="X27" s="62">
        <v>39712</v>
      </c>
      <c r="Y27" s="39">
        <v>27</v>
      </c>
      <c r="Z27" s="39">
        <v>1400</v>
      </c>
      <c r="AA27" s="60" t="s">
        <v>18</v>
      </c>
      <c r="AB27" s="43">
        <v>4</v>
      </c>
      <c r="AC27" s="37">
        <f t="shared" si="12"/>
        <v>0</v>
      </c>
      <c r="AD27" s="35">
        <f t="shared" si="13"/>
        <v>-2.8571428571428572</v>
      </c>
      <c r="AE27" s="35">
        <f t="shared" si="14"/>
        <v>0</v>
      </c>
      <c r="AF27" s="35">
        <f t="shared" si="15"/>
        <v>-100</v>
      </c>
      <c r="AG27" s="35">
        <f t="shared" si="16"/>
        <v>0</v>
      </c>
      <c r="AH27" s="38">
        <f t="shared" si="17"/>
        <v>35</v>
      </c>
      <c r="AI27" s="62">
        <v>39747</v>
      </c>
      <c r="AJ27" s="39">
        <v>27</v>
      </c>
      <c r="AK27" s="39">
        <v>1300</v>
      </c>
      <c r="AL27" s="60" t="s">
        <v>21</v>
      </c>
      <c r="AM27" s="43">
        <v>4</v>
      </c>
      <c r="AN27" s="37">
        <f t="shared" si="18"/>
        <v>-1.2857142857142858</v>
      </c>
      <c r="AO27" s="35">
        <f t="shared" si="19"/>
        <v>-7.1428571428571432</v>
      </c>
      <c r="AP27" s="35">
        <f t="shared" si="20"/>
        <v>18</v>
      </c>
      <c r="AQ27" s="35">
        <f t="shared" si="21"/>
        <v>-100</v>
      </c>
      <c r="AR27" s="35">
        <f t="shared" si="22"/>
        <v>-18</v>
      </c>
      <c r="AS27" s="38">
        <f t="shared" si="23"/>
        <v>14</v>
      </c>
      <c r="AT27" s="62">
        <v>39761</v>
      </c>
      <c r="AU27" s="39">
        <v>9</v>
      </c>
      <c r="AV27" s="39">
        <v>1200</v>
      </c>
      <c r="AW27" s="60" t="s">
        <v>21</v>
      </c>
      <c r="AX27" s="43">
        <v>8</v>
      </c>
      <c r="AY27" s="37">
        <f t="shared" si="24"/>
        <v>0.6071428571428571</v>
      </c>
      <c r="AZ27" s="35">
        <f t="shared" si="25"/>
        <v>-7.1428571428571432</v>
      </c>
      <c r="BA27" s="35">
        <f t="shared" si="26"/>
        <v>-8.5</v>
      </c>
      <c r="BB27" s="35">
        <f t="shared" si="27"/>
        <v>-100</v>
      </c>
      <c r="BC27" s="35">
        <f t="shared" si="28"/>
        <v>8.5</v>
      </c>
      <c r="BD27" s="38">
        <f t="shared" si="29"/>
        <v>14</v>
      </c>
      <c r="BE27" s="62">
        <v>39775</v>
      </c>
      <c r="BF27" s="39">
        <v>17.5</v>
      </c>
      <c r="BG27" s="39">
        <v>1100</v>
      </c>
      <c r="BH27" s="60" t="s">
        <v>5</v>
      </c>
      <c r="BI27" s="43">
        <v>7</v>
      </c>
      <c r="BJ27" s="42"/>
    </row>
    <row r="28" spans="1:62" s="39" customFormat="1">
      <c r="A28" s="41" t="s">
        <v>17</v>
      </c>
      <c r="B28" s="62">
        <v>39628</v>
      </c>
      <c r="C28" s="39">
        <v>24</v>
      </c>
      <c r="D28" s="39">
        <v>1600</v>
      </c>
      <c r="E28" s="60" t="s">
        <v>24</v>
      </c>
      <c r="F28" s="43">
        <v>4</v>
      </c>
      <c r="G28" s="37">
        <f t="shared" si="3"/>
        <v>-9.5238095238095233E-2</v>
      </c>
      <c r="H28" s="35">
        <f t="shared" si="4"/>
        <v>-7.9365079365079367</v>
      </c>
      <c r="I28" s="35">
        <f t="shared" si="5"/>
        <v>1.2</v>
      </c>
      <c r="J28" s="35">
        <f t="shared" si="0"/>
        <v>-500</v>
      </c>
      <c r="K28" s="35">
        <f t="shared" si="1"/>
        <v>-6</v>
      </c>
      <c r="L28" s="38">
        <f t="shared" si="2"/>
        <v>63</v>
      </c>
      <c r="M28" s="62">
        <v>39691</v>
      </c>
      <c r="N28" s="39">
        <v>18</v>
      </c>
      <c r="O28" s="39">
        <v>1100</v>
      </c>
      <c r="P28" s="60" t="s">
        <v>23</v>
      </c>
      <c r="Q28" s="43">
        <v>8</v>
      </c>
      <c r="R28" s="37">
        <f t="shared" si="6"/>
        <v>-1.0714285714285714</v>
      </c>
      <c r="S28" s="35">
        <f t="shared" si="7"/>
        <v>42.857142857142854</v>
      </c>
      <c r="T28" s="35">
        <f t="shared" si="8"/>
        <v>-2.5</v>
      </c>
      <c r="U28" s="35">
        <f t="shared" si="9"/>
        <v>300</v>
      </c>
      <c r="V28" s="35">
        <f t="shared" si="10"/>
        <v>-7.5</v>
      </c>
      <c r="W28" s="38">
        <f t="shared" si="11"/>
        <v>7</v>
      </c>
      <c r="X28" s="62">
        <v>39698</v>
      </c>
      <c r="Y28" s="39">
        <v>10.5</v>
      </c>
      <c r="Z28" s="39">
        <v>1400</v>
      </c>
      <c r="AA28" s="60" t="s">
        <v>22</v>
      </c>
      <c r="AB28" s="43">
        <v>8</v>
      </c>
      <c r="AC28" s="37">
        <f t="shared" si="12"/>
        <v>1.1785714285714286</v>
      </c>
      <c r="AD28" s="35">
        <f t="shared" si="13"/>
        <v>0</v>
      </c>
      <c r="AE28" s="35">
        <f t="shared" si="14"/>
        <v>0</v>
      </c>
      <c r="AF28" s="35">
        <f t="shared" si="15"/>
        <v>0</v>
      </c>
      <c r="AG28" s="35">
        <f t="shared" si="16"/>
        <v>16.5</v>
      </c>
      <c r="AH28" s="38">
        <f t="shared" si="17"/>
        <v>14</v>
      </c>
      <c r="AI28" s="62">
        <v>39712</v>
      </c>
      <c r="AJ28" s="39">
        <v>27</v>
      </c>
      <c r="AK28" s="39">
        <v>1400</v>
      </c>
      <c r="AL28" s="60" t="s">
        <v>18</v>
      </c>
      <c r="AM28" s="43">
        <v>4</v>
      </c>
      <c r="AN28" s="37">
        <f t="shared" si="18"/>
        <v>0</v>
      </c>
      <c r="AO28" s="35">
        <f t="shared" si="19"/>
        <v>-2.8571428571428572</v>
      </c>
      <c r="AP28" s="35">
        <f t="shared" si="20"/>
        <v>0</v>
      </c>
      <c r="AQ28" s="35">
        <f t="shared" si="21"/>
        <v>-100</v>
      </c>
      <c r="AR28" s="35">
        <f t="shared" si="22"/>
        <v>0</v>
      </c>
      <c r="AS28" s="38">
        <f t="shared" si="23"/>
        <v>35</v>
      </c>
      <c r="AT28" s="62">
        <v>39747</v>
      </c>
      <c r="AU28" s="39">
        <v>27</v>
      </c>
      <c r="AV28" s="39">
        <v>1300</v>
      </c>
      <c r="AW28" s="60" t="s">
        <v>21</v>
      </c>
      <c r="AX28" s="43">
        <v>4</v>
      </c>
      <c r="AY28" s="37">
        <f t="shared" si="24"/>
        <v>-1.2857142857142858</v>
      </c>
      <c r="AZ28" s="35">
        <f t="shared" si="25"/>
        <v>-7.1428571428571432</v>
      </c>
      <c r="BA28" s="35">
        <f t="shared" si="26"/>
        <v>18</v>
      </c>
      <c r="BB28" s="35">
        <f t="shared" si="27"/>
        <v>-100</v>
      </c>
      <c r="BC28" s="35">
        <f t="shared" si="28"/>
        <v>-18</v>
      </c>
      <c r="BD28" s="38">
        <f t="shared" si="29"/>
        <v>14</v>
      </c>
      <c r="BE28" s="62">
        <v>39761</v>
      </c>
      <c r="BF28" s="39">
        <v>9</v>
      </c>
      <c r="BG28" s="39">
        <v>1200</v>
      </c>
      <c r="BH28" s="60" t="s">
        <v>21</v>
      </c>
      <c r="BI28" s="43">
        <v>8</v>
      </c>
      <c r="BJ28" s="42"/>
    </row>
    <row r="29" spans="1:62" s="39" customFormat="1">
      <c r="A29" s="41" t="s">
        <v>17</v>
      </c>
      <c r="B29" s="62">
        <v>39614</v>
      </c>
      <c r="C29" s="39">
        <v>21</v>
      </c>
      <c r="D29" s="39">
        <v>1100</v>
      </c>
      <c r="E29" s="60" t="s">
        <v>25</v>
      </c>
      <c r="F29" s="43">
        <v>7</v>
      </c>
      <c r="G29" s="37">
        <f t="shared" si="3"/>
        <v>0.21428571428571427</v>
      </c>
      <c r="H29" s="35">
        <f t="shared" si="4"/>
        <v>35.714285714285715</v>
      </c>
      <c r="I29" s="35">
        <f t="shared" si="5"/>
        <v>0.6</v>
      </c>
      <c r="J29" s="35">
        <f t="shared" si="0"/>
        <v>500</v>
      </c>
      <c r="K29" s="35">
        <f t="shared" si="1"/>
        <v>3</v>
      </c>
      <c r="L29" s="38">
        <f t="shared" si="2"/>
        <v>14</v>
      </c>
      <c r="M29" s="62">
        <v>39628</v>
      </c>
      <c r="N29" s="39">
        <v>24</v>
      </c>
      <c r="O29" s="39">
        <v>1600</v>
      </c>
      <c r="P29" s="60" t="s">
        <v>24</v>
      </c>
      <c r="Q29" s="43">
        <v>4</v>
      </c>
      <c r="R29" s="37">
        <f t="shared" si="6"/>
        <v>-9.5238095238095233E-2</v>
      </c>
      <c r="S29" s="35">
        <f t="shared" si="7"/>
        <v>-7.9365079365079367</v>
      </c>
      <c r="T29" s="35">
        <f t="shared" si="8"/>
        <v>1.2</v>
      </c>
      <c r="U29" s="35">
        <f t="shared" si="9"/>
        <v>-500</v>
      </c>
      <c r="V29" s="35">
        <f t="shared" si="10"/>
        <v>-6</v>
      </c>
      <c r="W29" s="38">
        <f t="shared" si="11"/>
        <v>63</v>
      </c>
      <c r="X29" s="62">
        <v>39691</v>
      </c>
      <c r="Y29" s="39">
        <v>18</v>
      </c>
      <c r="Z29" s="39">
        <v>1100</v>
      </c>
      <c r="AA29" s="60" t="s">
        <v>23</v>
      </c>
      <c r="AB29" s="43">
        <v>8</v>
      </c>
      <c r="AC29" s="37">
        <f t="shared" si="12"/>
        <v>-1.0714285714285714</v>
      </c>
      <c r="AD29" s="35">
        <f t="shared" si="13"/>
        <v>42.857142857142854</v>
      </c>
      <c r="AE29" s="35">
        <f t="shared" si="14"/>
        <v>-2.5</v>
      </c>
      <c r="AF29" s="35">
        <f t="shared" si="15"/>
        <v>300</v>
      </c>
      <c r="AG29" s="35">
        <f t="shared" si="16"/>
        <v>-7.5</v>
      </c>
      <c r="AH29" s="38">
        <f t="shared" si="17"/>
        <v>7</v>
      </c>
      <c r="AI29" s="62">
        <v>39698</v>
      </c>
      <c r="AJ29" s="39">
        <v>10.5</v>
      </c>
      <c r="AK29" s="39">
        <v>1400</v>
      </c>
      <c r="AL29" s="60" t="s">
        <v>22</v>
      </c>
      <c r="AM29" s="43">
        <v>8</v>
      </c>
      <c r="AN29" s="37">
        <f t="shared" si="18"/>
        <v>1.1785714285714286</v>
      </c>
      <c r="AO29" s="35">
        <f t="shared" si="19"/>
        <v>0</v>
      </c>
      <c r="AP29" s="35">
        <f t="shared" si="20"/>
        <v>0</v>
      </c>
      <c r="AQ29" s="35">
        <f t="shared" si="21"/>
        <v>0</v>
      </c>
      <c r="AR29" s="35">
        <f t="shared" si="22"/>
        <v>16.5</v>
      </c>
      <c r="AS29" s="38">
        <f t="shared" si="23"/>
        <v>14</v>
      </c>
      <c r="AT29" s="62">
        <v>39712</v>
      </c>
      <c r="AU29" s="39">
        <v>27</v>
      </c>
      <c r="AV29" s="39">
        <v>1400</v>
      </c>
      <c r="AW29" s="60" t="s">
        <v>18</v>
      </c>
      <c r="AX29" s="43">
        <v>4</v>
      </c>
      <c r="AY29" s="37">
        <f t="shared" si="24"/>
        <v>0</v>
      </c>
      <c r="AZ29" s="35">
        <f t="shared" si="25"/>
        <v>-2.8571428571428572</v>
      </c>
      <c r="BA29" s="35">
        <f t="shared" si="26"/>
        <v>0</v>
      </c>
      <c r="BB29" s="35">
        <f t="shared" si="27"/>
        <v>-100</v>
      </c>
      <c r="BC29" s="35">
        <f t="shared" si="28"/>
        <v>0</v>
      </c>
      <c r="BD29" s="38">
        <f t="shared" si="29"/>
        <v>35</v>
      </c>
      <c r="BE29" s="62">
        <v>39747</v>
      </c>
      <c r="BF29" s="39">
        <v>27</v>
      </c>
      <c r="BG29" s="39">
        <v>1300</v>
      </c>
      <c r="BH29" s="60" t="s">
        <v>21</v>
      </c>
      <c r="BI29" s="43">
        <v>4</v>
      </c>
      <c r="BJ29" s="42"/>
    </row>
    <row r="30" spans="1:62" s="39" customFormat="1">
      <c r="A30" s="41" t="s">
        <v>17</v>
      </c>
      <c r="B30" s="62">
        <v>39607</v>
      </c>
      <c r="C30" s="39">
        <v>21.5</v>
      </c>
      <c r="D30" s="39">
        <v>1400</v>
      </c>
      <c r="E30" s="60" t="s">
        <v>26</v>
      </c>
      <c r="F30" s="43">
        <v>6</v>
      </c>
      <c r="G30" s="37">
        <f t="shared" si="3"/>
        <v>-7.1428571428571425E-2</v>
      </c>
      <c r="H30" s="35">
        <f t="shared" si="4"/>
        <v>-42.857142857142854</v>
      </c>
      <c r="I30" s="35">
        <f t="shared" si="5"/>
        <v>0.16666666666666669</v>
      </c>
      <c r="J30" s="35">
        <f t="shared" si="0"/>
        <v>-300</v>
      </c>
      <c r="K30" s="35">
        <f t="shared" si="1"/>
        <v>-0.5</v>
      </c>
      <c r="L30" s="38">
        <f t="shared" si="2"/>
        <v>7</v>
      </c>
      <c r="M30" s="62">
        <v>39614</v>
      </c>
      <c r="N30" s="39">
        <v>21</v>
      </c>
      <c r="O30" s="39">
        <v>1100</v>
      </c>
      <c r="P30" s="60" t="s">
        <v>25</v>
      </c>
      <c r="Q30" s="43">
        <v>7</v>
      </c>
      <c r="R30" s="37">
        <f t="shared" si="6"/>
        <v>0.21428571428571427</v>
      </c>
      <c r="S30" s="35">
        <f t="shared" si="7"/>
        <v>35.714285714285715</v>
      </c>
      <c r="T30" s="35">
        <f t="shared" si="8"/>
        <v>0.6</v>
      </c>
      <c r="U30" s="35">
        <f t="shared" si="9"/>
        <v>500</v>
      </c>
      <c r="V30" s="35">
        <f t="shared" si="10"/>
        <v>3</v>
      </c>
      <c r="W30" s="38">
        <f t="shared" si="11"/>
        <v>14</v>
      </c>
      <c r="X30" s="62">
        <v>39628</v>
      </c>
      <c r="Y30" s="39">
        <v>24</v>
      </c>
      <c r="Z30" s="39">
        <v>1600</v>
      </c>
      <c r="AA30" s="60" t="s">
        <v>24</v>
      </c>
      <c r="AB30" s="43">
        <v>4</v>
      </c>
      <c r="AC30" s="37">
        <f t="shared" si="12"/>
        <v>-9.5238095238095233E-2</v>
      </c>
      <c r="AD30" s="35">
        <f t="shared" si="13"/>
        <v>-7.9365079365079367</v>
      </c>
      <c r="AE30" s="35">
        <f t="shared" si="14"/>
        <v>1.2</v>
      </c>
      <c r="AF30" s="35">
        <f t="shared" si="15"/>
        <v>-500</v>
      </c>
      <c r="AG30" s="35">
        <f t="shared" si="16"/>
        <v>-6</v>
      </c>
      <c r="AH30" s="38">
        <f t="shared" si="17"/>
        <v>63</v>
      </c>
      <c r="AI30" s="62">
        <v>39691</v>
      </c>
      <c r="AJ30" s="39">
        <v>18</v>
      </c>
      <c r="AK30" s="39">
        <v>1100</v>
      </c>
      <c r="AL30" s="60" t="s">
        <v>23</v>
      </c>
      <c r="AM30" s="43">
        <v>8</v>
      </c>
      <c r="AN30" s="37">
        <f t="shared" si="18"/>
        <v>-1.0714285714285714</v>
      </c>
      <c r="AO30" s="35">
        <f t="shared" si="19"/>
        <v>42.857142857142854</v>
      </c>
      <c r="AP30" s="35">
        <f t="shared" si="20"/>
        <v>-2.5</v>
      </c>
      <c r="AQ30" s="35">
        <f t="shared" si="21"/>
        <v>300</v>
      </c>
      <c r="AR30" s="35">
        <f t="shared" si="22"/>
        <v>-7.5</v>
      </c>
      <c r="AS30" s="38">
        <f t="shared" si="23"/>
        <v>7</v>
      </c>
      <c r="AT30" s="62">
        <v>39698</v>
      </c>
      <c r="AU30" s="39">
        <v>10.5</v>
      </c>
      <c r="AV30" s="39">
        <v>1400</v>
      </c>
      <c r="AW30" s="60" t="s">
        <v>22</v>
      </c>
      <c r="AX30" s="43">
        <v>8</v>
      </c>
      <c r="AY30" s="37">
        <f t="shared" si="24"/>
        <v>1.1785714285714286</v>
      </c>
      <c r="AZ30" s="35">
        <f t="shared" si="25"/>
        <v>0</v>
      </c>
      <c r="BA30" s="35">
        <f t="shared" si="26"/>
        <v>0</v>
      </c>
      <c r="BB30" s="35">
        <f t="shared" si="27"/>
        <v>0</v>
      </c>
      <c r="BC30" s="35">
        <f t="shared" si="28"/>
        <v>16.5</v>
      </c>
      <c r="BD30" s="38">
        <f t="shared" si="29"/>
        <v>14</v>
      </c>
      <c r="BE30" s="62">
        <v>39712</v>
      </c>
      <c r="BF30" s="39">
        <v>27</v>
      </c>
      <c r="BG30" s="39">
        <v>1400</v>
      </c>
      <c r="BH30" s="60" t="s">
        <v>18</v>
      </c>
      <c r="BI30" s="43">
        <v>4</v>
      </c>
      <c r="BJ30" s="42"/>
    </row>
    <row r="31" spans="1:62" s="39" customFormat="1">
      <c r="A31" s="41" t="s">
        <v>17</v>
      </c>
      <c r="B31" s="62">
        <v>39586</v>
      </c>
      <c r="C31" s="39">
        <v>-10</v>
      </c>
      <c r="D31" s="39">
        <v>1600</v>
      </c>
      <c r="E31" s="60" t="s">
        <v>27</v>
      </c>
      <c r="F31" s="43">
        <v>8</v>
      </c>
      <c r="G31" s="37">
        <f t="shared" si="3"/>
        <v>1.5</v>
      </c>
      <c r="H31" s="35">
        <f t="shared" si="4"/>
        <v>-9.5238095238095237</v>
      </c>
      <c r="I31" s="35">
        <f t="shared" si="5"/>
        <v>-15.75</v>
      </c>
      <c r="J31" s="35">
        <f t="shared" si="0"/>
        <v>-200</v>
      </c>
      <c r="K31" s="35">
        <f t="shared" si="1"/>
        <v>31.5</v>
      </c>
      <c r="L31" s="38">
        <f t="shared" si="2"/>
        <v>21</v>
      </c>
      <c r="M31" s="62">
        <v>39607</v>
      </c>
      <c r="N31" s="39">
        <v>21.5</v>
      </c>
      <c r="O31" s="39">
        <v>1400</v>
      </c>
      <c r="P31" s="60" t="s">
        <v>26</v>
      </c>
      <c r="Q31" s="43">
        <v>6</v>
      </c>
      <c r="R31" s="37">
        <f t="shared" si="6"/>
        <v>-7.1428571428571425E-2</v>
      </c>
      <c r="S31" s="35">
        <f t="shared" si="7"/>
        <v>-42.857142857142854</v>
      </c>
      <c r="T31" s="35">
        <f t="shared" si="8"/>
        <v>0.16666666666666669</v>
      </c>
      <c r="U31" s="35">
        <f t="shared" si="9"/>
        <v>-300</v>
      </c>
      <c r="V31" s="35">
        <f t="shared" si="10"/>
        <v>-0.5</v>
      </c>
      <c r="W31" s="38">
        <f t="shared" si="11"/>
        <v>7</v>
      </c>
      <c r="X31" s="62">
        <v>39614</v>
      </c>
      <c r="Y31" s="39">
        <v>21</v>
      </c>
      <c r="Z31" s="39">
        <v>1100</v>
      </c>
      <c r="AA31" s="60" t="s">
        <v>25</v>
      </c>
      <c r="AB31" s="43">
        <v>7</v>
      </c>
      <c r="AC31" s="37">
        <f t="shared" si="12"/>
        <v>0.21428571428571427</v>
      </c>
      <c r="AD31" s="35">
        <f t="shared" si="13"/>
        <v>35.714285714285715</v>
      </c>
      <c r="AE31" s="35">
        <f t="shared" si="14"/>
        <v>0.6</v>
      </c>
      <c r="AF31" s="35">
        <f t="shared" si="15"/>
        <v>500</v>
      </c>
      <c r="AG31" s="35">
        <f t="shared" si="16"/>
        <v>3</v>
      </c>
      <c r="AH31" s="38">
        <f t="shared" si="17"/>
        <v>14</v>
      </c>
      <c r="AI31" s="62">
        <v>39628</v>
      </c>
      <c r="AJ31" s="39">
        <v>24</v>
      </c>
      <c r="AK31" s="39">
        <v>1600</v>
      </c>
      <c r="AL31" s="60" t="s">
        <v>24</v>
      </c>
      <c r="AM31" s="43">
        <v>4</v>
      </c>
      <c r="AN31" s="37">
        <f t="shared" si="18"/>
        <v>-9.5238095238095233E-2</v>
      </c>
      <c r="AO31" s="35">
        <f t="shared" si="19"/>
        <v>-7.9365079365079367</v>
      </c>
      <c r="AP31" s="35">
        <f t="shared" si="20"/>
        <v>1.2</v>
      </c>
      <c r="AQ31" s="35">
        <f t="shared" si="21"/>
        <v>-500</v>
      </c>
      <c r="AR31" s="35">
        <f t="shared" si="22"/>
        <v>-6</v>
      </c>
      <c r="AS31" s="38">
        <f t="shared" si="23"/>
        <v>63</v>
      </c>
      <c r="AT31" s="62">
        <v>39691</v>
      </c>
      <c r="AU31" s="39">
        <v>18</v>
      </c>
      <c r="AV31" s="39">
        <v>1100</v>
      </c>
      <c r="AW31" s="60" t="s">
        <v>23</v>
      </c>
      <c r="AX31" s="43">
        <v>8</v>
      </c>
      <c r="AY31" s="37">
        <f t="shared" si="24"/>
        <v>-1.0714285714285714</v>
      </c>
      <c r="AZ31" s="35">
        <f t="shared" si="25"/>
        <v>42.857142857142854</v>
      </c>
      <c r="BA31" s="35">
        <f t="shared" si="26"/>
        <v>-2.5</v>
      </c>
      <c r="BB31" s="35">
        <f t="shared" si="27"/>
        <v>300</v>
      </c>
      <c r="BC31" s="35">
        <f t="shared" si="28"/>
        <v>-7.5</v>
      </c>
      <c r="BD31" s="38">
        <f t="shared" si="29"/>
        <v>7</v>
      </c>
      <c r="BE31" s="62">
        <v>39698</v>
      </c>
      <c r="BF31" s="39">
        <v>10.5</v>
      </c>
      <c r="BG31" s="39">
        <v>1400</v>
      </c>
      <c r="BH31" s="60" t="s">
        <v>22</v>
      </c>
      <c r="BI31" s="43">
        <v>8</v>
      </c>
      <c r="BJ31" s="42"/>
    </row>
    <row r="32" spans="1:62" s="39" customFormat="1">
      <c r="A32" s="41" t="s">
        <v>17</v>
      </c>
      <c r="B32" s="62">
        <v>39565</v>
      </c>
      <c r="C32" s="39">
        <v>27</v>
      </c>
      <c r="D32" s="39">
        <v>1400</v>
      </c>
      <c r="E32" s="60" t="s">
        <v>13</v>
      </c>
      <c r="F32" s="43">
        <v>6</v>
      </c>
      <c r="G32" s="37">
        <f t="shared" si="3"/>
        <v>-1.7619047619047619</v>
      </c>
      <c r="H32" s="35">
        <f t="shared" si="4"/>
        <v>9.5238095238095237</v>
      </c>
      <c r="I32" s="35">
        <f t="shared" si="5"/>
        <v>-18.5</v>
      </c>
      <c r="J32" s="35">
        <f t="shared" si="0"/>
        <v>200</v>
      </c>
      <c r="K32" s="35">
        <f t="shared" si="1"/>
        <v>-37</v>
      </c>
      <c r="L32" s="38">
        <f t="shared" si="2"/>
        <v>21</v>
      </c>
      <c r="M32" s="62">
        <v>39586</v>
      </c>
      <c r="N32" s="39">
        <v>-10</v>
      </c>
      <c r="O32" s="39">
        <v>1600</v>
      </c>
      <c r="P32" s="60" t="s">
        <v>27</v>
      </c>
      <c r="Q32" s="43">
        <v>8</v>
      </c>
      <c r="R32" s="37">
        <f t="shared" si="6"/>
        <v>1.5</v>
      </c>
      <c r="S32" s="35">
        <f t="shared" si="7"/>
        <v>-9.5238095238095237</v>
      </c>
      <c r="T32" s="35">
        <f t="shared" si="8"/>
        <v>-15.75</v>
      </c>
      <c r="U32" s="35">
        <f t="shared" si="9"/>
        <v>-200</v>
      </c>
      <c r="V32" s="35">
        <f t="shared" si="10"/>
        <v>31.5</v>
      </c>
      <c r="W32" s="38">
        <f t="shared" si="11"/>
        <v>21</v>
      </c>
      <c r="X32" s="62">
        <v>39607</v>
      </c>
      <c r="Y32" s="39">
        <v>21.5</v>
      </c>
      <c r="Z32" s="39">
        <v>1400</v>
      </c>
      <c r="AA32" s="60" t="s">
        <v>26</v>
      </c>
      <c r="AB32" s="43">
        <v>6</v>
      </c>
      <c r="AC32" s="37">
        <f t="shared" si="12"/>
        <v>-7.1428571428571425E-2</v>
      </c>
      <c r="AD32" s="35">
        <f t="shared" si="13"/>
        <v>-42.857142857142854</v>
      </c>
      <c r="AE32" s="35">
        <f t="shared" si="14"/>
        <v>0.16666666666666669</v>
      </c>
      <c r="AF32" s="35">
        <f t="shared" si="15"/>
        <v>-300</v>
      </c>
      <c r="AG32" s="35">
        <f t="shared" si="16"/>
        <v>-0.5</v>
      </c>
      <c r="AH32" s="38">
        <f t="shared" si="17"/>
        <v>7</v>
      </c>
      <c r="AI32" s="62">
        <v>39614</v>
      </c>
      <c r="AJ32" s="39">
        <v>21</v>
      </c>
      <c r="AK32" s="39">
        <v>1100</v>
      </c>
      <c r="AL32" s="60" t="s">
        <v>25</v>
      </c>
      <c r="AM32" s="43">
        <v>7</v>
      </c>
      <c r="AN32" s="37">
        <f t="shared" si="18"/>
        <v>0.21428571428571427</v>
      </c>
      <c r="AO32" s="35">
        <f t="shared" si="19"/>
        <v>35.714285714285715</v>
      </c>
      <c r="AP32" s="35">
        <f t="shared" si="20"/>
        <v>0.6</v>
      </c>
      <c r="AQ32" s="35">
        <f t="shared" si="21"/>
        <v>500</v>
      </c>
      <c r="AR32" s="35">
        <f t="shared" si="22"/>
        <v>3</v>
      </c>
      <c r="AS32" s="38">
        <f t="shared" si="23"/>
        <v>14</v>
      </c>
      <c r="AT32" s="62">
        <v>39628</v>
      </c>
      <c r="AU32" s="39">
        <v>24</v>
      </c>
      <c r="AV32" s="39">
        <v>1600</v>
      </c>
      <c r="AW32" s="60" t="s">
        <v>24</v>
      </c>
      <c r="AX32" s="43">
        <v>4</v>
      </c>
      <c r="AY32" s="37">
        <f t="shared" si="24"/>
        <v>-9.5238095238095233E-2</v>
      </c>
      <c r="AZ32" s="35">
        <f t="shared" si="25"/>
        <v>-7.9365079365079367</v>
      </c>
      <c r="BA32" s="35">
        <f t="shared" si="26"/>
        <v>1.2</v>
      </c>
      <c r="BB32" s="35">
        <f t="shared" si="27"/>
        <v>-500</v>
      </c>
      <c r="BC32" s="35">
        <f t="shared" si="28"/>
        <v>-6</v>
      </c>
      <c r="BD32" s="38">
        <f t="shared" si="29"/>
        <v>63</v>
      </c>
      <c r="BE32" s="62">
        <v>39691</v>
      </c>
      <c r="BF32" s="39">
        <v>18</v>
      </c>
      <c r="BG32" s="39">
        <v>1100</v>
      </c>
      <c r="BH32" s="60" t="s">
        <v>23</v>
      </c>
      <c r="BI32" s="43">
        <v>8</v>
      </c>
      <c r="BJ32" s="42"/>
    </row>
    <row r="33" spans="1:62" s="39" customFormat="1">
      <c r="A33" s="41" t="s">
        <v>17</v>
      </c>
      <c r="B33" s="62">
        <v>39551</v>
      </c>
      <c r="C33" s="39">
        <v>28</v>
      </c>
      <c r="D33" s="39">
        <v>1400</v>
      </c>
      <c r="E33" s="60" t="s">
        <v>27</v>
      </c>
      <c r="F33" s="43">
        <v>4</v>
      </c>
      <c r="G33" s="37">
        <f t="shared" si="3"/>
        <v>-7.1428571428571425E-2</v>
      </c>
      <c r="H33" s="35">
        <f t="shared" si="4"/>
        <v>0</v>
      </c>
      <c r="I33" s="35">
        <f t="shared" si="5"/>
        <v>0</v>
      </c>
      <c r="J33" s="35">
        <f t="shared" si="0"/>
        <v>0</v>
      </c>
      <c r="K33" s="35">
        <f t="shared" si="1"/>
        <v>-1</v>
      </c>
      <c r="L33" s="38">
        <f t="shared" si="2"/>
        <v>14</v>
      </c>
      <c r="M33" s="62">
        <v>39565</v>
      </c>
      <c r="N33" s="39">
        <v>27</v>
      </c>
      <c r="O33" s="39">
        <v>1400</v>
      </c>
      <c r="P33" s="60" t="s">
        <v>13</v>
      </c>
      <c r="Q33" s="43">
        <v>6</v>
      </c>
      <c r="R33" s="37">
        <f t="shared" si="6"/>
        <v>-1.7619047619047619</v>
      </c>
      <c r="S33" s="35">
        <f t="shared" si="7"/>
        <v>9.5238095238095237</v>
      </c>
      <c r="T33" s="35">
        <f t="shared" si="8"/>
        <v>-18.5</v>
      </c>
      <c r="U33" s="35">
        <f t="shared" si="9"/>
        <v>200</v>
      </c>
      <c r="V33" s="35">
        <f t="shared" si="10"/>
        <v>-37</v>
      </c>
      <c r="W33" s="38">
        <f t="shared" si="11"/>
        <v>21</v>
      </c>
      <c r="X33" s="62">
        <v>39586</v>
      </c>
      <c r="Y33" s="39">
        <v>-10</v>
      </c>
      <c r="Z33" s="39">
        <v>1600</v>
      </c>
      <c r="AA33" s="60" t="s">
        <v>27</v>
      </c>
      <c r="AB33" s="43">
        <v>8</v>
      </c>
      <c r="AC33" s="37">
        <f t="shared" si="12"/>
        <v>1.5</v>
      </c>
      <c r="AD33" s="35">
        <f t="shared" si="13"/>
        <v>-9.5238095238095237</v>
      </c>
      <c r="AE33" s="35">
        <f t="shared" si="14"/>
        <v>-15.75</v>
      </c>
      <c r="AF33" s="35">
        <f t="shared" si="15"/>
        <v>-200</v>
      </c>
      <c r="AG33" s="35">
        <f t="shared" si="16"/>
        <v>31.5</v>
      </c>
      <c r="AH33" s="38">
        <f t="shared" si="17"/>
        <v>21</v>
      </c>
      <c r="AI33" s="62">
        <v>39607</v>
      </c>
      <c r="AJ33" s="39">
        <v>21.5</v>
      </c>
      <c r="AK33" s="39">
        <v>1400</v>
      </c>
      <c r="AL33" s="60" t="s">
        <v>26</v>
      </c>
      <c r="AM33" s="43">
        <v>6</v>
      </c>
      <c r="AN33" s="37">
        <f t="shared" ref="AN33" si="30">AR33/AS33</f>
        <v>-7.1428571428571425E-2</v>
      </c>
      <c r="AO33" s="35">
        <f t="shared" ref="AO33" si="31">AQ33/AS33</f>
        <v>-42.857142857142854</v>
      </c>
      <c r="AP33" s="35">
        <f t="shared" ref="AP33" si="32">IF(AQ33=0,0,AR33/AQ33*100)</f>
        <v>0.16666666666666669</v>
      </c>
      <c r="AQ33" s="35">
        <f t="shared" ref="AQ33" si="33">AV33-AK33</f>
        <v>-300</v>
      </c>
      <c r="AR33" s="35">
        <f t="shared" ref="AR33" si="34">AU33-AJ33</f>
        <v>-0.5</v>
      </c>
      <c r="AS33" s="38">
        <f t="shared" ref="AS33" si="35">AT33-AI33</f>
        <v>7</v>
      </c>
      <c r="AT33" s="62">
        <v>39614</v>
      </c>
      <c r="AU33" s="39">
        <v>21</v>
      </c>
      <c r="AV33" s="39">
        <v>1100</v>
      </c>
      <c r="AW33" s="60" t="s">
        <v>25</v>
      </c>
      <c r="AX33" s="43">
        <v>7</v>
      </c>
      <c r="AY33" s="37">
        <f t="shared" si="24"/>
        <v>0.21428571428571427</v>
      </c>
      <c r="AZ33" s="35">
        <f t="shared" si="25"/>
        <v>35.714285714285715</v>
      </c>
      <c r="BA33" s="35">
        <f t="shared" si="26"/>
        <v>0.6</v>
      </c>
      <c r="BB33" s="35">
        <f t="shared" si="27"/>
        <v>500</v>
      </c>
      <c r="BC33" s="35">
        <f t="shared" si="28"/>
        <v>3</v>
      </c>
      <c r="BD33" s="38">
        <f t="shared" si="29"/>
        <v>14</v>
      </c>
      <c r="BE33" s="62">
        <v>39628</v>
      </c>
      <c r="BF33" s="39">
        <v>24</v>
      </c>
      <c r="BG33" s="39">
        <v>1600</v>
      </c>
      <c r="BH33" s="60" t="s">
        <v>24</v>
      </c>
      <c r="BI33" s="43">
        <v>4</v>
      </c>
      <c r="BJ33" s="42"/>
    </row>
    <row r="34" spans="1:62" s="39" customFormat="1">
      <c r="A34" s="41" t="s">
        <v>154</v>
      </c>
      <c r="B34" s="62">
        <v>39950</v>
      </c>
      <c r="C34" s="39">
        <v>41.5</v>
      </c>
      <c r="D34" s="39">
        <v>1200</v>
      </c>
      <c r="E34" s="60" t="s">
        <v>11</v>
      </c>
      <c r="F34" s="43">
        <v>6</v>
      </c>
      <c r="G34" s="50">
        <f t="shared" ref="G34:G39" si="36">K34/L34</f>
        <v>0.2857142857142857</v>
      </c>
      <c r="H34" s="39">
        <f t="shared" ref="H34:H39" si="37">J34/L34</f>
        <v>28.571428571428573</v>
      </c>
      <c r="I34" s="39">
        <f t="shared" ref="I34:I38" si="38">IF(J34=0,0,K34/J34*100)</f>
        <v>1</v>
      </c>
      <c r="J34" s="39">
        <f t="shared" si="0"/>
        <v>200</v>
      </c>
      <c r="K34" s="39">
        <f t="shared" si="1"/>
        <v>2</v>
      </c>
      <c r="L34" s="46">
        <f t="shared" si="2"/>
        <v>7</v>
      </c>
      <c r="M34" s="62">
        <v>39957</v>
      </c>
      <c r="N34" s="39">
        <v>43.5</v>
      </c>
      <c r="O34" s="39">
        <v>1400</v>
      </c>
      <c r="P34" s="60" t="s">
        <v>23</v>
      </c>
      <c r="Q34" s="43">
        <v>3</v>
      </c>
      <c r="R34" s="50">
        <f t="shared" ref="R34:R39" si="39">V34/W34</f>
        <v>-0.14285714285714285</v>
      </c>
      <c r="S34" s="39">
        <f t="shared" ref="S34:S39" si="40">U34/W34</f>
        <v>0</v>
      </c>
      <c r="T34" s="39">
        <f t="shared" ref="T34:T39" si="41">IF(U34=0,0,V34/U34*100)</f>
        <v>0</v>
      </c>
      <c r="U34" s="39">
        <f t="shared" ref="U34:U39" si="42">Z34-O34</f>
        <v>0</v>
      </c>
      <c r="V34" s="39">
        <f t="shared" ref="V34:V39" si="43">Y34-N34</f>
        <v>-4</v>
      </c>
      <c r="W34" s="46">
        <f t="shared" ref="W34:W39" si="44">X34-M34</f>
        <v>28</v>
      </c>
      <c r="X34" s="62">
        <v>39985</v>
      </c>
      <c r="Y34" s="39">
        <v>39.5</v>
      </c>
      <c r="Z34" s="39">
        <v>1400</v>
      </c>
      <c r="AA34" s="60" t="s">
        <v>19</v>
      </c>
      <c r="AB34" s="43">
        <v>6</v>
      </c>
      <c r="AC34" s="50">
        <f t="shared" ref="AC34:AC38" si="45">AG34/AH34</f>
        <v>0.5</v>
      </c>
      <c r="AD34" s="39">
        <f t="shared" ref="AD34:AD38" si="46">AF34/AH34</f>
        <v>28.571428571428573</v>
      </c>
      <c r="AE34" s="39">
        <f t="shared" ref="AE34:AE39" si="47">IF(AF34=0,0,AG34/AF34*100)</f>
        <v>1.7500000000000002</v>
      </c>
      <c r="AF34" s="39">
        <f t="shared" ref="AF34:AF38" si="48">AK34-Z34</f>
        <v>200</v>
      </c>
      <c r="AG34" s="39">
        <f t="shared" ref="AG34:AG38" si="49">AJ34-Y34</f>
        <v>3.5</v>
      </c>
      <c r="AH34" s="46">
        <f t="shared" ref="AH34:AH38" si="50">AI34-X34</f>
        <v>7</v>
      </c>
      <c r="AI34" s="62">
        <v>39992</v>
      </c>
      <c r="AJ34" s="39">
        <v>43</v>
      </c>
      <c r="AK34" s="39">
        <v>1600</v>
      </c>
      <c r="AL34" s="60" t="s">
        <v>29</v>
      </c>
      <c r="AM34" s="43">
        <v>2</v>
      </c>
      <c r="AN34" s="50">
        <f t="shared" ref="AN34:AN39" si="51">AR34/AS34</f>
        <v>-0.38095238095238093</v>
      </c>
      <c r="AO34" s="39">
        <f t="shared" ref="AO34:AO39" si="52">AQ34/AS34</f>
        <v>0</v>
      </c>
      <c r="AP34" s="39">
        <f t="shared" ref="AP34:AP39" si="53">IF(AQ34=0,0,AR34/AQ34*100)</f>
        <v>0</v>
      </c>
      <c r="AQ34" s="39">
        <f t="shared" ref="AQ34:AQ39" si="54">AV34-AK34</f>
        <v>0</v>
      </c>
      <c r="AR34" s="39">
        <f t="shared" ref="AR34:AR39" si="55">AU34-AJ34</f>
        <v>-8</v>
      </c>
      <c r="AS34" s="46">
        <f t="shared" ref="AS34:AS39" si="56">AT34-AI34</f>
        <v>21</v>
      </c>
      <c r="AT34" s="62">
        <v>40013</v>
      </c>
      <c r="AU34" s="39">
        <v>35</v>
      </c>
      <c r="AV34" s="39">
        <v>1600</v>
      </c>
      <c r="AW34" s="60" t="s">
        <v>23</v>
      </c>
      <c r="AX34" s="43">
        <v>7</v>
      </c>
      <c r="AY34" s="50">
        <f t="shared" ref="AY34:AY39" si="57">BC34/BD34</f>
        <v>0.14285714285714285</v>
      </c>
      <c r="AZ34" s="39">
        <f t="shared" ref="AZ34:AZ39" si="58">BB34/BD34</f>
        <v>-28.571428571428573</v>
      </c>
      <c r="BA34" s="39">
        <f t="shared" ref="BA34:BA39" si="59">IF(BB34=0,0,BC34/BB34*100)</f>
        <v>-0.5</v>
      </c>
      <c r="BB34" s="39">
        <f t="shared" ref="BB34:BB39" si="60">BG34-AV34</f>
        <v>-200</v>
      </c>
      <c r="BC34" s="39">
        <f t="shared" ref="BC34:BC39" si="61">BF34-AU34</f>
        <v>1</v>
      </c>
      <c r="BD34" s="46">
        <f t="shared" ref="BD34:BD39" si="62">BE34-AT34</f>
        <v>7</v>
      </c>
      <c r="BE34" s="62">
        <v>40020</v>
      </c>
      <c r="BF34" s="39">
        <v>36</v>
      </c>
      <c r="BG34" s="39">
        <v>1400</v>
      </c>
      <c r="BH34" s="60" t="s">
        <v>28</v>
      </c>
      <c r="BI34" s="46">
        <v>9</v>
      </c>
      <c r="BJ34" s="42"/>
    </row>
    <row r="35" spans="1:62" s="39" customFormat="1">
      <c r="A35" s="41" t="s">
        <v>154</v>
      </c>
      <c r="B35" s="62">
        <v>39719</v>
      </c>
      <c r="C35" s="39">
        <v>32.5</v>
      </c>
      <c r="D35" s="39">
        <v>1200</v>
      </c>
      <c r="E35" s="60" t="s">
        <v>28</v>
      </c>
      <c r="F35" s="43">
        <v>2</v>
      </c>
      <c r="G35" s="50">
        <f t="shared" si="36"/>
        <v>0.19047619047619047</v>
      </c>
      <c r="H35" s="39">
        <f t="shared" si="37"/>
        <v>0</v>
      </c>
      <c r="I35" s="39">
        <f t="shared" si="38"/>
        <v>0</v>
      </c>
      <c r="J35" s="39">
        <f t="shared" si="0"/>
        <v>0</v>
      </c>
      <c r="K35" s="39">
        <f t="shared" si="1"/>
        <v>4</v>
      </c>
      <c r="L35" s="46">
        <f t="shared" si="2"/>
        <v>21</v>
      </c>
      <c r="M35" s="62">
        <v>39740</v>
      </c>
      <c r="N35" s="39">
        <v>36.5</v>
      </c>
      <c r="O35" s="39">
        <v>1200</v>
      </c>
      <c r="P35" s="60" t="s">
        <v>21</v>
      </c>
      <c r="Q35" s="43">
        <v>1</v>
      </c>
      <c r="R35" s="50">
        <f t="shared" si="39"/>
        <v>0.52380952380952384</v>
      </c>
      <c r="S35" s="39">
        <f t="shared" si="40"/>
        <v>0</v>
      </c>
      <c r="T35" s="39">
        <f t="shared" si="41"/>
        <v>0</v>
      </c>
      <c r="U35" s="39">
        <f t="shared" si="42"/>
        <v>0</v>
      </c>
      <c r="V35" s="39">
        <f t="shared" si="43"/>
        <v>11</v>
      </c>
      <c r="W35" s="46">
        <f t="shared" si="44"/>
        <v>21</v>
      </c>
      <c r="X35" s="62">
        <v>39761</v>
      </c>
      <c r="Y35" s="39">
        <v>47.5</v>
      </c>
      <c r="Z35" s="39">
        <v>1200</v>
      </c>
      <c r="AA35" s="60" t="s">
        <v>21</v>
      </c>
      <c r="AB35" s="43">
        <v>1</v>
      </c>
      <c r="AC35" s="50">
        <f t="shared" si="45"/>
        <v>0</v>
      </c>
      <c r="AD35" s="39">
        <f t="shared" si="46"/>
        <v>4.7619047619047619</v>
      </c>
      <c r="AE35" s="39">
        <f t="shared" si="47"/>
        <v>0</v>
      </c>
      <c r="AF35" s="39">
        <f t="shared" si="48"/>
        <v>100</v>
      </c>
      <c r="AG35" s="39">
        <f t="shared" si="49"/>
        <v>0</v>
      </c>
      <c r="AH35" s="46">
        <f t="shared" si="50"/>
        <v>21</v>
      </c>
      <c r="AI35" s="62">
        <v>39782</v>
      </c>
      <c r="AJ35" s="39">
        <v>47.5</v>
      </c>
      <c r="AK35" s="39">
        <v>1300</v>
      </c>
      <c r="AL35" s="60" t="s">
        <v>21</v>
      </c>
      <c r="AM35" s="43">
        <v>3</v>
      </c>
      <c r="AN35" s="50">
        <f t="shared" si="51"/>
        <v>-3.5714285714285712E-2</v>
      </c>
      <c r="AO35" s="39">
        <f t="shared" si="52"/>
        <v>-0.79365079365079361</v>
      </c>
      <c r="AP35" s="39">
        <f t="shared" si="53"/>
        <v>4.5</v>
      </c>
      <c r="AQ35" s="39">
        <f t="shared" si="54"/>
        <v>-100</v>
      </c>
      <c r="AR35" s="39">
        <f t="shared" si="55"/>
        <v>-4.5</v>
      </c>
      <c r="AS35" s="46">
        <f t="shared" si="56"/>
        <v>126</v>
      </c>
      <c r="AT35" s="62">
        <v>39908</v>
      </c>
      <c r="AU35" s="39">
        <v>43</v>
      </c>
      <c r="AV35" s="39">
        <v>1200</v>
      </c>
      <c r="AW35" s="60" t="s">
        <v>22</v>
      </c>
      <c r="AX35" s="43">
        <v>5</v>
      </c>
      <c r="AY35" s="50">
        <f t="shared" si="57"/>
        <v>-3.5714285714285712E-2</v>
      </c>
      <c r="AZ35" s="39">
        <f t="shared" si="58"/>
        <v>0</v>
      </c>
      <c r="BA35" s="39">
        <f t="shared" si="59"/>
        <v>0</v>
      </c>
      <c r="BB35" s="39">
        <f t="shared" si="60"/>
        <v>0</v>
      </c>
      <c r="BC35" s="39">
        <f t="shared" si="61"/>
        <v>-1.5</v>
      </c>
      <c r="BD35" s="46">
        <f t="shared" si="62"/>
        <v>42</v>
      </c>
      <c r="BE35" s="62">
        <v>39950</v>
      </c>
      <c r="BF35" s="39">
        <v>41.5</v>
      </c>
      <c r="BG35" s="39">
        <v>1200</v>
      </c>
      <c r="BH35" s="60" t="s">
        <v>11</v>
      </c>
      <c r="BI35" s="46">
        <v>6</v>
      </c>
      <c r="BJ35" s="42"/>
    </row>
    <row r="36" spans="1:62" s="45" customFormat="1">
      <c r="A36" s="41" t="s">
        <v>47</v>
      </c>
      <c r="B36" s="62">
        <v>39936</v>
      </c>
      <c r="C36" s="39">
        <v>29.5</v>
      </c>
      <c r="D36" s="39">
        <v>1400</v>
      </c>
      <c r="E36" s="60" t="s">
        <v>5</v>
      </c>
      <c r="F36" s="43">
        <v>8</v>
      </c>
      <c r="G36" s="50">
        <f t="shared" si="36"/>
        <v>-1.1071428571428572</v>
      </c>
      <c r="H36" s="39">
        <f t="shared" si="37"/>
        <v>0</v>
      </c>
      <c r="I36" s="39">
        <f t="shared" si="38"/>
        <v>0</v>
      </c>
      <c r="J36" s="39">
        <f t="shared" si="0"/>
        <v>0</v>
      </c>
      <c r="K36" s="39">
        <f t="shared" si="1"/>
        <v>-15.5</v>
      </c>
      <c r="L36" s="46">
        <f t="shared" si="2"/>
        <v>14</v>
      </c>
      <c r="M36" s="62">
        <v>39950</v>
      </c>
      <c r="N36" s="39">
        <v>14</v>
      </c>
      <c r="O36" s="39">
        <v>1400</v>
      </c>
      <c r="P36" s="60" t="s">
        <v>33</v>
      </c>
      <c r="Q36" s="43">
        <v>8</v>
      </c>
      <c r="R36" s="50">
        <f t="shared" si="39"/>
        <v>0.27380952380952384</v>
      </c>
      <c r="S36" s="39">
        <f t="shared" si="40"/>
        <v>-2.3809523809523809</v>
      </c>
      <c r="T36" s="39">
        <f t="shared" si="41"/>
        <v>-11.5</v>
      </c>
      <c r="U36" s="39">
        <f t="shared" si="42"/>
        <v>-100</v>
      </c>
      <c r="V36" s="39">
        <f t="shared" si="43"/>
        <v>11.5</v>
      </c>
      <c r="W36" s="46">
        <f t="shared" si="44"/>
        <v>42</v>
      </c>
      <c r="X36" s="62">
        <v>39992</v>
      </c>
      <c r="Y36" s="39">
        <v>25.5</v>
      </c>
      <c r="Z36" s="39">
        <v>1300</v>
      </c>
      <c r="AA36" s="60" t="s">
        <v>19</v>
      </c>
      <c r="AB36" s="43">
        <v>9</v>
      </c>
      <c r="AC36" s="50">
        <f t="shared" si="45"/>
        <v>-0.8214285714285714</v>
      </c>
      <c r="AD36" s="39">
        <f t="shared" si="46"/>
        <v>7.1428571428571432</v>
      </c>
      <c r="AE36" s="39">
        <f t="shared" si="47"/>
        <v>-11.5</v>
      </c>
      <c r="AF36" s="39">
        <f t="shared" si="48"/>
        <v>100</v>
      </c>
      <c r="AG36" s="39">
        <f t="shared" si="49"/>
        <v>-11.5</v>
      </c>
      <c r="AH36" s="46">
        <f t="shared" si="50"/>
        <v>14</v>
      </c>
      <c r="AI36" s="62">
        <v>40006</v>
      </c>
      <c r="AJ36" s="39">
        <v>14</v>
      </c>
      <c r="AK36" s="39">
        <v>1400</v>
      </c>
      <c r="AL36" s="60" t="s">
        <v>19</v>
      </c>
      <c r="AM36" s="43">
        <v>9</v>
      </c>
      <c r="AN36" s="50">
        <f t="shared" si="51"/>
        <v>3.0714285714285716</v>
      </c>
      <c r="AO36" s="39">
        <f t="shared" si="52"/>
        <v>0</v>
      </c>
      <c r="AP36" s="39">
        <f t="shared" si="53"/>
        <v>0</v>
      </c>
      <c r="AQ36" s="39">
        <f t="shared" si="54"/>
        <v>0</v>
      </c>
      <c r="AR36" s="39">
        <f t="shared" si="55"/>
        <v>21.5</v>
      </c>
      <c r="AS36" s="46">
        <f t="shared" si="56"/>
        <v>7</v>
      </c>
      <c r="AT36" s="62">
        <v>40013</v>
      </c>
      <c r="AU36" s="39">
        <v>35.5</v>
      </c>
      <c r="AV36" s="39">
        <v>1400</v>
      </c>
      <c r="AW36" s="60" t="s">
        <v>62</v>
      </c>
      <c r="AX36" s="43">
        <v>1</v>
      </c>
      <c r="AY36" s="50">
        <f t="shared" si="57"/>
        <v>0</v>
      </c>
      <c r="AZ36" s="39">
        <f t="shared" si="58"/>
        <v>0</v>
      </c>
      <c r="BA36" s="39">
        <f t="shared" si="59"/>
        <v>0</v>
      </c>
      <c r="BB36" s="39">
        <f t="shared" si="60"/>
        <v>0</v>
      </c>
      <c r="BC36" s="39">
        <f t="shared" si="61"/>
        <v>0</v>
      </c>
      <c r="BD36" s="46">
        <f t="shared" si="62"/>
        <v>13</v>
      </c>
      <c r="BE36" s="62">
        <v>40026</v>
      </c>
      <c r="BF36" s="39">
        <v>35.5</v>
      </c>
      <c r="BG36" s="39">
        <v>1400</v>
      </c>
      <c r="BH36" s="60" t="s">
        <v>8</v>
      </c>
      <c r="BI36" s="46">
        <v>5</v>
      </c>
      <c r="BJ36" s="44"/>
    </row>
    <row r="37" spans="1:62" s="45" customFormat="1">
      <c r="A37" s="41" t="s">
        <v>47</v>
      </c>
      <c r="B37" s="62">
        <v>39621</v>
      </c>
      <c r="C37" s="39">
        <v>32.5</v>
      </c>
      <c r="D37" s="39">
        <v>1300</v>
      </c>
      <c r="E37" s="60" t="s">
        <v>23</v>
      </c>
      <c r="F37" s="43">
        <v>1</v>
      </c>
      <c r="G37" s="50">
        <f t="shared" si="36"/>
        <v>-9.7560975609756101E-2</v>
      </c>
      <c r="H37" s="39">
        <f t="shared" si="37"/>
        <v>7.3170731707317076</v>
      </c>
      <c r="I37" s="39">
        <f t="shared" si="38"/>
        <v>-1.3333333333333335</v>
      </c>
      <c r="J37" s="39">
        <f t="shared" si="0"/>
        <v>300</v>
      </c>
      <c r="K37" s="39">
        <f t="shared" si="1"/>
        <v>-4</v>
      </c>
      <c r="L37" s="46">
        <f t="shared" si="2"/>
        <v>41</v>
      </c>
      <c r="M37" s="62">
        <v>39662</v>
      </c>
      <c r="N37" s="39">
        <v>28.5</v>
      </c>
      <c r="O37" s="39">
        <v>1600</v>
      </c>
      <c r="P37" s="60" t="s">
        <v>23</v>
      </c>
      <c r="Q37" s="43">
        <v>5</v>
      </c>
      <c r="R37" s="50">
        <f t="shared" si="39"/>
        <v>0.19047619047619047</v>
      </c>
      <c r="S37" s="39">
        <f t="shared" si="40"/>
        <v>-19.047619047619047</v>
      </c>
      <c r="T37" s="39">
        <f t="shared" si="41"/>
        <v>-1</v>
      </c>
      <c r="U37" s="39">
        <f t="shared" si="42"/>
        <v>-400</v>
      </c>
      <c r="V37" s="39">
        <f t="shared" si="43"/>
        <v>4</v>
      </c>
      <c r="W37" s="46">
        <f t="shared" si="44"/>
        <v>21</v>
      </c>
      <c r="X37" s="62">
        <v>39683</v>
      </c>
      <c r="Y37" s="39">
        <v>32.5</v>
      </c>
      <c r="Z37" s="39">
        <v>1200</v>
      </c>
      <c r="AA37" s="60" t="s">
        <v>32</v>
      </c>
      <c r="AB37" s="43">
        <v>6</v>
      </c>
      <c r="AC37" s="50">
        <f t="shared" si="45"/>
        <v>-0.53448275862068961</v>
      </c>
      <c r="AD37" s="39">
        <f t="shared" si="46"/>
        <v>6.8965517241379306</v>
      </c>
      <c r="AE37" s="39">
        <f t="shared" si="47"/>
        <v>-7.75</v>
      </c>
      <c r="AF37" s="39">
        <f t="shared" si="48"/>
        <v>200</v>
      </c>
      <c r="AG37" s="39">
        <f t="shared" si="49"/>
        <v>-15.5</v>
      </c>
      <c r="AH37" s="46">
        <f t="shared" si="50"/>
        <v>29</v>
      </c>
      <c r="AI37" s="62">
        <v>39712</v>
      </c>
      <c r="AJ37" s="39">
        <v>17</v>
      </c>
      <c r="AK37" s="39">
        <v>1400</v>
      </c>
      <c r="AL37" s="60" t="s">
        <v>23</v>
      </c>
      <c r="AM37" s="43">
        <v>8</v>
      </c>
      <c r="AN37" s="50">
        <f t="shared" si="51"/>
        <v>0.2857142857142857</v>
      </c>
      <c r="AO37" s="39">
        <f t="shared" si="52"/>
        <v>0</v>
      </c>
      <c r="AP37" s="39">
        <f t="shared" si="53"/>
        <v>0</v>
      </c>
      <c r="AQ37" s="39">
        <f t="shared" si="54"/>
        <v>0</v>
      </c>
      <c r="AR37" s="39">
        <f t="shared" si="55"/>
        <v>18</v>
      </c>
      <c r="AS37" s="46">
        <f t="shared" si="56"/>
        <v>63</v>
      </c>
      <c r="AT37" s="62">
        <v>39775</v>
      </c>
      <c r="AU37" s="39">
        <v>35</v>
      </c>
      <c r="AV37" s="39">
        <v>1400</v>
      </c>
      <c r="AW37" s="60" t="s">
        <v>5</v>
      </c>
      <c r="AX37" s="43">
        <v>1</v>
      </c>
      <c r="AY37" s="50">
        <f t="shared" si="57"/>
        <v>-3.4161490683229816E-2</v>
      </c>
      <c r="AZ37" s="39">
        <f t="shared" si="58"/>
        <v>0</v>
      </c>
      <c r="BA37" s="39">
        <f t="shared" si="59"/>
        <v>0</v>
      </c>
      <c r="BB37" s="39">
        <f t="shared" si="60"/>
        <v>0</v>
      </c>
      <c r="BC37" s="39">
        <f t="shared" si="61"/>
        <v>-5.5</v>
      </c>
      <c r="BD37" s="46">
        <f t="shared" si="62"/>
        <v>161</v>
      </c>
      <c r="BE37" s="62">
        <v>39936</v>
      </c>
      <c r="BF37" s="39">
        <v>29.5</v>
      </c>
      <c r="BG37" s="39">
        <v>1400</v>
      </c>
      <c r="BH37" s="60" t="s">
        <v>5</v>
      </c>
      <c r="BI37" s="46">
        <v>8</v>
      </c>
      <c r="BJ37" s="44"/>
    </row>
    <row r="38" spans="1:62" s="45" customFormat="1">
      <c r="A38" s="41" t="s">
        <v>48</v>
      </c>
      <c r="B38" s="70">
        <v>39922</v>
      </c>
      <c r="C38" s="39">
        <v>11</v>
      </c>
      <c r="D38" s="39">
        <v>1400</v>
      </c>
      <c r="E38" s="60" t="s">
        <v>36</v>
      </c>
      <c r="F38" s="43">
        <v>7</v>
      </c>
      <c r="G38" s="50">
        <f t="shared" si="36"/>
        <v>2.9285714285714284</v>
      </c>
      <c r="H38" s="39">
        <f t="shared" si="37"/>
        <v>-42.857142857142854</v>
      </c>
      <c r="I38" s="39">
        <f t="shared" si="38"/>
        <v>-6.833333333333333</v>
      </c>
      <c r="J38" s="39">
        <f t="shared" si="0"/>
        <v>-300</v>
      </c>
      <c r="K38" s="39">
        <f t="shared" si="1"/>
        <v>20.5</v>
      </c>
      <c r="L38" s="46">
        <f t="shared" si="2"/>
        <v>7</v>
      </c>
      <c r="M38" s="70">
        <v>39929</v>
      </c>
      <c r="N38" s="39">
        <v>31.5</v>
      </c>
      <c r="O38" s="39">
        <v>1100</v>
      </c>
      <c r="P38" s="60" t="s">
        <v>18</v>
      </c>
      <c r="Q38" s="43">
        <v>4</v>
      </c>
      <c r="R38" s="50">
        <f t="shared" si="39"/>
        <v>0.23809523809523808</v>
      </c>
      <c r="S38" s="39">
        <f t="shared" si="40"/>
        <v>4.7619047619047619</v>
      </c>
      <c r="T38" s="39">
        <f t="shared" si="41"/>
        <v>5</v>
      </c>
      <c r="U38" s="39">
        <f t="shared" si="42"/>
        <v>100</v>
      </c>
      <c r="V38" s="39">
        <f t="shared" si="43"/>
        <v>5</v>
      </c>
      <c r="W38" s="46">
        <f t="shared" si="44"/>
        <v>21</v>
      </c>
      <c r="X38" s="70">
        <v>39950</v>
      </c>
      <c r="Y38" s="39">
        <v>36.5</v>
      </c>
      <c r="Z38" s="39">
        <v>1200</v>
      </c>
      <c r="AA38" s="60" t="s">
        <v>5</v>
      </c>
      <c r="AB38" s="43">
        <v>4</v>
      </c>
      <c r="AC38" s="50">
        <f t="shared" si="45"/>
        <v>-0.15306122448979592</v>
      </c>
      <c r="AD38" s="39">
        <f t="shared" si="46"/>
        <v>0</v>
      </c>
      <c r="AE38" s="39">
        <f t="shared" si="47"/>
        <v>0</v>
      </c>
      <c r="AF38" s="39">
        <f t="shared" si="48"/>
        <v>0</v>
      </c>
      <c r="AG38" s="39">
        <f t="shared" si="49"/>
        <v>-7.5</v>
      </c>
      <c r="AH38" s="46">
        <f t="shared" si="50"/>
        <v>49</v>
      </c>
      <c r="AI38" s="70">
        <v>39999</v>
      </c>
      <c r="AJ38" s="39">
        <v>29</v>
      </c>
      <c r="AK38" s="39">
        <v>1200</v>
      </c>
      <c r="AL38" s="60" t="s">
        <v>11</v>
      </c>
      <c r="AM38" s="43">
        <v>8</v>
      </c>
      <c r="AN38" s="50">
        <f t="shared" si="51"/>
        <v>7.1428571428571425E-2</v>
      </c>
      <c r="AO38" s="39">
        <f t="shared" si="52"/>
        <v>14.285714285714286</v>
      </c>
      <c r="AP38" s="39">
        <f t="shared" si="53"/>
        <v>0.5</v>
      </c>
      <c r="AQ38" s="39">
        <f t="shared" si="54"/>
        <v>200</v>
      </c>
      <c r="AR38" s="39">
        <f t="shared" si="55"/>
        <v>1</v>
      </c>
      <c r="AS38" s="46">
        <f t="shared" si="56"/>
        <v>14</v>
      </c>
      <c r="AT38" s="70">
        <v>40013</v>
      </c>
      <c r="AU38" s="39">
        <v>30</v>
      </c>
      <c r="AV38" s="39">
        <v>1400</v>
      </c>
      <c r="AW38" s="60" t="s">
        <v>27</v>
      </c>
      <c r="AX38" s="43">
        <v>4</v>
      </c>
      <c r="AY38" s="50">
        <f t="shared" si="57"/>
        <v>0.19230769230769232</v>
      </c>
      <c r="AZ38" s="39">
        <f t="shared" si="58"/>
        <v>0</v>
      </c>
      <c r="BA38" s="39">
        <f t="shared" si="59"/>
        <v>0</v>
      </c>
      <c r="BB38" s="39">
        <f t="shared" si="60"/>
        <v>0</v>
      </c>
      <c r="BC38" s="39">
        <f t="shared" si="61"/>
        <v>2.5</v>
      </c>
      <c r="BD38" s="46">
        <f t="shared" si="62"/>
        <v>13</v>
      </c>
      <c r="BE38" s="70">
        <v>40026</v>
      </c>
      <c r="BF38" s="39">
        <v>32.5</v>
      </c>
      <c r="BG38" s="39">
        <v>1400</v>
      </c>
      <c r="BH38" s="60" t="s">
        <v>58</v>
      </c>
      <c r="BI38" s="46">
        <v>6</v>
      </c>
      <c r="BJ38" s="44"/>
    </row>
    <row r="39" spans="1:62" s="45" customFormat="1">
      <c r="A39" s="41" t="s">
        <v>48</v>
      </c>
      <c r="B39" s="70">
        <v>39712</v>
      </c>
      <c r="C39" s="39">
        <v>20</v>
      </c>
      <c r="D39" s="39">
        <v>1400</v>
      </c>
      <c r="E39" s="60" t="s">
        <v>34</v>
      </c>
      <c r="F39" s="43">
        <v>8</v>
      </c>
      <c r="G39" s="50">
        <f t="shared" si="36"/>
        <v>2.4285714285714284</v>
      </c>
      <c r="H39" s="39">
        <f t="shared" si="37"/>
        <v>-28.571428571428573</v>
      </c>
      <c r="I39" s="39">
        <f>IF(J39=0,0,K39/J39*100)</f>
        <v>-8.5</v>
      </c>
      <c r="J39" s="39">
        <f t="shared" si="0"/>
        <v>-200</v>
      </c>
      <c r="K39" s="39">
        <f t="shared" si="1"/>
        <v>17</v>
      </c>
      <c r="L39" s="46">
        <f t="shared" si="2"/>
        <v>7</v>
      </c>
      <c r="M39" s="70">
        <v>39719</v>
      </c>
      <c r="N39" s="39">
        <v>37</v>
      </c>
      <c r="O39" s="39">
        <v>1200</v>
      </c>
      <c r="P39" s="60" t="s">
        <v>18</v>
      </c>
      <c r="Q39" s="43">
        <v>1</v>
      </c>
      <c r="R39" s="50">
        <f t="shared" si="39"/>
        <v>0.14285714285714285</v>
      </c>
      <c r="S39" s="39">
        <f t="shared" si="40"/>
        <v>0</v>
      </c>
      <c r="T39" s="39">
        <f t="shared" si="41"/>
        <v>0</v>
      </c>
      <c r="U39" s="39">
        <f t="shared" si="42"/>
        <v>0</v>
      </c>
      <c r="V39" s="39">
        <f t="shared" si="43"/>
        <v>2</v>
      </c>
      <c r="W39" s="46">
        <f t="shared" si="44"/>
        <v>14</v>
      </c>
      <c r="X39" s="70">
        <v>39733</v>
      </c>
      <c r="Y39" s="39">
        <v>39</v>
      </c>
      <c r="Z39" s="39">
        <v>1200</v>
      </c>
      <c r="AA39" s="60" t="s">
        <v>34</v>
      </c>
      <c r="AB39" s="43">
        <v>1</v>
      </c>
      <c r="AC39" s="50">
        <f>AG39/AH39</f>
        <v>-0.79591836734693877</v>
      </c>
      <c r="AD39" s="39">
        <f>AF39/AH39</f>
        <v>2.0408163265306123</v>
      </c>
      <c r="AE39" s="39">
        <f t="shared" si="47"/>
        <v>-39</v>
      </c>
      <c r="AF39" s="39">
        <f>AK39-Z39</f>
        <v>100</v>
      </c>
      <c r="AG39" s="39">
        <f>AJ39-Y39</f>
        <v>-39</v>
      </c>
      <c r="AH39" s="46">
        <f>AI39-X39</f>
        <v>49</v>
      </c>
      <c r="AI39" s="70">
        <v>39782</v>
      </c>
      <c r="AJ39" s="39">
        <v>0</v>
      </c>
      <c r="AK39" s="39">
        <v>1300</v>
      </c>
      <c r="AL39" s="60" t="s">
        <v>19</v>
      </c>
      <c r="AM39" s="43">
        <v>7</v>
      </c>
      <c r="AN39" s="50">
        <f t="shared" si="51"/>
        <v>0.30952380952380953</v>
      </c>
      <c r="AO39" s="39">
        <f t="shared" si="52"/>
        <v>-1.5873015873015872</v>
      </c>
      <c r="AP39" s="39">
        <f t="shared" si="53"/>
        <v>-19.5</v>
      </c>
      <c r="AQ39" s="39">
        <f t="shared" si="54"/>
        <v>-200</v>
      </c>
      <c r="AR39" s="39">
        <f t="shared" si="55"/>
        <v>39</v>
      </c>
      <c r="AS39" s="46">
        <f t="shared" si="56"/>
        <v>126</v>
      </c>
      <c r="AT39" s="70">
        <v>39908</v>
      </c>
      <c r="AU39" s="39">
        <v>39</v>
      </c>
      <c r="AV39" s="39">
        <v>1100</v>
      </c>
      <c r="AW39" s="60" t="s">
        <v>35</v>
      </c>
      <c r="AX39" s="43">
        <v>2</v>
      </c>
      <c r="AY39" s="50">
        <f t="shared" si="57"/>
        <v>-2</v>
      </c>
      <c r="AZ39" s="39">
        <f t="shared" si="58"/>
        <v>21.428571428571427</v>
      </c>
      <c r="BA39" s="39">
        <f t="shared" si="59"/>
        <v>-9.3333333333333339</v>
      </c>
      <c r="BB39" s="39">
        <f t="shared" si="60"/>
        <v>300</v>
      </c>
      <c r="BC39" s="39">
        <f t="shared" si="61"/>
        <v>-28</v>
      </c>
      <c r="BD39" s="46">
        <f t="shared" si="62"/>
        <v>14</v>
      </c>
      <c r="BE39" s="70">
        <v>39922</v>
      </c>
      <c r="BF39" s="39">
        <v>11</v>
      </c>
      <c r="BG39" s="39">
        <v>1400</v>
      </c>
      <c r="BH39" s="60" t="s">
        <v>36</v>
      </c>
      <c r="BI39" s="46">
        <v>7</v>
      </c>
      <c r="BJ39" s="44"/>
    </row>
    <row r="40" spans="1:62" s="45" customFormat="1">
      <c r="A40" s="41" t="s">
        <v>37</v>
      </c>
      <c r="B40" s="70">
        <v>39712</v>
      </c>
      <c r="C40" s="39">
        <v>40.5</v>
      </c>
      <c r="D40" s="39">
        <v>1400</v>
      </c>
      <c r="E40" s="60" t="s">
        <v>40</v>
      </c>
      <c r="F40" s="43">
        <v>6</v>
      </c>
      <c r="G40" s="50">
        <f t="shared" ref="G40:G48" si="63">K40/L40</f>
        <v>-4.8872180451127817E-2</v>
      </c>
      <c r="H40" s="39">
        <f t="shared" ref="H40:H48" si="64">J40/L40</f>
        <v>0</v>
      </c>
      <c r="I40" s="39">
        <f>IF(J40=0,0,K40/J40*100)</f>
        <v>0</v>
      </c>
      <c r="J40" s="39">
        <f t="shared" si="0"/>
        <v>0</v>
      </c>
      <c r="K40" s="39">
        <f t="shared" si="1"/>
        <v>-13</v>
      </c>
      <c r="L40" s="46">
        <f t="shared" si="2"/>
        <v>266</v>
      </c>
      <c r="M40" s="70">
        <v>39978</v>
      </c>
      <c r="N40" s="39">
        <v>27.5</v>
      </c>
      <c r="O40" s="39">
        <v>1400</v>
      </c>
      <c r="P40" s="60" t="s">
        <v>41</v>
      </c>
      <c r="Q40" s="43">
        <v>8</v>
      </c>
      <c r="R40" s="50">
        <f t="shared" ref="R40:R48" si="65">V40/W40</f>
        <v>0.59523809523809523</v>
      </c>
      <c r="S40" s="39">
        <f t="shared" ref="S40:S48" si="66">U40/W40</f>
        <v>-9.5238095238095237</v>
      </c>
      <c r="T40" s="39">
        <f t="shared" ref="T40:T48" si="67">IF(U40=0,0,V40/U40*100)</f>
        <v>-6.25</v>
      </c>
      <c r="U40" s="39">
        <f t="shared" ref="U40:U48" si="68">Z40-O40</f>
        <v>-200</v>
      </c>
      <c r="V40" s="39">
        <f t="shared" ref="V40:V48" si="69">Y40-N40</f>
        <v>12.5</v>
      </c>
      <c r="W40" s="46">
        <f t="shared" ref="W40:W48" si="70">X40-M40</f>
        <v>21</v>
      </c>
      <c r="X40" s="70">
        <v>39999</v>
      </c>
      <c r="Y40" s="39">
        <v>40</v>
      </c>
      <c r="Z40" s="39">
        <v>1200</v>
      </c>
      <c r="AA40" s="60" t="s">
        <v>19</v>
      </c>
      <c r="AB40" s="43">
        <v>2</v>
      </c>
      <c r="AC40" s="50">
        <f>AG40/AH40</f>
        <v>-0.21428571428571427</v>
      </c>
      <c r="AD40" s="39">
        <f>AF40/AH40</f>
        <v>0</v>
      </c>
      <c r="AE40" s="39">
        <f t="shared" ref="AE40:AE48" si="71">IF(AF40=0,0,AG40/AF40*100)</f>
        <v>0</v>
      </c>
      <c r="AF40" s="39">
        <f>AK40-Z40</f>
        <v>0</v>
      </c>
      <c r="AG40" s="39">
        <f>AJ40-Y40</f>
        <v>-1.5</v>
      </c>
      <c r="AH40" s="46">
        <f>AI40-X40</f>
        <v>7</v>
      </c>
      <c r="AI40" s="70">
        <v>40006</v>
      </c>
      <c r="AJ40" s="39">
        <v>38.5</v>
      </c>
      <c r="AK40" s="39">
        <v>1200</v>
      </c>
      <c r="AL40" s="60" t="s">
        <v>42</v>
      </c>
      <c r="AM40" s="43">
        <v>3</v>
      </c>
      <c r="AN40" s="50">
        <f t="shared" ref="AN40:AN48" si="72">AR40/AS40</f>
        <v>-0.6785714285714286</v>
      </c>
      <c r="AO40" s="39">
        <f t="shared" ref="AO40:AO48" si="73">AQ40/AS40</f>
        <v>0</v>
      </c>
      <c r="AP40" s="39">
        <f t="shared" ref="AP40:AP48" si="74">IF(AQ40=0,0,AR40/AQ40*100)</f>
        <v>0</v>
      </c>
      <c r="AQ40" s="39">
        <f t="shared" ref="AQ40:AQ48" si="75">AV40-AK40</f>
        <v>0</v>
      </c>
      <c r="AR40" s="39">
        <f t="shared" ref="AR40:AR48" si="76">AU40-AJ40</f>
        <v>-9.5</v>
      </c>
      <c r="AS40" s="46">
        <f t="shared" ref="AS40:AS48" si="77">AT40-AI40</f>
        <v>14</v>
      </c>
      <c r="AT40" s="70">
        <v>40020</v>
      </c>
      <c r="AU40" s="39">
        <v>29</v>
      </c>
      <c r="AV40" s="39">
        <v>1200</v>
      </c>
      <c r="AW40" s="60" t="s">
        <v>39</v>
      </c>
      <c r="AX40" s="43">
        <v>8</v>
      </c>
      <c r="AY40" s="50">
        <f t="shared" ref="AY40:AY48" si="78">BC40/BD40</f>
        <v>1.5</v>
      </c>
      <c r="AZ40" s="39">
        <f t="shared" ref="AZ40:AZ48" si="79">BB40/BD40</f>
        <v>33.333333333333336</v>
      </c>
      <c r="BA40" s="39">
        <f t="shared" ref="BA40:BA48" si="80">IF(BB40=0,0,BC40/BB40*100)</f>
        <v>4.5</v>
      </c>
      <c r="BB40" s="39">
        <f t="shared" ref="BB40:BB48" si="81">BG40-AV40</f>
        <v>200</v>
      </c>
      <c r="BC40" s="39">
        <f t="shared" ref="BC40:BC48" si="82">BF40-AU40</f>
        <v>9</v>
      </c>
      <c r="BD40" s="46">
        <f t="shared" ref="BD40:BD48" si="83">BE40-AT40</f>
        <v>6</v>
      </c>
      <c r="BE40" s="70">
        <v>40026</v>
      </c>
      <c r="BF40" s="39">
        <v>38</v>
      </c>
      <c r="BG40" s="39">
        <v>1400</v>
      </c>
      <c r="BH40" s="60" t="s">
        <v>43</v>
      </c>
      <c r="BI40" s="46">
        <v>4</v>
      </c>
      <c r="BJ40" s="44"/>
    </row>
    <row r="41" spans="1:62" s="45" customFormat="1">
      <c r="A41" s="41" t="s">
        <v>37</v>
      </c>
      <c r="B41" s="70">
        <v>39628</v>
      </c>
      <c r="C41" s="39">
        <v>22</v>
      </c>
      <c r="D41" s="39">
        <v>1600</v>
      </c>
      <c r="E41" s="60" t="s">
        <v>39</v>
      </c>
      <c r="F41" s="43">
        <v>7</v>
      </c>
      <c r="G41" s="50">
        <f t="shared" si="63"/>
        <v>2.5714285714285716</v>
      </c>
      <c r="H41" s="39">
        <f t="shared" si="64"/>
        <v>-42.857142857142854</v>
      </c>
      <c r="I41" s="39">
        <f t="shared" ref="I41" si="84">IF(J41=0,0,K41/J41*100)</f>
        <v>-6</v>
      </c>
      <c r="J41" s="39">
        <f t="shared" si="0"/>
        <v>-300</v>
      </c>
      <c r="K41" s="39">
        <f t="shared" si="1"/>
        <v>18</v>
      </c>
      <c r="L41" s="46">
        <f t="shared" si="2"/>
        <v>7</v>
      </c>
      <c r="M41" s="70">
        <v>39635</v>
      </c>
      <c r="N41" s="39">
        <v>40</v>
      </c>
      <c r="O41" s="39">
        <v>1300</v>
      </c>
      <c r="P41" s="60" t="s">
        <v>40</v>
      </c>
      <c r="Q41" s="43">
        <v>1</v>
      </c>
      <c r="R41" s="50">
        <f t="shared" si="65"/>
        <v>-0.12857142857142856</v>
      </c>
      <c r="S41" s="39">
        <f t="shared" si="66"/>
        <v>2.8571428571428572</v>
      </c>
      <c r="T41" s="39">
        <f t="shared" si="67"/>
        <v>-4.5</v>
      </c>
      <c r="U41" s="39">
        <f t="shared" si="68"/>
        <v>100</v>
      </c>
      <c r="V41" s="39">
        <f t="shared" si="69"/>
        <v>-4.5</v>
      </c>
      <c r="W41" s="46">
        <f t="shared" si="70"/>
        <v>35</v>
      </c>
      <c r="X41" s="70">
        <v>39670</v>
      </c>
      <c r="Y41" s="39">
        <v>35.5</v>
      </c>
      <c r="Z41" s="39">
        <v>1400</v>
      </c>
      <c r="AA41" s="60" t="s">
        <v>39</v>
      </c>
      <c r="AB41" s="43">
        <v>6</v>
      </c>
      <c r="AC41" s="50">
        <f t="shared" ref="AC41" si="85">AG41/AH41</f>
        <v>0.14285714285714285</v>
      </c>
      <c r="AD41" s="39">
        <f t="shared" ref="AD41" si="86">AF41/AH41</f>
        <v>9.5238095238095237</v>
      </c>
      <c r="AE41" s="39">
        <f t="shared" si="71"/>
        <v>1.5</v>
      </c>
      <c r="AF41" s="39">
        <f t="shared" ref="AF41" si="87">AK41-Z41</f>
        <v>200</v>
      </c>
      <c r="AG41" s="39">
        <f t="shared" ref="AG41" si="88">AJ41-Y41</f>
        <v>3</v>
      </c>
      <c r="AH41" s="46">
        <f t="shared" ref="AH41" si="89">AI41-X41</f>
        <v>21</v>
      </c>
      <c r="AI41" s="70">
        <v>39691</v>
      </c>
      <c r="AJ41" s="39">
        <v>38.5</v>
      </c>
      <c r="AK41" s="39">
        <v>1600</v>
      </c>
      <c r="AL41" s="60" t="s">
        <v>40</v>
      </c>
      <c r="AM41" s="43">
        <v>4</v>
      </c>
      <c r="AN41" s="50">
        <f t="shared" si="72"/>
        <v>-3.6428571428571428</v>
      </c>
      <c r="AO41" s="39">
        <f t="shared" si="73"/>
        <v>-28.571428571428573</v>
      </c>
      <c r="AP41" s="39">
        <f t="shared" si="74"/>
        <v>12.75</v>
      </c>
      <c r="AQ41" s="39">
        <f t="shared" si="75"/>
        <v>-200</v>
      </c>
      <c r="AR41" s="39">
        <f t="shared" si="76"/>
        <v>-25.5</v>
      </c>
      <c r="AS41" s="46">
        <f t="shared" si="77"/>
        <v>7</v>
      </c>
      <c r="AT41" s="70">
        <v>39698</v>
      </c>
      <c r="AU41" s="39">
        <v>13</v>
      </c>
      <c r="AV41" s="39">
        <v>1400</v>
      </c>
      <c r="AW41" s="60" t="s">
        <v>39</v>
      </c>
      <c r="AX41" s="43">
        <v>6</v>
      </c>
      <c r="AY41" s="50">
        <f t="shared" si="78"/>
        <v>1.9642857142857142</v>
      </c>
      <c r="AZ41" s="39">
        <f t="shared" si="79"/>
        <v>0</v>
      </c>
      <c r="BA41" s="39">
        <f t="shared" si="80"/>
        <v>0</v>
      </c>
      <c r="BB41" s="39">
        <f t="shared" si="81"/>
        <v>0</v>
      </c>
      <c r="BC41" s="39">
        <f t="shared" si="82"/>
        <v>27.5</v>
      </c>
      <c r="BD41" s="46">
        <f t="shared" si="83"/>
        <v>14</v>
      </c>
      <c r="BE41" s="70">
        <v>39712</v>
      </c>
      <c r="BF41" s="39">
        <v>40.5</v>
      </c>
      <c r="BG41" s="39">
        <v>1400</v>
      </c>
      <c r="BH41" s="60" t="s">
        <v>40</v>
      </c>
      <c r="BI41" s="46">
        <v>6</v>
      </c>
      <c r="BJ41" s="44"/>
    </row>
    <row r="42" spans="1:62" s="45" customFormat="1">
      <c r="A42" s="41" t="s">
        <v>44</v>
      </c>
      <c r="B42" s="70">
        <v>39712</v>
      </c>
      <c r="C42" s="39">
        <v>33.5</v>
      </c>
      <c r="D42" s="39">
        <v>1900</v>
      </c>
      <c r="E42" s="60" t="s">
        <v>35</v>
      </c>
      <c r="F42" s="43">
        <v>8</v>
      </c>
      <c r="G42" s="50">
        <f t="shared" si="63"/>
        <v>3.5714285714285712E-2</v>
      </c>
      <c r="H42" s="39">
        <f t="shared" si="64"/>
        <v>-1.8796992481203008</v>
      </c>
      <c r="I42" s="39">
        <f t="shared" ref="I42" si="90">IF(J42=0,0,K42/J42*100)</f>
        <v>-1.9</v>
      </c>
      <c r="J42" s="39">
        <f t="shared" si="0"/>
        <v>-500</v>
      </c>
      <c r="K42" s="39">
        <f t="shared" si="1"/>
        <v>9.5</v>
      </c>
      <c r="L42" s="46">
        <f t="shared" si="2"/>
        <v>266</v>
      </c>
      <c r="M42" s="70">
        <v>39978</v>
      </c>
      <c r="N42" s="39">
        <v>43</v>
      </c>
      <c r="O42" s="39">
        <v>1400</v>
      </c>
      <c r="P42" s="60" t="s">
        <v>35</v>
      </c>
      <c r="Q42" s="43">
        <v>3</v>
      </c>
      <c r="R42" s="50">
        <f t="shared" si="65"/>
        <v>0</v>
      </c>
      <c r="S42" s="39">
        <f t="shared" si="66"/>
        <v>9.5238095238095237</v>
      </c>
      <c r="T42" s="39">
        <f t="shared" si="67"/>
        <v>0</v>
      </c>
      <c r="U42" s="39">
        <f t="shared" si="68"/>
        <v>200</v>
      </c>
      <c r="V42" s="39">
        <f t="shared" si="69"/>
        <v>0</v>
      </c>
      <c r="W42" s="46">
        <f t="shared" si="70"/>
        <v>21</v>
      </c>
      <c r="X42" s="70">
        <v>39999</v>
      </c>
      <c r="Y42" s="39">
        <v>43</v>
      </c>
      <c r="Z42" s="39">
        <v>1600</v>
      </c>
      <c r="AA42" s="60" t="s">
        <v>35</v>
      </c>
      <c r="AB42" s="43">
        <v>3</v>
      </c>
      <c r="AC42" s="50">
        <f t="shared" ref="AC42" si="91">AG42/AH42</f>
        <v>-0.14285714285714285</v>
      </c>
      <c r="AD42" s="39">
        <f t="shared" ref="AD42" si="92">AF42/AH42</f>
        <v>-42.857142857142854</v>
      </c>
      <c r="AE42" s="39">
        <f t="shared" si="71"/>
        <v>0.33333333333333337</v>
      </c>
      <c r="AF42" s="39">
        <f t="shared" ref="AF42" si="93">AK42-Z42</f>
        <v>-300</v>
      </c>
      <c r="AG42" s="39">
        <f t="shared" ref="AG42" si="94">AJ42-Y42</f>
        <v>-1</v>
      </c>
      <c r="AH42" s="46">
        <f t="shared" ref="AH42" si="95">AI42-X42</f>
        <v>7</v>
      </c>
      <c r="AI42" s="70">
        <v>40006</v>
      </c>
      <c r="AJ42" s="39">
        <v>42</v>
      </c>
      <c r="AK42" s="39">
        <v>1300</v>
      </c>
      <c r="AL42" s="60" t="s">
        <v>35</v>
      </c>
      <c r="AM42" s="43">
        <v>4</v>
      </c>
      <c r="AN42" s="50">
        <f t="shared" si="72"/>
        <v>7.1428571428571425E-2</v>
      </c>
      <c r="AO42" s="39">
        <f t="shared" si="73"/>
        <v>7.1428571428571432</v>
      </c>
      <c r="AP42" s="39">
        <f t="shared" si="74"/>
        <v>1</v>
      </c>
      <c r="AQ42" s="39">
        <f t="shared" si="75"/>
        <v>100</v>
      </c>
      <c r="AR42" s="39">
        <f t="shared" si="76"/>
        <v>1</v>
      </c>
      <c r="AS42" s="46">
        <f t="shared" si="77"/>
        <v>14</v>
      </c>
      <c r="AT42" s="70">
        <v>40020</v>
      </c>
      <c r="AU42" s="39">
        <v>43</v>
      </c>
      <c r="AV42" s="39">
        <v>1400</v>
      </c>
      <c r="AW42" s="60" t="s">
        <v>35</v>
      </c>
      <c r="AX42" s="43">
        <v>3</v>
      </c>
      <c r="AY42" s="50">
        <f t="shared" si="78"/>
        <v>0.58333333333333337</v>
      </c>
      <c r="AZ42" s="39">
        <f t="shared" si="79"/>
        <v>0</v>
      </c>
      <c r="BA42" s="39">
        <f t="shared" si="80"/>
        <v>0</v>
      </c>
      <c r="BB42" s="39">
        <f t="shared" si="81"/>
        <v>0</v>
      </c>
      <c r="BC42" s="39">
        <f t="shared" si="82"/>
        <v>3.5</v>
      </c>
      <c r="BD42" s="46">
        <f t="shared" si="83"/>
        <v>6</v>
      </c>
      <c r="BE42" s="70">
        <v>40026</v>
      </c>
      <c r="BF42" s="39">
        <v>46.5</v>
      </c>
      <c r="BG42" s="39">
        <v>1400</v>
      </c>
      <c r="BH42" s="60" t="s">
        <v>35</v>
      </c>
      <c r="BI42" s="46">
        <v>1</v>
      </c>
      <c r="BJ42" s="44"/>
    </row>
    <row r="43" spans="1:62" s="45" customFormat="1">
      <c r="A43" s="41" t="s">
        <v>44</v>
      </c>
      <c r="B43" s="70">
        <v>39628</v>
      </c>
      <c r="C43" s="39">
        <v>44.5</v>
      </c>
      <c r="D43" s="39">
        <v>1600</v>
      </c>
      <c r="E43" s="60" t="s">
        <v>35</v>
      </c>
      <c r="F43" s="43">
        <v>3</v>
      </c>
      <c r="G43" s="50">
        <f t="shared" si="63"/>
        <v>0.14285714285714285</v>
      </c>
      <c r="H43" s="39">
        <f t="shared" si="64"/>
        <v>0</v>
      </c>
      <c r="I43" s="39">
        <f>IF(J43=0,0,K43/J43*100)</f>
        <v>0</v>
      </c>
      <c r="J43" s="39">
        <f t="shared" si="0"/>
        <v>0</v>
      </c>
      <c r="K43" s="39">
        <f t="shared" si="1"/>
        <v>1</v>
      </c>
      <c r="L43" s="46">
        <f t="shared" si="2"/>
        <v>7</v>
      </c>
      <c r="M43" s="70">
        <v>39635</v>
      </c>
      <c r="N43" s="39">
        <v>45.5</v>
      </c>
      <c r="O43" s="39">
        <v>1600</v>
      </c>
      <c r="P43" s="60" t="s">
        <v>35</v>
      </c>
      <c r="Q43" s="43">
        <v>2</v>
      </c>
      <c r="R43" s="50">
        <f t="shared" si="65"/>
        <v>2.8571428571428571E-2</v>
      </c>
      <c r="S43" s="39">
        <f t="shared" si="66"/>
        <v>0</v>
      </c>
      <c r="T43" s="39">
        <f t="shared" si="67"/>
        <v>0</v>
      </c>
      <c r="U43" s="39">
        <f t="shared" si="68"/>
        <v>0</v>
      </c>
      <c r="V43" s="39">
        <f t="shared" si="69"/>
        <v>1</v>
      </c>
      <c r="W43" s="46">
        <f t="shared" si="70"/>
        <v>35</v>
      </c>
      <c r="X43" s="70">
        <v>39670</v>
      </c>
      <c r="Y43" s="39">
        <v>46.5</v>
      </c>
      <c r="Z43" s="39">
        <v>1600</v>
      </c>
      <c r="AA43" s="60" t="s">
        <v>35</v>
      </c>
      <c r="AB43" s="43">
        <v>2</v>
      </c>
      <c r="AC43" s="50">
        <f>AG43/AH43</f>
        <v>0</v>
      </c>
      <c r="AD43" s="39">
        <f>AF43/AH43</f>
        <v>14.285714285714286</v>
      </c>
      <c r="AE43" s="39">
        <f t="shared" si="71"/>
        <v>0</v>
      </c>
      <c r="AF43" s="39">
        <f>AK43-Z43</f>
        <v>300</v>
      </c>
      <c r="AG43" s="39">
        <f>AJ43-Y43</f>
        <v>0</v>
      </c>
      <c r="AH43" s="46">
        <f>AI43-X43</f>
        <v>21</v>
      </c>
      <c r="AI43" s="70">
        <v>39691</v>
      </c>
      <c r="AJ43" s="39">
        <v>46.5</v>
      </c>
      <c r="AK43" s="39">
        <v>1900</v>
      </c>
      <c r="AL43" s="60" t="s">
        <v>35</v>
      </c>
      <c r="AM43" s="43">
        <v>3</v>
      </c>
      <c r="AN43" s="50">
        <f t="shared" si="72"/>
        <v>-2.4285714285714284</v>
      </c>
      <c r="AO43" s="39">
        <f t="shared" si="73"/>
        <v>-42.857142857142854</v>
      </c>
      <c r="AP43" s="39">
        <f t="shared" si="74"/>
        <v>5.6666666666666661</v>
      </c>
      <c r="AQ43" s="39">
        <f t="shared" si="75"/>
        <v>-300</v>
      </c>
      <c r="AR43" s="39">
        <f t="shared" si="76"/>
        <v>-17</v>
      </c>
      <c r="AS43" s="46">
        <f t="shared" si="77"/>
        <v>7</v>
      </c>
      <c r="AT43" s="70">
        <v>39698</v>
      </c>
      <c r="AU43" s="39">
        <v>29.5</v>
      </c>
      <c r="AV43" s="39">
        <v>1600</v>
      </c>
      <c r="AW43" s="60" t="s">
        <v>35</v>
      </c>
      <c r="AX43" s="43">
        <v>7</v>
      </c>
      <c r="AY43" s="50">
        <f t="shared" si="78"/>
        <v>0.2857142857142857</v>
      </c>
      <c r="AZ43" s="39">
        <f t="shared" si="79"/>
        <v>21.428571428571427</v>
      </c>
      <c r="BA43" s="39">
        <f t="shared" si="80"/>
        <v>1.3333333333333335</v>
      </c>
      <c r="BB43" s="39">
        <f t="shared" si="81"/>
        <v>300</v>
      </c>
      <c r="BC43" s="39">
        <f t="shared" si="82"/>
        <v>4</v>
      </c>
      <c r="BD43" s="46">
        <f t="shared" si="83"/>
        <v>14</v>
      </c>
      <c r="BE43" s="70">
        <v>39712</v>
      </c>
      <c r="BF43" s="39">
        <v>33.5</v>
      </c>
      <c r="BG43" s="39">
        <v>1900</v>
      </c>
      <c r="BH43" s="60" t="s">
        <v>35</v>
      </c>
      <c r="BI43" s="46">
        <v>8</v>
      </c>
      <c r="BJ43" s="44"/>
    </row>
    <row r="44" spans="1:62" s="45" customFormat="1">
      <c r="A44" s="41" t="s">
        <v>49</v>
      </c>
      <c r="B44" s="70">
        <v>39712</v>
      </c>
      <c r="C44" s="40">
        <v>45</v>
      </c>
      <c r="D44" s="39">
        <v>1200</v>
      </c>
      <c r="E44" s="60" t="s">
        <v>58</v>
      </c>
      <c r="F44" s="43">
        <v>6</v>
      </c>
      <c r="G44" s="50">
        <f t="shared" si="63"/>
        <v>-0.10599078341013825</v>
      </c>
      <c r="H44" s="39">
        <f t="shared" si="64"/>
        <v>-0.46082949308755761</v>
      </c>
      <c r="I44" s="39">
        <f>IF(J44=0,0,K44/J44*100)</f>
        <v>23</v>
      </c>
      <c r="J44" s="39">
        <f t="shared" si="0"/>
        <v>-100</v>
      </c>
      <c r="K44" s="39">
        <f t="shared" si="1"/>
        <v>-23</v>
      </c>
      <c r="L44" s="46">
        <f t="shared" si="2"/>
        <v>217</v>
      </c>
      <c r="M44" s="70">
        <v>39929</v>
      </c>
      <c r="N44" s="40">
        <v>22</v>
      </c>
      <c r="O44" s="39">
        <v>1100</v>
      </c>
      <c r="P44" s="60" t="s">
        <v>50</v>
      </c>
      <c r="Q44" s="43">
        <v>8</v>
      </c>
      <c r="R44" s="50">
        <f t="shared" si="65"/>
        <v>0.21428571428571427</v>
      </c>
      <c r="S44" s="39">
        <f t="shared" si="66"/>
        <v>0</v>
      </c>
      <c r="T44" s="39">
        <f t="shared" si="67"/>
        <v>0</v>
      </c>
      <c r="U44" s="39">
        <f t="shared" si="68"/>
        <v>0</v>
      </c>
      <c r="V44" s="39">
        <f t="shared" si="69"/>
        <v>10.5</v>
      </c>
      <c r="W44" s="46">
        <f t="shared" si="70"/>
        <v>49</v>
      </c>
      <c r="X44" s="70">
        <v>39978</v>
      </c>
      <c r="Y44" s="40">
        <v>32.5</v>
      </c>
      <c r="Z44" s="39">
        <v>1100</v>
      </c>
      <c r="AA44" s="60" t="s">
        <v>50</v>
      </c>
      <c r="AB44" s="43">
        <v>7</v>
      </c>
      <c r="AC44" s="50">
        <f>AG44/AH44</f>
        <v>0.23214285714285715</v>
      </c>
      <c r="AD44" s="39">
        <f>AF44/AH44</f>
        <v>-3.5714285714285716</v>
      </c>
      <c r="AE44" s="39">
        <f t="shared" si="71"/>
        <v>-6.5</v>
      </c>
      <c r="AF44" s="39">
        <f>AK44-Z44</f>
        <v>-100</v>
      </c>
      <c r="AG44" s="39">
        <f>AJ44-Y44</f>
        <v>6.5</v>
      </c>
      <c r="AH44" s="46">
        <f>AI44-X44</f>
        <v>28</v>
      </c>
      <c r="AI44" s="70">
        <v>40006</v>
      </c>
      <c r="AJ44" s="40">
        <v>39</v>
      </c>
      <c r="AK44" s="39">
        <v>1000</v>
      </c>
      <c r="AL44" s="60" t="s">
        <v>50</v>
      </c>
      <c r="AM44" s="43">
        <v>7</v>
      </c>
      <c r="AN44" s="50">
        <f t="shared" si="72"/>
        <v>-0.32142857142857145</v>
      </c>
      <c r="AO44" s="39">
        <f t="shared" si="73"/>
        <v>7.1428571428571432</v>
      </c>
      <c r="AP44" s="39">
        <f t="shared" si="74"/>
        <v>-4.5</v>
      </c>
      <c r="AQ44" s="39">
        <f t="shared" si="75"/>
        <v>100</v>
      </c>
      <c r="AR44" s="39">
        <f t="shared" si="76"/>
        <v>-4.5</v>
      </c>
      <c r="AS44" s="46">
        <f t="shared" si="77"/>
        <v>14</v>
      </c>
      <c r="AT44" s="70">
        <v>40020</v>
      </c>
      <c r="AU44" s="40">
        <v>34.5</v>
      </c>
      <c r="AV44" s="39">
        <v>1100</v>
      </c>
      <c r="AW44" s="60" t="s">
        <v>50</v>
      </c>
      <c r="AX44" s="43">
        <v>7</v>
      </c>
      <c r="AY44" s="50">
        <f t="shared" si="78"/>
        <v>-1.3333333333333333</v>
      </c>
      <c r="AZ44" s="39">
        <f t="shared" si="79"/>
        <v>50</v>
      </c>
      <c r="BA44" s="39">
        <f t="shared" si="80"/>
        <v>-2.666666666666667</v>
      </c>
      <c r="BB44" s="39">
        <f t="shared" si="81"/>
        <v>300</v>
      </c>
      <c r="BC44" s="39">
        <f t="shared" si="82"/>
        <v>-8</v>
      </c>
      <c r="BD44" s="46">
        <f t="shared" si="83"/>
        <v>6</v>
      </c>
      <c r="BE44" s="70">
        <v>40026</v>
      </c>
      <c r="BF44" s="39">
        <v>26.5</v>
      </c>
      <c r="BG44" s="39">
        <v>1400</v>
      </c>
      <c r="BH44" s="60" t="s">
        <v>50</v>
      </c>
      <c r="BI44" s="46">
        <v>11</v>
      </c>
      <c r="BJ44" s="44"/>
    </row>
    <row r="45" spans="1:62" s="45" customFormat="1">
      <c r="A45" s="41" t="s">
        <v>49</v>
      </c>
      <c r="B45" s="70">
        <v>39558</v>
      </c>
      <c r="C45" s="40">
        <v>48</v>
      </c>
      <c r="D45" s="39">
        <v>1000</v>
      </c>
      <c r="E45" s="60" t="s">
        <v>58</v>
      </c>
      <c r="F45" s="43">
        <v>1</v>
      </c>
      <c r="G45" s="50">
        <f t="shared" si="63"/>
        <v>0.30952380952380953</v>
      </c>
      <c r="H45" s="39">
        <f t="shared" si="64"/>
        <v>4.7619047619047619</v>
      </c>
      <c r="I45" s="39">
        <f t="shared" ref="I45" si="96">IF(J45=0,0,K45/J45*100)</f>
        <v>6.5</v>
      </c>
      <c r="J45" s="39">
        <f t="shared" si="0"/>
        <v>100</v>
      </c>
      <c r="K45" s="39">
        <f t="shared" si="1"/>
        <v>6.5</v>
      </c>
      <c r="L45" s="46">
        <f t="shared" si="2"/>
        <v>21</v>
      </c>
      <c r="M45" s="70">
        <v>39579</v>
      </c>
      <c r="N45" s="40">
        <v>54.5</v>
      </c>
      <c r="O45" s="39">
        <v>1100</v>
      </c>
      <c r="P45" s="60" t="s">
        <v>58</v>
      </c>
      <c r="Q45" s="43">
        <v>4</v>
      </c>
      <c r="R45" s="50">
        <f t="shared" si="65"/>
        <v>-1.1904761904761904E-2</v>
      </c>
      <c r="S45" s="39">
        <f t="shared" si="66"/>
        <v>0</v>
      </c>
      <c r="T45" s="39">
        <f t="shared" si="67"/>
        <v>0</v>
      </c>
      <c r="U45" s="39">
        <f t="shared" si="68"/>
        <v>0</v>
      </c>
      <c r="V45" s="39">
        <f t="shared" si="69"/>
        <v>-0.5</v>
      </c>
      <c r="W45" s="46">
        <f t="shared" si="70"/>
        <v>42</v>
      </c>
      <c r="X45" s="70">
        <v>39621</v>
      </c>
      <c r="Y45" s="40">
        <v>54</v>
      </c>
      <c r="Z45" s="39">
        <v>1100</v>
      </c>
      <c r="AA45" s="60" t="s">
        <v>58</v>
      </c>
      <c r="AB45" s="43">
        <v>2</v>
      </c>
      <c r="AC45" s="50">
        <f t="shared" ref="AC45" si="97">AG45/AH45</f>
        <v>0</v>
      </c>
      <c r="AD45" s="39">
        <f t="shared" ref="AD45" si="98">AF45/AH45</f>
        <v>0</v>
      </c>
      <c r="AE45" s="39">
        <f t="shared" si="71"/>
        <v>0</v>
      </c>
      <c r="AF45" s="39">
        <f t="shared" ref="AF45" si="99">AK45-Z45</f>
        <v>0</v>
      </c>
      <c r="AG45" s="39">
        <f t="shared" ref="AG45" si="100">AJ45-Y45</f>
        <v>0</v>
      </c>
      <c r="AH45" s="46">
        <f t="shared" ref="AH45" si="101">AI45-X45</f>
        <v>49</v>
      </c>
      <c r="AI45" s="70">
        <v>39670</v>
      </c>
      <c r="AJ45" s="40">
        <v>54</v>
      </c>
      <c r="AK45" s="39">
        <v>1100</v>
      </c>
      <c r="AL45" s="60" t="s">
        <v>58</v>
      </c>
      <c r="AM45" s="43">
        <v>3</v>
      </c>
      <c r="AN45" s="50">
        <f t="shared" si="72"/>
        <v>-0.73076923076923073</v>
      </c>
      <c r="AO45" s="39">
        <f t="shared" si="73"/>
        <v>7.6923076923076925</v>
      </c>
      <c r="AP45" s="39">
        <f t="shared" si="74"/>
        <v>-9.5</v>
      </c>
      <c r="AQ45" s="39">
        <f t="shared" si="75"/>
        <v>100</v>
      </c>
      <c r="AR45" s="39">
        <f t="shared" si="76"/>
        <v>-9.5</v>
      </c>
      <c r="AS45" s="46">
        <f t="shared" si="77"/>
        <v>13</v>
      </c>
      <c r="AT45" s="70">
        <v>39683</v>
      </c>
      <c r="AU45" s="40">
        <v>44.5</v>
      </c>
      <c r="AV45" s="39">
        <v>1200</v>
      </c>
      <c r="AW45" s="60" t="s">
        <v>58</v>
      </c>
      <c r="AX45" s="43">
        <v>7</v>
      </c>
      <c r="AY45" s="50">
        <f t="shared" si="78"/>
        <v>1.7241379310344827E-2</v>
      </c>
      <c r="AZ45" s="39">
        <f t="shared" si="79"/>
        <v>0</v>
      </c>
      <c r="BA45" s="39">
        <f t="shared" si="80"/>
        <v>0</v>
      </c>
      <c r="BB45" s="39">
        <f t="shared" si="81"/>
        <v>0</v>
      </c>
      <c r="BC45" s="39">
        <f t="shared" si="82"/>
        <v>0.5</v>
      </c>
      <c r="BD45" s="46">
        <f t="shared" si="83"/>
        <v>29</v>
      </c>
      <c r="BE45" s="70">
        <v>39712</v>
      </c>
      <c r="BF45" s="40">
        <v>45</v>
      </c>
      <c r="BG45" s="39">
        <v>1200</v>
      </c>
      <c r="BH45" s="60" t="s">
        <v>58</v>
      </c>
      <c r="BI45" s="46">
        <v>6</v>
      </c>
      <c r="BJ45" s="44"/>
    </row>
    <row r="46" spans="1:62" s="45" customFormat="1">
      <c r="A46" s="41" t="s">
        <v>51</v>
      </c>
      <c r="B46" s="70">
        <v>39950</v>
      </c>
      <c r="C46" s="40">
        <v>41</v>
      </c>
      <c r="D46" s="39">
        <v>1200</v>
      </c>
      <c r="E46" s="60" t="s">
        <v>54</v>
      </c>
      <c r="F46" s="43">
        <v>7</v>
      </c>
      <c r="G46" s="50">
        <f t="shared" si="63"/>
        <v>-0.15384615384615385</v>
      </c>
      <c r="H46" s="39">
        <f t="shared" si="64"/>
        <v>30.76923076923077</v>
      </c>
      <c r="I46" s="39">
        <f t="shared" ref="I46" si="102">IF(J46=0,0,K46/J46*100)</f>
        <v>-0.5</v>
      </c>
      <c r="J46" s="39">
        <f t="shared" si="0"/>
        <v>400</v>
      </c>
      <c r="K46" s="39">
        <f t="shared" si="1"/>
        <v>-2</v>
      </c>
      <c r="L46" s="46">
        <f t="shared" si="2"/>
        <v>13</v>
      </c>
      <c r="M46" s="70">
        <v>39963</v>
      </c>
      <c r="N46" s="40">
        <v>39</v>
      </c>
      <c r="O46" s="39">
        <v>1600</v>
      </c>
      <c r="P46" s="60" t="s">
        <v>6</v>
      </c>
      <c r="Q46" s="43">
        <v>5</v>
      </c>
      <c r="R46" s="50">
        <f t="shared" si="65"/>
        <v>-0.5</v>
      </c>
      <c r="S46" s="39">
        <f t="shared" si="66"/>
        <v>-28.571428571428573</v>
      </c>
      <c r="T46" s="39">
        <f t="shared" si="67"/>
        <v>1.7500000000000002</v>
      </c>
      <c r="U46" s="39">
        <f t="shared" si="68"/>
        <v>-200</v>
      </c>
      <c r="V46" s="39">
        <f t="shared" si="69"/>
        <v>-3.5</v>
      </c>
      <c r="W46" s="46">
        <f t="shared" si="70"/>
        <v>7</v>
      </c>
      <c r="X46" s="70">
        <v>39970</v>
      </c>
      <c r="Y46" s="40">
        <v>35.5</v>
      </c>
      <c r="Z46" s="39">
        <v>1400</v>
      </c>
      <c r="AA46" s="60" t="s">
        <v>54</v>
      </c>
      <c r="AB46" s="43">
        <v>6</v>
      </c>
      <c r="AC46" s="50">
        <f t="shared" ref="AC46" si="103">AG46/AH46</f>
        <v>0.34090909090909088</v>
      </c>
      <c r="AD46" s="39">
        <f t="shared" ref="AD46" si="104">AF46/AH46</f>
        <v>-4.5454545454545459</v>
      </c>
      <c r="AE46" s="39">
        <f t="shared" si="71"/>
        <v>-7.5</v>
      </c>
      <c r="AF46" s="39">
        <f t="shared" ref="AF46" si="105">AK46-Z46</f>
        <v>-100</v>
      </c>
      <c r="AG46" s="39">
        <f t="shared" ref="AG46" si="106">AJ46-Y46</f>
        <v>7.5</v>
      </c>
      <c r="AH46" s="46">
        <f t="shared" ref="AH46" si="107">AI46-X46</f>
        <v>22</v>
      </c>
      <c r="AI46" s="70">
        <v>39992</v>
      </c>
      <c r="AJ46" s="40">
        <v>43</v>
      </c>
      <c r="AK46" s="39">
        <v>1300</v>
      </c>
      <c r="AL46" s="60" t="s">
        <v>54</v>
      </c>
      <c r="AM46" s="43">
        <v>3</v>
      </c>
      <c r="AN46" s="50">
        <f t="shared" si="72"/>
        <v>0.21428571428571427</v>
      </c>
      <c r="AO46" s="39">
        <f t="shared" si="73"/>
        <v>-7.1428571428571432</v>
      </c>
      <c r="AP46" s="39">
        <f t="shared" si="74"/>
        <v>-3</v>
      </c>
      <c r="AQ46" s="39">
        <f t="shared" si="75"/>
        <v>-100</v>
      </c>
      <c r="AR46" s="39">
        <f t="shared" si="76"/>
        <v>3</v>
      </c>
      <c r="AS46" s="46">
        <f t="shared" si="77"/>
        <v>14</v>
      </c>
      <c r="AT46" s="70">
        <v>40006</v>
      </c>
      <c r="AU46" s="40">
        <v>46</v>
      </c>
      <c r="AV46" s="39">
        <v>1200</v>
      </c>
      <c r="AW46" s="60" t="s">
        <v>54</v>
      </c>
      <c r="AX46" s="43">
        <v>1</v>
      </c>
      <c r="AY46" s="50">
        <f t="shared" si="78"/>
        <v>0</v>
      </c>
      <c r="AZ46" s="39">
        <f t="shared" si="79"/>
        <v>-7.1428571428571432</v>
      </c>
      <c r="BA46" s="39">
        <f t="shared" si="80"/>
        <v>0</v>
      </c>
      <c r="BB46" s="39">
        <f t="shared" si="81"/>
        <v>-100</v>
      </c>
      <c r="BC46" s="39">
        <f t="shared" si="82"/>
        <v>0</v>
      </c>
      <c r="BD46" s="46">
        <f t="shared" si="83"/>
        <v>14</v>
      </c>
      <c r="BE46" s="70">
        <v>40020</v>
      </c>
      <c r="BF46" s="39">
        <v>46</v>
      </c>
      <c r="BG46" s="39">
        <v>1100</v>
      </c>
      <c r="BH46" s="60" t="s">
        <v>54</v>
      </c>
      <c r="BI46" s="46">
        <v>4</v>
      </c>
      <c r="BJ46" s="44"/>
    </row>
    <row r="47" spans="1:62" s="45" customFormat="1">
      <c r="A47" s="41" t="s">
        <v>51</v>
      </c>
      <c r="B47" s="70">
        <v>39761</v>
      </c>
      <c r="C47" s="40">
        <v>44.5</v>
      </c>
      <c r="D47" s="39">
        <v>1200</v>
      </c>
      <c r="E47" s="60" t="s">
        <v>54</v>
      </c>
      <c r="F47" s="43">
        <v>4</v>
      </c>
      <c r="G47" s="50">
        <f t="shared" si="63"/>
        <v>-0.42857142857142855</v>
      </c>
      <c r="H47" s="39">
        <f t="shared" si="64"/>
        <v>14.285714285714286</v>
      </c>
      <c r="I47" s="39">
        <f>IF(J47=0,0,K47/J47*100)</f>
        <v>-3</v>
      </c>
      <c r="J47" s="39">
        <f t="shared" si="0"/>
        <v>200</v>
      </c>
      <c r="K47" s="39">
        <f t="shared" si="1"/>
        <v>-6</v>
      </c>
      <c r="L47" s="46">
        <f t="shared" si="2"/>
        <v>14</v>
      </c>
      <c r="M47" s="70">
        <v>39775</v>
      </c>
      <c r="N47" s="40">
        <v>38.5</v>
      </c>
      <c r="O47" s="39">
        <v>1400</v>
      </c>
      <c r="P47" s="60" t="s">
        <v>54</v>
      </c>
      <c r="Q47" s="43">
        <v>6</v>
      </c>
      <c r="R47" s="50">
        <f t="shared" si="65"/>
        <v>5.6390977443609019E-2</v>
      </c>
      <c r="S47" s="39">
        <f t="shared" si="66"/>
        <v>-1.5037593984962405</v>
      </c>
      <c r="T47" s="39">
        <f t="shared" si="67"/>
        <v>-3.75</v>
      </c>
      <c r="U47" s="39">
        <f t="shared" si="68"/>
        <v>-200</v>
      </c>
      <c r="V47" s="39">
        <f t="shared" si="69"/>
        <v>7.5</v>
      </c>
      <c r="W47" s="46">
        <f t="shared" si="70"/>
        <v>133</v>
      </c>
      <c r="X47" s="70">
        <v>39908</v>
      </c>
      <c r="Y47" s="40">
        <v>46</v>
      </c>
      <c r="Z47" s="39">
        <v>1200</v>
      </c>
      <c r="AA47" s="60" t="s">
        <v>54</v>
      </c>
      <c r="AB47" s="43">
        <v>3</v>
      </c>
      <c r="AC47" s="50">
        <f>AG47/AH47</f>
        <v>0</v>
      </c>
      <c r="AD47" s="39">
        <f>AF47/AH47</f>
        <v>14.285714285714286</v>
      </c>
      <c r="AE47" s="39">
        <f t="shared" si="71"/>
        <v>0</v>
      </c>
      <c r="AF47" s="39">
        <f>AK47-Z47</f>
        <v>200</v>
      </c>
      <c r="AG47" s="39">
        <f>AJ47-Y47</f>
        <v>0</v>
      </c>
      <c r="AH47" s="46">
        <f>AI47-X47</f>
        <v>14</v>
      </c>
      <c r="AI47" s="70">
        <v>39922</v>
      </c>
      <c r="AJ47" s="40">
        <v>46</v>
      </c>
      <c r="AK47" s="39">
        <v>1400</v>
      </c>
      <c r="AL47" s="60" t="s">
        <v>54</v>
      </c>
      <c r="AM47" s="43">
        <v>2</v>
      </c>
      <c r="AN47" s="50">
        <f t="shared" si="72"/>
        <v>-0.10714285714285714</v>
      </c>
      <c r="AO47" s="39">
        <f t="shared" si="73"/>
        <v>-7.1428571428571432</v>
      </c>
      <c r="AP47" s="39">
        <f t="shared" si="74"/>
        <v>1.5</v>
      </c>
      <c r="AQ47" s="39">
        <f t="shared" si="75"/>
        <v>-100</v>
      </c>
      <c r="AR47" s="39">
        <f t="shared" si="76"/>
        <v>-1.5</v>
      </c>
      <c r="AS47" s="46">
        <f t="shared" si="77"/>
        <v>14</v>
      </c>
      <c r="AT47" s="70">
        <v>39936</v>
      </c>
      <c r="AU47" s="40">
        <v>44.5</v>
      </c>
      <c r="AV47" s="39">
        <v>1300</v>
      </c>
      <c r="AW47" s="60" t="s">
        <v>54</v>
      </c>
      <c r="AX47" s="43">
        <v>5</v>
      </c>
      <c r="AY47" s="50">
        <f t="shared" si="78"/>
        <v>-0.25</v>
      </c>
      <c r="AZ47" s="39">
        <f t="shared" si="79"/>
        <v>-7.1428571428571432</v>
      </c>
      <c r="BA47" s="39">
        <f t="shared" si="80"/>
        <v>3.5000000000000004</v>
      </c>
      <c r="BB47" s="39">
        <f t="shared" si="81"/>
        <v>-100</v>
      </c>
      <c r="BC47" s="39">
        <f t="shared" si="82"/>
        <v>-3.5</v>
      </c>
      <c r="BD47" s="46">
        <f t="shared" si="83"/>
        <v>14</v>
      </c>
      <c r="BE47" s="70">
        <v>39950</v>
      </c>
      <c r="BF47" s="40">
        <v>41</v>
      </c>
      <c r="BG47" s="39">
        <v>1200</v>
      </c>
      <c r="BH47" s="60" t="s">
        <v>54</v>
      </c>
      <c r="BI47" s="46">
        <v>7</v>
      </c>
      <c r="BJ47" s="44"/>
    </row>
    <row r="48" spans="1:62" s="45" customFormat="1">
      <c r="A48" s="41" t="s">
        <v>55</v>
      </c>
      <c r="B48" s="70">
        <v>39901</v>
      </c>
      <c r="C48" s="40">
        <v>17</v>
      </c>
      <c r="D48" s="39">
        <v>1400</v>
      </c>
      <c r="E48" s="60" t="s">
        <v>7</v>
      </c>
      <c r="F48" s="43">
        <v>6</v>
      </c>
      <c r="G48" s="50">
        <f t="shared" si="63"/>
        <v>-8.5714285714285715E-2</v>
      </c>
      <c r="H48" s="39">
        <f t="shared" si="64"/>
        <v>-5.7142857142857144</v>
      </c>
      <c r="I48" s="39">
        <f>IF(J48=0,0,K48/J48*100)</f>
        <v>1.5</v>
      </c>
      <c r="J48" s="39">
        <f t="shared" si="0"/>
        <v>-200</v>
      </c>
      <c r="K48" s="39">
        <f t="shared" si="1"/>
        <v>-3</v>
      </c>
      <c r="L48" s="46">
        <f t="shared" si="2"/>
        <v>35</v>
      </c>
      <c r="M48" s="70">
        <v>39936</v>
      </c>
      <c r="N48" s="40">
        <v>14</v>
      </c>
      <c r="O48" s="39">
        <v>1200</v>
      </c>
      <c r="P48" s="60" t="s">
        <v>7</v>
      </c>
      <c r="Q48" s="43">
        <v>6</v>
      </c>
      <c r="R48" s="50">
        <f t="shared" si="65"/>
        <v>2</v>
      </c>
      <c r="S48" s="39">
        <f t="shared" si="66"/>
        <v>0</v>
      </c>
      <c r="T48" s="39">
        <f t="shared" si="67"/>
        <v>0</v>
      </c>
      <c r="U48" s="39">
        <f t="shared" si="68"/>
        <v>0</v>
      </c>
      <c r="V48" s="39">
        <f t="shared" si="69"/>
        <v>14</v>
      </c>
      <c r="W48" s="46">
        <f t="shared" si="70"/>
        <v>7</v>
      </c>
      <c r="X48" s="70">
        <v>39943</v>
      </c>
      <c r="Y48" s="40">
        <v>28</v>
      </c>
      <c r="Z48" s="39">
        <v>1200</v>
      </c>
      <c r="AA48" s="60" t="s">
        <v>41</v>
      </c>
      <c r="AB48" s="43">
        <v>8</v>
      </c>
      <c r="AC48" s="50">
        <f>AG48/AH48</f>
        <v>-0.39285714285714285</v>
      </c>
      <c r="AD48" s="39">
        <f>AF48/AH48</f>
        <v>-7.1428571428571432</v>
      </c>
      <c r="AE48" s="39">
        <f t="shared" si="71"/>
        <v>5.5</v>
      </c>
      <c r="AF48" s="39">
        <f>AK48-Z48</f>
        <v>-100</v>
      </c>
      <c r="AG48" s="39">
        <f>AJ48-Y48</f>
        <v>-5.5</v>
      </c>
      <c r="AH48" s="46">
        <f>AI48-X48</f>
        <v>14</v>
      </c>
      <c r="AI48" s="70">
        <v>39957</v>
      </c>
      <c r="AJ48" s="40">
        <v>22.5</v>
      </c>
      <c r="AK48" s="39">
        <v>1100</v>
      </c>
      <c r="AL48" s="60" t="s">
        <v>14</v>
      </c>
      <c r="AM48" s="43">
        <v>1</v>
      </c>
      <c r="AN48" s="50">
        <f t="shared" si="72"/>
        <v>1</v>
      </c>
      <c r="AO48" s="39">
        <f t="shared" si="73"/>
        <v>7.6923076923076925</v>
      </c>
      <c r="AP48" s="39">
        <f t="shared" si="74"/>
        <v>13</v>
      </c>
      <c r="AQ48" s="39">
        <f t="shared" si="75"/>
        <v>100</v>
      </c>
      <c r="AR48" s="39">
        <f t="shared" si="76"/>
        <v>13</v>
      </c>
      <c r="AS48" s="46">
        <f t="shared" si="77"/>
        <v>13</v>
      </c>
      <c r="AT48" s="70">
        <v>39970</v>
      </c>
      <c r="AU48" s="40">
        <v>35.5</v>
      </c>
      <c r="AV48" s="39">
        <v>1200</v>
      </c>
      <c r="AW48" s="60" t="s">
        <v>56</v>
      </c>
      <c r="AX48" s="43">
        <v>1</v>
      </c>
      <c r="AY48" s="50">
        <f t="shared" si="78"/>
        <v>6.9444444444444448E-2</v>
      </c>
      <c r="AZ48" s="39">
        <f t="shared" si="79"/>
        <v>0</v>
      </c>
      <c r="BA48" s="39">
        <f t="shared" si="80"/>
        <v>0</v>
      </c>
      <c r="BB48" s="39">
        <f t="shared" si="81"/>
        <v>0</v>
      </c>
      <c r="BC48" s="39">
        <f t="shared" si="82"/>
        <v>2.5</v>
      </c>
      <c r="BD48" s="46">
        <f t="shared" si="83"/>
        <v>36</v>
      </c>
      <c r="BE48" s="70">
        <v>40006</v>
      </c>
      <c r="BF48" s="39">
        <v>38</v>
      </c>
      <c r="BG48" s="39">
        <v>1200</v>
      </c>
      <c r="BH48" s="60" t="s">
        <v>56</v>
      </c>
      <c r="BI48" s="46">
        <v>4</v>
      </c>
      <c r="BJ48" s="44"/>
    </row>
    <row r="49" spans="1:71" s="45" customFormat="1">
      <c r="A49" s="41" t="s">
        <v>55</v>
      </c>
      <c r="B49" s="70">
        <v>39712</v>
      </c>
      <c r="C49" s="40">
        <v>1.5</v>
      </c>
      <c r="D49" s="39">
        <v>1400</v>
      </c>
      <c r="E49" s="60" t="s">
        <v>7</v>
      </c>
      <c r="F49" s="43">
        <v>9</v>
      </c>
      <c r="G49" s="50">
        <f t="shared" ref="G49:G50" si="108">K49/L49</f>
        <v>0.80952380952380953</v>
      </c>
      <c r="H49" s="39">
        <f t="shared" ref="H49:H50" si="109">J49/L49</f>
        <v>-9.5238095238095237</v>
      </c>
      <c r="I49" s="39">
        <f t="shared" ref="I49" si="110">IF(J49=0,0,K49/J49*100)</f>
        <v>-8.5</v>
      </c>
      <c r="J49" s="39">
        <f t="shared" si="0"/>
        <v>-200</v>
      </c>
      <c r="K49" s="39">
        <f t="shared" si="1"/>
        <v>17</v>
      </c>
      <c r="L49" s="46">
        <f t="shared" si="2"/>
        <v>21</v>
      </c>
      <c r="M49" s="70">
        <v>39733</v>
      </c>
      <c r="N49" s="40">
        <v>18.5</v>
      </c>
      <c r="O49" s="39">
        <v>1200</v>
      </c>
      <c r="P49" s="60" t="s">
        <v>7</v>
      </c>
      <c r="Q49" s="43">
        <v>2</v>
      </c>
      <c r="R49" s="50">
        <f t="shared" ref="R49:R50" si="111">V49/W49</f>
        <v>8.9285714285714288E-2</v>
      </c>
      <c r="S49" s="39">
        <f t="shared" ref="S49:S50" si="112">U49/W49</f>
        <v>0</v>
      </c>
      <c r="T49" s="39">
        <f t="shared" ref="T49:T50" si="113">IF(U49=0,0,V49/U49*100)</f>
        <v>0</v>
      </c>
      <c r="U49" s="39">
        <f t="shared" ref="U49:U50" si="114">Z49-O49</f>
        <v>0</v>
      </c>
      <c r="V49" s="39">
        <f t="shared" ref="V49:V50" si="115">Y49-N49</f>
        <v>2.5</v>
      </c>
      <c r="W49" s="46">
        <f t="shared" ref="W49:W50" si="116">X49-M49</f>
        <v>28</v>
      </c>
      <c r="X49" s="70">
        <v>39761</v>
      </c>
      <c r="Y49" s="40">
        <v>21</v>
      </c>
      <c r="Z49" s="39">
        <v>1200</v>
      </c>
      <c r="AA49" s="60" t="s">
        <v>7</v>
      </c>
      <c r="AB49" s="43">
        <v>2</v>
      </c>
      <c r="AC49" s="50">
        <f t="shared" ref="AC49" si="117">AG49/AH49</f>
        <v>-0.6071428571428571</v>
      </c>
      <c r="AD49" s="39">
        <f t="shared" ref="AD49" si="118">AF49/AH49</f>
        <v>-7.1428571428571432</v>
      </c>
      <c r="AE49" s="39">
        <f t="shared" ref="AE49:AE50" si="119">IF(AF49=0,0,AG49/AF49*100)</f>
        <v>8.5</v>
      </c>
      <c r="AF49" s="39">
        <f t="shared" ref="AF49" si="120">AK49-Z49</f>
        <v>-100</v>
      </c>
      <c r="AG49" s="39">
        <f t="shared" ref="AG49" si="121">AJ49-Y49</f>
        <v>-8.5</v>
      </c>
      <c r="AH49" s="46">
        <f t="shared" ref="AH49" si="122">AI49-X49</f>
        <v>14</v>
      </c>
      <c r="AI49" s="70">
        <v>39775</v>
      </c>
      <c r="AJ49" s="40">
        <v>12.5</v>
      </c>
      <c r="AK49" s="39">
        <v>1100</v>
      </c>
      <c r="AL49" s="60" t="s">
        <v>7</v>
      </c>
      <c r="AM49" s="43">
        <v>8</v>
      </c>
      <c r="AN49" s="50">
        <f t="shared" ref="AN49:AN50" si="123">AR49/AS49</f>
        <v>1.8571428571428572</v>
      </c>
      <c r="AO49" s="39">
        <f t="shared" ref="AO49:AO50" si="124">AQ49/AS49</f>
        <v>28.571428571428573</v>
      </c>
      <c r="AP49" s="39">
        <f t="shared" ref="AP49:AP50" si="125">IF(AQ49=0,0,AR49/AQ49*100)</f>
        <v>6.5</v>
      </c>
      <c r="AQ49" s="39">
        <f t="shared" ref="AQ49:AQ50" si="126">AV49-AK49</f>
        <v>200</v>
      </c>
      <c r="AR49" s="39">
        <f t="shared" ref="AR49:AR50" si="127">AU49-AJ49</f>
        <v>13</v>
      </c>
      <c r="AS49" s="46">
        <f t="shared" ref="AS49:AS50" si="128">AT49-AI49</f>
        <v>7</v>
      </c>
      <c r="AT49" s="70">
        <v>39782</v>
      </c>
      <c r="AU49" s="40">
        <v>25.5</v>
      </c>
      <c r="AV49" s="39">
        <v>1300</v>
      </c>
      <c r="AW49" s="60" t="s">
        <v>18</v>
      </c>
      <c r="AX49" s="43">
        <v>7</v>
      </c>
      <c r="AY49" s="50">
        <f t="shared" ref="AY49:AY50" si="129">BC49/BD49</f>
        <v>-7.1428571428571425E-2</v>
      </c>
      <c r="AZ49" s="39">
        <f t="shared" ref="AZ49:AZ50" si="130">BB49/BD49</f>
        <v>0.84033613445378152</v>
      </c>
      <c r="BA49" s="39">
        <f t="shared" ref="BA49:BA50" si="131">IF(BB49=0,0,BC49/BB49*100)</f>
        <v>-8.5</v>
      </c>
      <c r="BB49" s="39">
        <f t="shared" ref="BB49:BB50" si="132">BG49-AV49</f>
        <v>100</v>
      </c>
      <c r="BC49" s="39">
        <f t="shared" ref="BC49:BC50" si="133">BF49-AU49</f>
        <v>-8.5</v>
      </c>
      <c r="BD49" s="46">
        <f t="shared" ref="BD49:BD50" si="134">BE49-AT49</f>
        <v>119</v>
      </c>
      <c r="BE49" s="70">
        <v>39901</v>
      </c>
      <c r="BF49" s="40">
        <v>17</v>
      </c>
      <c r="BG49" s="39">
        <v>1400</v>
      </c>
      <c r="BH49" s="60" t="s">
        <v>7</v>
      </c>
      <c r="BI49" s="46">
        <v>6</v>
      </c>
      <c r="BJ49" s="44"/>
    </row>
    <row r="50" spans="1:71" s="45" customFormat="1">
      <c r="A50" s="26" t="s">
        <v>57</v>
      </c>
      <c r="B50" s="70">
        <v>39901</v>
      </c>
      <c r="C50" s="40">
        <v>37</v>
      </c>
      <c r="D50" s="39">
        <v>1200</v>
      </c>
      <c r="E50" s="60" t="s">
        <v>28</v>
      </c>
      <c r="F50" s="43">
        <v>7</v>
      </c>
      <c r="G50" s="50">
        <f t="shared" si="108"/>
        <v>-0.11428571428571428</v>
      </c>
      <c r="H50" s="39">
        <f t="shared" si="109"/>
        <v>0</v>
      </c>
      <c r="I50" s="39">
        <f>IF(J50=0,0,K50/J50*100)</f>
        <v>0</v>
      </c>
      <c r="J50" s="39">
        <f t="shared" si="0"/>
        <v>0</v>
      </c>
      <c r="K50" s="39">
        <f t="shared" si="1"/>
        <v>-4</v>
      </c>
      <c r="L50" s="46">
        <f t="shared" si="2"/>
        <v>35</v>
      </c>
      <c r="M50" s="70">
        <v>39936</v>
      </c>
      <c r="N50" s="40">
        <v>33</v>
      </c>
      <c r="O50" s="39">
        <v>1200</v>
      </c>
      <c r="P50" s="60" t="s">
        <v>22</v>
      </c>
      <c r="Q50" s="43">
        <v>4</v>
      </c>
      <c r="R50" s="50">
        <f t="shared" si="111"/>
        <v>-5.5555555555555552E-2</v>
      </c>
      <c r="S50" s="39">
        <f t="shared" si="112"/>
        <v>-3.7037037037037037</v>
      </c>
      <c r="T50" s="39">
        <f t="shared" si="113"/>
        <v>1.5</v>
      </c>
      <c r="U50" s="39">
        <f t="shared" si="114"/>
        <v>-100</v>
      </c>
      <c r="V50" s="39">
        <f t="shared" si="115"/>
        <v>-1.5</v>
      </c>
      <c r="W50" s="46">
        <f t="shared" si="116"/>
        <v>27</v>
      </c>
      <c r="X50" s="70">
        <v>39963</v>
      </c>
      <c r="Y50" s="40">
        <v>31.5</v>
      </c>
      <c r="Z50" s="39">
        <v>1100</v>
      </c>
      <c r="AA50" s="60" t="s">
        <v>60</v>
      </c>
      <c r="AB50" s="43">
        <v>4</v>
      </c>
      <c r="AC50" s="50">
        <f>AG50/AH50</f>
        <v>-0.6428571428571429</v>
      </c>
      <c r="AD50" s="39">
        <f>AF50/AH50</f>
        <v>71.428571428571431</v>
      </c>
      <c r="AE50" s="39">
        <f t="shared" si="119"/>
        <v>-0.89999999999999991</v>
      </c>
      <c r="AF50" s="39">
        <f>AK50-Z50</f>
        <v>500</v>
      </c>
      <c r="AG50" s="39">
        <f>AJ50-Y50</f>
        <v>-4.5</v>
      </c>
      <c r="AH50" s="46">
        <f>AI50-X50</f>
        <v>7</v>
      </c>
      <c r="AI50" s="70">
        <v>39970</v>
      </c>
      <c r="AJ50" s="40">
        <v>27</v>
      </c>
      <c r="AK50" s="39">
        <v>1600</v>
      </c>
      <c r="AL50" s="60" t="s">
        <v>11</v>
      </c>
      <c r="AM50" s="43">
        <v>5</v>
      </c>
      <c r="AN50" s="50">
        <f t="shared" si="123"/>
        <v>0.27777777777777779</v>
      </c>
      <c r="AO50" s="39">
        <f t="shared" si="124"/>
        <v>-11.111111111111111</v>
      </c>
      <c r="AP50" s="39">
        <f t="shared" si="125"/>
        <v>-2.5</v>
      </c>
      <c r="AQ50" s="39">
        <f t="shared" si="126"/>
        <v>-400</v>
      </c>
      <c r="AR50" s="39">
        <f t="shared" si="127"/>
        <v>10</v>
      </c>
      <c r="AS50" s="46">
        <f t="shared" si="128"/>
        <v>36</v>
      </c>
      <c r="AT50" s="70">
        <v>40006</v>
      </c>
      <c r="AU50" s="40">
        <v>37</v>
      </c>
      <c r="AV50" s="39">
        <v>1200</v>
      </c>
      <c r="AW50" s="60" t="s">
        <v>22</v>
      </c>
      <c r="AX50" s="43">
        <v>1</v>
      </c>
      <c r="AY50" s="50">
        <f t="shared" si="129"/>
        <v>0</v>
      </c>
      <c r="AZ50" s="39">
        <f t="shared" si="130"/>
        <v>0</v>
      </c>
      <c r="BA50" s="39">
        <f t="shared" si="131"/>
        <v>0</v>
      </c>
      <c r="BB50" s="39">
        <f t="shared" si="132"/>
        <v>0</v>
      </c>
      <c r="BC50" s="39">
        <f t="shared" si="133"/>
        <v>0</v>
      </c>
      <c r="BD50" s="46">
        <f t="shared" si="134"/>
        <v>14</v>
      </c>
      <c r="BE50" s="70">
        <v>40020</v>
      </c>
      <c r="BF50" s="39">
        <v>37</v>
      </c>
      <c r="BG50" s="39">
        <v>1200</v>
      </c>
      <c r="BH50" s="60" t="s">
        <v>22</v>
      </c>
      <c r="BI50" s="46">
        <v>6</v>
      </c>
      <c r="BJ50" s="44"/>
    </row>
    <row r="51" spans="1:71" s="45" customFormat="1" ht="15.75" thickBot="1">
      <c r="A51" s="26" t="s">
        <v>57</v>
      </c>
      <c r="B51" s="70">
        <v>39683</v>
      </c>
      <c r="C51" s="40">
        <v>37.5</v>
      </c>
      <c r="D51" s="39">
        <v>1200</v>
      </c>
      <c r="E51" s="60" t="s">
        <v>59</v>
      </c>
      <c r="F51" s="43">
        <v>3</v>
      </c>
      <c r="G51" s="50">
        <f t="shared" ref="G51" si="135">K51/L51</f>
        <v>3.3333333333333333E-2</v>
      </c>
      <c r="H51" s="39">
        <f t="shared" ref="H51" si="136">J51/L51</f>
        <v>0</v>
      </c>
      <c r="I51" s="39">
        <f t="shared" ref="I51" si="137">IF(J51=0,0,K51/J51*100)</f>
        <v>0</v>
      </c>
      <c r="J51" s="39">
        <f t="shared" si="0"/>
        <v>0</v>
      </c>
      <c r="K51" s="39">
        <f t="shared" si="1"/>
        <v>0.5</v>
      </c>
      <c r="L51" s="46">
        <f t="shared" si="2"/>
        <v>15</v>
      </c>
      <c r="M51" s="70">
        <v>39698</v>
      </c>
      <c r="N51" s="40">
        <v>38</v>
      </c>
      <c r="O51" s="39">
        <v>1200</v>
      </c>
      <c r="P51" s="60" t="s">
        <v>28</v>
      </c>
      <c r="Q51" s="43">
        <v>2</v>
      </c>
      <c r="R51" s="50">
        <f t="shared" ref="R51" si="138">V51/W51</f>
        <v>0</v>
      </c>
      <c r="S51" s="39">
        <f t="shared" ref="S51" si="139">U51/W51</f>
        <v>-7.1428571428571432</v>
      </c>
      <c r="T51" s="39">
        <f t="shared" ref="T51" si="140">IF(U51=0,0,V51/U51*100)</f>
        <v>0</v>
      </c>
      <c r="U51" s="39">
        <f t="shared" ref="U51" si="141">Z51-O51</f>
        <v>-100</v>
      </c>
      <c r="V51" s="39">
        <f t="shared" ref="V51" si="142">Y51-N51</f>
        <v>0</v>
      </c>
      <c r="W51" s="46">
        <f t="shared" ref="W51" si="143">X51-M51</f>
        <v>14</v>
      </c>
      <c r="X51" s="70">
        <v>39712</v>
      </c>
      <c r="Y51" s="40">
        <v>38</v>
      </c>
      <c r="Z51" s="39">
        <v>1100</v>
      </c>
      <c r="AA51" s="60" t="s">
        <v>21</v>
      </c>
      <c r="AB51" s="43">
        <v>3</v>
      </c>
      <c r="AC51" s="50">
        <f t="shared" ref="AC51" si="144">AG51/AH51</f>
        <v>-0.33333333333333331</v>
      </c>
      <c r="AD51" s="39">
        <f t="shared" ref="AD51" si="145">AF51/AH51</f>
        <v>4.7619047619047619</v>
      </c>
      <c r="AE51" s="39">
        <f t="shared" ref="AE51" si="146">IF(AF51=0,0,AG51/AF51*100)</f>
        <v>-7.0000000000000009</v>
      </c>
      <c r="AF51" s="39">
        <f t="shared" ref="AF51" si="147">AK51-Z51</f>
        <v>100</v>
      </c>
      <c r="AG51" s="39">
        <f t="shared" ref="AG51" si="148">AJ51-Y51</f>
        <v>-7</v>
      </c>
      <c r="AH51" s="46">
        <f t="shared" ref="AH51" si="149">AI51-X51</f>
        <v>21</v>
      </c>
      <c r="AI51" s="70">
        <v>39733</v>
      </c>
      <c r="AJ51" s="40">
        <v>31</v>
      </c>
      <c r="AK51" s="39">
        <v>1200</v>
      </c>
      <c r="AL51" s="60" t="s">
        <v>21</v>
      </c>
      <c r="AM51" s="43">
        <v>7</v>
      </c>
      <c r="AN51" s="50">
        <f t="shared" ref="AN51" si="150">AR51/AS51</f>
        <v>-2.3809523809523808E-2</v>
      </c>
      <c r="AO51" s="39">
        <f t="shared" ref="AO51" si="151">AQ51/AS51</f>
        <v>-4.7619047619047619</v>
      </c>
      <c r="AP51" s="39">
        <f t="shared" ref="AP51" si="152">IF(AQ51=0,0,AR51/AQ51*100)</f>
        <v>0.5</v>
      </c>
      <c r="AQ51" s="39">
        <f t="shared" ref="AQ51" si="153">AV51-AK51</f>
        <v>-100</v>
      </c>
      <c r="AR51" s="39">
        <f t="shared" ref="AR51" si="154">AU51-AJ51</f>
        <v>-0.5</v>
      </c>
      <c r="AS51" s="46">
        <f t="shared" ref="AS51" si="155">AT51-AI51</f>
        <v>21</v>
      </c>
      <c r="AT51" s="70">
        <v>39754</v>
      </c>
      <c r="AU51" s="40">
        <v>30.5</v>
      </c>
      <c r="AV51" s="39">
        <v>1100</v>
      </c>
      <c r="AW51" s="60" t="s">
        <v>28</v>
      </c>
      <c r="AX51" s="43">
        <v>4</v>
      </c>
      <c r="AY51" s="51">
        <f t="shared" ref="AY51" si="156">BC51/BD51</f>
        <v>4.4217687074829932E-2</v>
      </c>
      <c r="AZ51" s="48">
        <f t="shared" ref="AZ51" si="157">BB51/BD51</f>
        <v>0.68027210884353739</v>
      </c>
      <c r="BA51" s="48">
        <f t="shared" ref="BA51" si="158">IF(BB51=0,0,BC51/BB51*100)</f>
        <v>6.5</v>
      </c>
      <c r="BB51" s="48">
        <f t="shared" ref="BB51" si="159">BG51-AV51</f>
        <v>100</v>
      </c>
      <c r="BC51" s="48">
        <f t="shared" ref="BC51" si="160">BF51-AU51</f>
        <v>6.5</v>
      </c>
      <c r="BD51" s="49">
        <f t="shared" ref="BD51" si="161">BE51-AT51</f>
        <v>147</v>
      </c>
      <c r="BE51" s="70">
        <v>39901</v>
      </c>
      <c r="BF51" s="40">
        <v>37</v>
      </c>
      <c r="BG51" s="39">
        <v>1200</v>
      </c>
      <c r="BH51" s="60" t="s">
        <v>28</v>
      </c>
      <c r="BI51" s="46">
        <v>7</v>
      </c>
      <c r="BJ51" s="44"/>
    </row>
    <row r="52" spans="1:71">
      <c r="A52" s="6"/>
      <c r="B52" s="67"/>
      <c r="C52" s="2"/>
      <c r="D52" s="2"/>
      <c r="E52" s="67"/>
      <c r="F52" s="2"/>
      <c r="G52" s="3"/>
      <c r="H52" s="3"/>
      <c r="I52" s="3"/>
      <c r="J52" s="3"/>
      <c r="K52" s="3"/>
      <c r="L52" s="3"/>
      <c r="M52" s="67"/>
      <c r="N52" s="2"/>
      <c r="O52" s="2"/>
      <c r="P52" s="67"/>
      <c r="Q52" s="2"/>
      <c r="R52" s="3"/>
      <c r="S52" s="3"/>
      <c r="T52" s="3"/>
      <c r="U52" s="3"/>
      <c r="V52" s="3"/>
      <c r="W52" s="3"/>
      <c r="X52" s="67"/>
      <c r="Y52" s="2"/>
      <c r="Z52" s="2"/>
      <c r="AA52" s="67"/>
      <c r="AB52" s="2"/>
      <c r="AC52" s="3"/>
      <c r="AD52" s="3"/>
      <c r="AE52" s="3"/>
      <c r="AF52" s="3"/>
      <c r="AG52" s="3"/>
      <c r="AH52" s="3"/>
      <c r="AI52" s="67"/>
      <c r="AJ52" s="2"/>
      <c r="AK52" s="2"/>
      <c r="AL52" s="67"/>
      <c r="AM52" s="2"/>
      <c r="AN52" s="3"/>
      <c r="AO52" s="3"/>
      <c r="AP52" s="3"/>
      <c r="AQ52" s="3"/>
      <c r="AR52" s="3"/>
      <c r="AS52" s="3"/>
      <c r="AT52" s="67"/>
      <c r="AU52" s="2"/>
      <c r="AV52" s="2"/>
      <c r="AW52" s="67"/>
      <c r="AX52" s="2"/>
      <c r="AY52" s="3"/>
      <c r="AZ52" s="3"/>
      <c r="BA52" s="3"/>
      <c r="BB52" s="3"/>
      <c r="BC52" s="3"/>
      <c r="BD52" s="3"/>
      <c r="BE52" s="67"/>
      <c r="BF52" s="2"/>
      <c r="BG52" s="2"/>
      <c r="BH52" s="67"/>
      <c r="BI52" s="2"/>
      <c r="BS52"/>
    </row>
    <row r="54" spans="1:71" ht="15.75" thickBot="1">
      <c r="B54" s="63" t="s">
        <v>148</v>
      </c>
      <c r="C54" t="s">
        <v>149</v>
      </c>
      <c r="I54" s="20" t="s">
        <v>151</v>
      </c>
    </row>
    <row r="55" spans="1:71" ht="15.75" thickBot="1">
      <c r="A55" s="27" t="s">
        <v>130</v>
      </c>
      <c r="B55" s="76" t="s">
        <v>67</v>
      </c>
      <c r="I55" t="s">
        <v>152</v>
      </c>
    </row>
    <row r="56" spans="1:71" ht="15.75" thickBot="1">
      <c r="A56" s="28" t="s">
        <v>129</v>
      </c>
      <c r="B56" s="77" t="s">
        <v>150</v>
      </c>
      <c r="AZ56" s="4"/>
      <c r="BA56" s="19"/>
      <c r="BB56" s="3"/>
      <c r="BC56" s="3"/>
      <c r="BD56" s="3"/>
      <c r="BE56" s="71"/>
    </row>
    <row r="57" spans="1:71" ht="15.75" thickBot="1">
      <c r="A57" s="29" t="s">
        <v>128</v>
      </c>
      <c r="B57" s="77"/>
      <c r="AZ57" s="4"/>
      <c r="BA57" s="19"/>
      <c r="BB57" s="3"/>
      <c r="BC57" s="3"/>
      <c r="BD57" s="3"/>
      <c r="BE57" s="71"/>
    </row>
    <row r="58" spans="1:71" ht="15.75" thickBot="1">
      <c r="A58" s="29" t="s">
        <v>127</v>
      </c>
      <c r="B58" s="77"/>
      <c r="AZ58" s="4"/>
      <c r="BA58" s="19"/>
      <c r="BB58" s="3"/>
      <c r="BC58" s="3"/>
      <c r="BD58" s="3"/>
      <c r="BE58" s="71"/>
    </row>
    <row r="59" spans="1:71" ht="15.75" thickBot="1">
      <c r="A59" s="30" t="s">
        <v>126</v>
      </c>
      <c r="B59" s="77"/>
      <c r="AZ59" s="4"/>
      <c r="BA59" s="19"/>
      <c r="BB59" s="3"/>
      <c r="BC59" s="3"/>
      <c r="BD59" s="3"/>
      <c r="BE59" s="71"/>
    </row>
    <row r="60" spans="1:71" ht="18.75" thickBot="1">
      <c r="A60" s="31" t="s">
        <v>131</v>
      </c>
      <c r="B60" s="77"/>
      <c r="C60" t="s">
        <v>147</v>
      </c>
      <c r="AZ60" s="4"/>
      <c r="BA60" s="19"/>
      <c r="BB60" s="3"/>
      <c r="BC60" s="3"/>
      <c r="BD60" s="3"/>
      <c r="BE60" s="71"/>
    </row>
    <row r="61" spans="1:71" ht="18.75" thickBot="1">
      <c r="A61" s="32" t="s">
        <v>132</v>
      </c>
      <c r="B61" s="77"/>
      <c r="C61" t="s">
        <v>145</v>
      </c>
      <c r="AZ61" s="4"/>
      <c r="BA61" s="19"/>
      <c r="BB61" s="3"/>
      <c r="BC61" s="3"/>
      <c r="BD61" s="3"/>
      <c r="BE61" s="71"/>
    </row>
    <row r="62" spans="1:71" ht="18.75" thickBot="1">
      <c r="A62" s="31" t="s">
        <v>136</v>
      </c>
      <c r="B62" s="77"/>
      <c r="C62" t="s">
        <v>146</v>
      </c>
      <c r="AZ62" s="4"/>
      <c r="BA62" s="19"/>
      <c r="BB62" s="3"/>
      <c r="BC62" s="3"/>
      <c r="BD62" s="3"/>
      <c r="BE62" s="71"/>
    </row>
    <row r="63" spans="1:71" ht="18.75" thickBot="1">
      <c r="A63" s="29" t="s">
        <v>135</v>
      </c>
      <c r="B63" s="77" t="s">
        <v>69</v>
      </c>
      <c r="C63" t="s">
        <v>144</v>
      </c>
      <c r="M63" s="74"/>
      <c r="N63" s="4"/>
      <c r="O63" s="3"/>
      <c r="P63" s="71"/>
      <c r="Q63" s="3"/>
      <c r="R63" s="3"/>
      <c r="S63" s="3"/>
      <c r="T63" s="3"/>
      <c r="U63" s="3"/>
      <c r="AZ63" s="4"/>
      <c r="BA63" s="19"/>
      <c r="BB63" s="3"/>
      <c r="BC63" s="3"/>
      <c r="BD63" s="3"/>
      <c r="BE63" s="71"/>
    </row>
    <row r="64" spans="1:71" ht="18.75" thickBot="1">
      <c r="A64" s="29" t="s">
        <v>133</v>
      </c>
      <c r="B64" s="77">
        <v>1</v>
      </c>
      <c r="C64" t="s">
        <v>143</v>
      </c>
      <c r="K64" s="23"/>
      <c r="L64" s="4"/>
      <c r="M64" s="74"/>
      <c r="N64" s="4"/>
      <c r="O64" s="3"/>
      <c r="P64" s="71"/>
      <c r="Q64" s="3"/>
      <c r="R64" s="3"/>
      <c r="S64" s="3"/>
      <c r="T64" s="3"/>
      <c r="U64" s="3"/>
      <c r="AZ64" s="4"/>
      <c r="BA64" s="19"/>
      <c r="BB64" s="3"/>
      <c r="BC64" s="3"/>
      <c r="BD64" s="3"/>
      <c r="BE64" s="71"/>
    </row>
    <row r="65" spans="1:57" ht="18.75" thickBot="1">
      <c r="A65" s="33" t="s">
        <v>134</v>
      </c>
      <c r="B65" s="77" t="s">
        <v>68</v>
      </c>
      <c r="C65" t="s">
        <v>142</v>
      </c>
      <c r="I65" s="23"/>
      <c r="J65" s="3"/>
      <c r="K65" s="23"/>
      <c r="L65" s="4"/>
      <c r="M65" s="74"/>
      <c r="N65" s="4"/>
      <c r="O65" s="3"/>
      <c r="P65" s="71"/>
      <c r="Q65" s="3"/>
      <c r="R65" s="3"/>
      <c r="S65" s="3"/>
      <c r="T65" s="3"/>
      <c r="U65" s="3"/>
      <c r="AZ65" s="4"/>
      <c r="BA65" s="19"/>
      <c r="BB65" s="3"/>
      <c r="BC65" s="3"/>
      <c r="BD65" s="3"/>
      <c r="BE65" s="71"/>
    </row>
    <row r="66" spans="1:57">
      <c r="I66" s="23"/>
      <c r="J66" s="3"/>
      <c r="K66" s="23"/>
      <c r="L66" s="4"/>
      <c r="M66" s="74"/>
      <c r="N66" s="4"/>
      <c r="O66" s="3"/>
      <c r="P66" s="71"/>
      <c r="Q66" s="3"/>
      <c r="R66" s="3"/>
      <c r="S66" s="3"/>
      <c r="T66" s="3"/>
      <c r="U66" s="3"/>
      <c r="AZ66" s="4"/>
      <c r="BA66" s="19"/>
      <c r="BB66" s="3"/>
      <c r="BC66" s="3"/>
      <c r="BD66" s="3"/>
      <c r="BE66" s="72"/>
    </row>
    <row r="67" spans="1:57">
      <c r="I67" s="23"/>
      <c r="J67" s="3"/>
      <c r="K67" s="23"/>
      <c r="L67" s="4"/>
      <c r="M67" s="74"/>
      <c r="N67" s="4"/>
      <c r="O67" s="3"/>
      <c r="P67" s="71"/>
      <c r="Q67" s="3"/>
      <c r="R67" s="23"/>
      <c r="S67" s="4"/>
      <c r="T67" s="3"/>
      <c r="U67" s="3"/>
      <c r="V67" s="3"/>
      <c r="AZ67" s="4"/>
      <c r="BA67" s="19"/>
      <c r="BB67" s="3"/>
      <c r="BC67" s="3"/>
      <c r="BD67" s="3"/>
      <c r="BE67" s="72"/>
    </row>
    <row r="68" spans="1:57">
      <c r="I68" s="23"/>
      <c r="J68" s="3"/>
      <c r="K68" s="23"/>
      <c r="L68" s="4"/>
      <c r="M68" s="74"/>
      <c r="N68" s="4"/>
      <c r="O68" s="3"/>
      <c r="P68" s="71"/>
      <c r="Q68" s="3"/>
      <c r="R68" s="23"/>
      <c r="S68" s="4"/>
      <c r="T68" s="3"/>
      <c r="U68" s="3"/>
      <c r="V68" s="3"/>
      <c r="AZ68" s="4"/>
      <c r="BA68" s="19"/>
      <c r="BB68" s="3"/>
      <c r="BC68" s="3"/>
      <c r="BD68" s="3"/>
      <c r="BE68" s="72"/>
    </row>
    <row r="69" spans="1:57">
      <c r="I69" s="23"/>
      <c r="J69" s="3"/>
      <c r="K69" s="23"/>
      <c r="L69" s="4"/>
      <c r="M69" s="74"/>
      <c r="N69" s="4"/>
      <c r="O69" s="3"/>
      <c r="P69" s="71"/>
      <c r="Q69" s="3"/>
      <c r="R69" s="23"/>
      <c r="S69" s="4"/>
      <c r="T69" s="3"/>
      <c r="U69" s="3"/>
      <c r="V69" s="3"/>
      <c r="AZ69" s="4"/>
      <c r="BA69" s="19"/>
      <c r="BB69" s="3"/>
      <c r="BC69" s="3"/>
      <c r="BD69" s="3"/>
      <c r="BE69" s="72"/>
    </row>
    <row r="70" spans="1:57">
      <c r="H70" s="23"/>
      <c r="I70" s="23"/>
      <c r="J70" s="3"/>
      <c r="K70" s="23"/>
      <c r="L70" s="4"/>
      <c r="M70" s="74"/>
      <c r="N70" s="4"/>
      <c r="O70" s="3"/>
      <c r="P70" s="71"/>
      <c r="Q70" s="3"/>
      <c r="R70" s="23"/>
      <c r="S70" s="4"/>
      <c r="T70" s="3"/>
      <c r="U70" s="3"/>
      <c r="V70" s="3"/>
      <c r="AZ70" s="4"/>
      <c r="BA70" s="19"/>
      <c r="BB70" s="3"/>
      <c r="BC70" s="3"/>
      <c r="BD70" s="3"/>
      <c r="BE70" s="71"/>
    </row>
    <row r="71" spans="1:57">
      <c r="H71" s="23"/>
      <c r="I71" s="23"/>
      <c r="J71" s="3"/>
      <c r="K71" s="23"/>
      <c r="L71" s="4"/>
      <c r="M71" s="74"/>
      <c r="N71" s="4"/>
      <c r="O71" s="3"/>
      <c r="P71" s="71"/>
      <c r="Q71" s="3"/>
      <c r="R71" s="23"/>
      <c r="S71" s="4"/>
      <c r="T71" s="3"/>
      <c r="U71" s="3"/>
      <c r="V71" s="3"/>
    </row>
    <row r="72" spans="1:57">
      <c r="H72" s="23"/>
      <c r="I72" s="23"/>
      <c r="J72" s="3"/>
      <c r="K72" s="23"/>
      <c r="L72" s="4"/>
      <c r="M72" s="74"/>
      <c r="N72" s="4"/>
      <c r="O72" s="3"/>
      <c r="P72" s="71"/>
      <c r="Q72" s="3"/>
      <c r="R72" s="23"/>
      <c r="S72" s="4"/>
      <c r="T72" s="3"/>
      <c r="U72" s="3"/>
      <c r="V72" s="3"/>
    </row>
    <row r="73" spans="1:57">
      <c r="H73" s="23"/>
      <c r="I73" s="23"/>
      <c r="J73" s="3"/>
      <c r="K73" s="23"/>
      <c r="L73" s="4"/>
      <c r="M73" s="74"/>
      <c r="N73" s="4"/>
      <c r="O73" s="3"/>
      <c r="P73" s="71"/>
      <c r="Q73" s="3"/>
      <c r="R73" s="23"/>
      <c r="S73" s="4"/>
      <c r="T73" s="3"/>
      <c r="U73" s="3"/>
      <c r="V73" s="3"/>
    </row>
    <row r="74" spans="1:57">
      <c r="H74" s="23"/>
      <c r="I74" s="23"/>
      <c r="J74" s="3"/>
      <c r="K74" s="23"/>
      <c r="L74" s="4"/>
      <c r="M74" s="74"/>
      <c r="N74" s="4"/>
      <c r="O74" s="3"/>
      <c r="P74" s="71"/>
      <c r="Q74" s="3"/>
      <c r="R74" s="23"/>
      <c r="S74" s="4"/>
      <c r="T74" s="3"/>
      <c r="U74" s="3"/>
      <c r="V74" s="3"/>
    </row>
    <row r="75" spans="1:57">
      <c r="H75" s="23"/>
      <c r="I75" s="23"/>
      <c r="J75" s="3"/>
      <c r="K75" s="23"/>
      <c r="L75" s="4"/>
      <c r="M75" s="74"/>
      <c r="N75" s="4"/>
      <c r="O75" s="3"/>
      <c r="P75" s="71"/>
      <c r="Q75" s="3"/>
      <c r="R75" s="23"/>
      <c r="S75" s="4"/>
      <c r="T75" s="3"/>
      <c r="U75" s="3"/>
      <c r="V75" s="3"/>
    </row>
    <row r="76" spans="1:57">
      <c r="H76" s="23"/>
      <c r="I76" s="23"/>
      <c r="J76" s="3"/>
      <c r="K76" s="23"/>
      <c r="L76" s="4"/>
      <c r="M76" s="74"/>
      <c r="N76" s="4"/>
      <c r="O76" s="3"/>
      <c r="P76" s="71"/>
      <c r="Q76" s="3"/>
      <c r="R76" s="23"/>
      <c r="S76" s="4"/>
      <c r="T76" s="3"/>
      <c r="U76" s="3"/>
      <c r="V76" s="3"/>
    </row>
    <row r="77" spans="1:57">
      <c r="H77" s="23"/>
      <c r="I77" s="23"/>
      <c r="J77" s="3"/>
      <c r="K77" s="23"/>
      <c r="L77" s="4"/>
      <c r="M77" s="74"/>
      <c r="N77" s="3"/>
      <c r="O77" s="3"/>
      <c r="P77" s="71"/>
      <c r="Q77" s="3"/>
      <c r="R77" s="23"/>
      <c r="S77" s="4"/>
      <c r="T77" s="3"/>
      <c r="U77" s="3"/>
      <c r="V77" s="3"/>
    </row>
    <row r="78" spans="1:57">
      <c r="H78" s="23"/>
      <c r="I78" s="23"/>
      <c r="J78" s="3"/>
      <c r="K78" s="23"/>
      <c r="L78" s="3"/>
      <c r="M78" s="71"/>
      <c r="N78" s="3"/>
      <c r="O78" s="3"/>
      <c r="P78" s="71"/>
      <c r="Q78" s="3"/>
      <c r="R78" s="23"/>
      <c r="S78" s="4"/>
      <c r="T78" s="3"/>
      <c r="U78" s="3"/>
      <c r="V78" s="3"/>
    </row>
    <row r="79" spans="1:57">
      <c r="H79" s="23"/>
      <c r="I79" s="23"/>
      <c r="J79" s="3"/>
      <c r="K79" s="3"/>
      <c r="L79" s="3"/>
      <c r="M79" s="74"/>
      <c r="N79" s="3"/>
      <c r="O79" s="3"/>
      <c r="P79" s="71"/>
      <c r="Q79" s="3"/>
      <c r="R79" s="23"/>
      <c r="S79" s="4"/>
      <c r="T79" s="3"/>
      <c r="U79" s="3"/>
      <c r="V79" s="3"/>
    </row>
    <row r="80" spans="1:57">
      <c r="H80" s="23"/>
      <c r="I80" s="23"/>
      <c r="J80" s="3"/>
      <c r="K80" s="3"/>
      <c r="L80" s="3"/>
      <c r="M80" s="74"/>
      <c r="N80" s="3"/>
      <c r="O80" s="3"/>
      <c r="P80" s="71"/>
      <c r="Q80" s="3"/>
      <c r="R80" s="23"/>
      <c r="S80" s="4"/>
      <c r="T80" s="3"/>
      <c r="U80" s="3"/>
      <c r="V80" s="3"/>
    </row>
    <row r="81" spans="8:22">
      <c r="H81" s="23"/>
      <c r="I81" s="23"/>
      <c r="J81" s="3"/>
      <c r="K81" s="3"/>
      <c r="L81" s="3"/>
      <c r="M81" s="71"/>
      <c r="N81" s="3"/>
      <c r="O81" s="3"/>
      <c r="P81" s="71"/>
      <c r="Q81" s="3"/>
      <c r="R81" s="23"/>
      <c r="S81" s="3"/>
      <c r="T81" s="3"/>
      <c r="U81" s="3"/>
      <c r="V81" s="3"/>
    </row>
    <row r="82" spans="8:22">
      <c r="H82" s="23"/>
      <c r="I82" s="3"/>
      <c r="J82" s="3"/>
      <c r="K82" s="3"/>
      <c r="L82" s="3"/>
      <c r="M82" s="75"/>
      <c r="N82" s="3"/>
      <c r="O82" s="3"/>
      <c r="P82" s="71"/>
      <c r="Q82" s="3"/>
    </row>
    <row r="83" spans="8:22">
      <c r="H83" s="23"/>
      <c r="I83" s="3"/>
      <c r="J83" s="3"/>
      <c r="K83" s="3"/>
      <c r="L83" s="3"/>
      <c r="M83" s="74"/>
      <c r="N83" s="3"/>
      <c r="O83" s="3"/>
      <c r="P83" s="71"/>
      <c r="Q83" s="3"/>
    </row>
    <row r="84" spans="8:22">
      <c r="H84" s="23"/>
      <c r="I84" s="3"/>
      <c r="J84" s="3"/>
      <c r="K84" s="3"/>
      <c r="L84" s="3"/>
      <c r="M84" s="74"/>
      <c r="N84" s="3"/>
      <c r="O84" s="3"/>
      <c r="P84" s="71"/>
      <c r="Q84" s="3"/>
    </row>
  </sheetData>
  <mergeCells count="5">
    <mergeCell ref="AY2:BD2"/>
    <mergeCell ref="AN2:AS2"/>
    <mergeCell ref="AC2:AH2"/>
    <mergeCell ref="R2:W2"/>
    <mergeCell ref="G2:L2"/>
  </mergeCells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53"/>
  <sheetViews>
    <sheetView topLeftCell="U28" workbookViewId="0">
      <selection activeCell="AL36" sqref="AL36"/>
    </sheetView>
  </sheetViews>
  <sheetFormatPr defaultRowHeight="15"/>
  <cols>
    <col min="2" max="2" width="9.140625" customWidth="1"/>
    <col min="5" max="5" width="12.7109375" bestFit="1" customWidth="1"/>
    <col min="6" max="6" width="5.85546875" bestFit="1" customWidth="1"/>
    <col min="7" max="7" width="8.42578125" bestFit="1" customWidth="1"/>
    <col min="8" max="8" width="8.140625" bestFit="1" customWidth="1"/>
    <col min="37" max="37" width="11" bestFit="1" customWidth="1"/>
  </cols>
  <sheetData>
    <row r="1" spans="1:44">
      <c r="A1" t="s">
        <v>170</v>
      </c>
      <c r="B1">
        <f t="shared" ref="B1" si="0">I1</f>
        <v>1</v>
      </c>
      <c r="C1" t="str">
        <f t="shared" ref="C1" si="1">J1</f>
        <v>opt=lovankent</v>
      </c>
      <c r="D1">
        <f t="shared" ref="D1" si="2">K1</f>
        <v>0</v>
      </c>
      <c r="E1">
        <f t="shared" ref="E1" si="3">L1</f>
        <v>1</v>
      </c>
      <c r="F1">
        <v>0</v>
      </c>
      <c r="G1">
        <f t="shared" ref="G1" si="4">N1</f>
        <v>1</v>
      </c>
      <c r="H1">
        <v>0</v>
      </c>
      <c r="I1">
        <f t="shared" ref="I1" si="5">P1</f>
        <v>1</v>
      </c>
      <c r="J1" t="str">
        <f t="shared" ref="J1" si="6">Q1</f>
        <v>opt=lovankent</v>
      </c>
      <c r="K1">
        <f t="shared" ref="K1" si="7">R1</f>
        <v>0</v>
      </c>
      <c r="L1">
        <f t="shared" ref="L1" si="8">S1</f>
        <v>1</v>
      </c>
      <c r="M1">
        <v>0</v>
      </c>
      <c r="N1">
        <f t="shared" ref="N1" si="9">U1</f>
        <v>1</v>
      </c>
      <c r="O1">
        <v>0</v>
      </c>
      <c r="P1">
        <f t="shared" ref="P1" si="10">W1</f>
        <v>1</v>
      </c>
      <c r="Q1" t="str">
        <f t="shared" ref="Q1" si="11">X1</f>
        <v>opt=lovankent</v>
      </c>
      <c r="R1">
        <f t="shared" ref="R1" si="12">Y1</f>
        <v>0</v>
      </c>
      <c r="S1">
        <f t="shared" ref="S1" si="13">Z1</f>
        <v>1</v>
      </c>
      <c r="T1">
        <v>0</v>
      </c>
      <c r="U1">
        <f t="shared" ref="U1:W1" si="14">AB1</f>
        <v>1</v>
      </c>
      <c r="V1">
        <v>0</v>
      </c>
      <c r="W1">
        <f t="shared" si="14"/>
        <v>1</v>
      </c>
      <c r="X1" t="str">
        <f>AE1</f>
        <v>opt=lovankent</v>
      </c>
      <c r="Y1">
        <f>AF1</f>
        <v>0</v>
      </c>
      <c r="Z1">
        <v>1</v>
      </c>
      <c r="AA1">
        <v>0</v>
      </c>
      <c r="AB1">
        <v>1</v>
      </c>
      <c r="AC1">
        <v>0</v>
      </c>
      <c r="AD1">
        <v>1</v>
      </c>
      <c r="AE1" t="s">
        <v>172</v>
      </c>
      <c r="AF1">
        <v>0</v>
      </c>
      <c r="AG1">
        <v>1</v>
      </c>
      <c r="AH1">
        <v>0</v>
      </c>
      <c r="AI1">
        <v>0</v>
      </c>
      <c r="AJ1" t="s">
        <v>172</v>
      </c>
      <c r="AK1" t="s">
        <v>171</v>
      </c>
      <c r="AN1" t="s">
        <v>175</v>
      </c>
      <c r="AO1" t="s">
        <v>175</v>
      </c>
      <c r="AP1" t="s">
        <v>175</v>
      </c>
      <c r="AQ1" t="s">
        <v>175</v>
      </c>
      <c r="AR1" t="s">
        <v>175</v>
      </c>
    </row>
    <row r="2" spans="1:44">
      <c r="F2" t="s">
        <v>174</v>
      </c>
      <c r="H2" t="s">
        <v>175</v>
      </c>
      <c r="M2" t="s">
        <v>174</v>
      </c>
      <c r="O2" t="s">
        <v>175</v>
      </c>
      <c r="T2" t="s">
        <v>174</v>
      </c>
      <c r="V2" t="s">
        <v>175</v>
      </c>
      <c r="AA2" t="s">
        <v>174</v>
      </c>
      <c r="AC2" t="s">
        <v>175</v>
      </c>
      <c r="AH2" t="s">
        <v>174</v>
      </c>
      <c r="AI2" t="s">
        <v>175</v>
      </c>
      <c r="AK2" t="s">
        <v>76</v>
      </c>
      <c r="AN2" t="s">
        <v>158</v>
      </c>
      <c r="AO2" t="s">
        <v>161</v>
      </c>
      <c r="AP2" t="s">
        <v>164</v>
      </c>
      <c r="AQ2" t="s">
        <v>167</v>
      </c>
      <c r="AR2" t="s">
        <v>169</v>
      </c>
    </row>
    <row r="3" spans="1:44">
      <c r="A3" t="s">
        <v>66</v>
      </c>
      <c r="B3" t="s">
        <v>124</v>
      </c>
      <c r="C3" t="s">
        <v>123</v>
      </c>
      <c r="D3" t="s">
        <v>121</v>
      </c>
      <c r="E3" t="s">
        <v>155</v>
      </c>
      <c r="F3" t="s">
        <v>156</v>
      </c>
      <c r="G3" t="s">
        <v>157</v>
      </c>
      <c r="H3" t="s">
        <v>158</v>
      </c>
      <c r="I3" t="s">
        <v>113</v>
      </c>
      <c r="J3" t="s">
        <v>112</v>
      </c>
      <c r="K3" t="s">
        <v>110</v>
      </c>
      <c r="L3" t="s">
        <v>159</v>
      </c>
      <c r="M3" t="s">
        <v>156</v>
      </c>
      <c r="N3" t="s">
        <v>160</v>
      </c>
      <c r="O3" t="s">
        <v>161</v>
      </c>
      <c r="P3" t="s">
        <v>104</v>
      </c>
      <c r="Q3" t="s">
        <v>103</v>
      </c>
      <c r="R3" t="s">
        <v>101</v>
      </c>
      <c r="S3" t="s">
        <v>162</v>
      </c>
      <c r="T3" t="s">
        <v>156</v>
      </c>
      <c r="U3" t="s">
        <v>163</v>
      </c>
      <c r="V3" t="s">
        <v>164</v>
      </c>
      <c r="W3" t="s">
        <v>78</v>
      </c>
      <c r="X3" t="s">
        <v>79</v>
      </c>
      <c r="Y3" t="s">
        <v>81</v>
      </c>
      <c r="Z3" t="s">
        <v>165</v>
      </c>
      <c r="AA3" t="s">
        <v>156</v>
      </c>
      <c r="AB3" t="s">
        <v>166</v>
      </c>
      <c r="AC3" t="s">
        <v>167</v>
      </c>
      <c r="AD3" t="s">
        <v>89</v>
      </c>
      <c r="AE3" t="s">
        <v>88</v>
      </c>
      <c r="AF3" t="s">
        <v>70</v>
      </c>
      <c r="AG3" t="s">
        <v>168</v>
      </c>
      <c r="AH3" t="s">
        <v>156</v>
      </c>
      <c r="AI3" t="s">
        <v>169</v>
      </c>
      <c r="AJ3" t="s">
        <v>72</v>
      </c>
      <c r="AK3" t="s">
        <v>75</v>
      </c>
      <c r="AN3">
        <v>14</v>
      </c>
      <c r="AO3">
        <v>7</v>
      </c>
      <c r="AP3">
        <v>7</v>
      </c>
      <c r="AQ3">
        <v>14</v>
      </c>
      <c r="AR3">
        <v>13</v>
      </c>
    </row>
    <row r="4" spans="1:44">
      <c r="A4" t="s">
        <v>0</v>
      </c>
      <c r="B4">
        <v>19</v>
      </c>
      <c r="C4">
        <v>1600</v>
      </c>
      <c r="D4">
        <v>7</v>
      </c>
      <c r="E4">
        <v>21.428571428571427</v>
      </c>
      <c r="F4">
        <v>300</v>
      </c>
      <c r="G4">
        <v>16</v>
      </c>
      <c r="H4">
        <f>ABS(AN3-17)</f>
        <v>3</v>
      </c>
      <c r="I4">
        <v>35</v>
      </c>
      <c r="J4">
        <v>1900</v>
      </c>
      <c r="K4">
        <v>2</v>
      </c>
      <c r="L4">
        <v>-100</v>
      </c>
      <c r="M4">
        <v>-700</v>
      </c>
      <c r="N4">
        <v>-24.5</v>
      </c>
      <c r="O4">
        <f>ABS(AO3-17)</f>
        <v>10</v>
      </c>
      <c r="P4">
        <v>10.5</v>
      </c>
      <c r="Q4">
        <v>1200</v>
      </c>
      <c r="R4">
        <v>9</v>
      </c>
      <c r="S4">
        <v>57.142857142857146</v>
      </c>
      <c r="T4">
        <v>400</v>
      </c>
      <c r="U4">
        <v>18</v>
      </c>
      <c r="V4">
        <f>ABS(AP3-17)</f>
        <v>10</v>
      </c>
      <c r="W4">
        <v>28.5</v>
      </c>
      <c r="X4">
        <v>1600</v>
      </c>
      <c r="Y4">
        <v>1</v>
      </c>
      <c r="Z4">
        <v>21.428571428571427</v>
      </c>
      <c r="AA4">
        <v>300</v>
      </c>
      <c r="AB4">
        <v>-1</v>
      </c>
      <c r="AC4">
        <f>ABS(AQ3-17)</f>
        <v>3</v>
      </c>
      <c r="AD4">
        <v>27.5</v>
      </c>
      <c r="AE4">
        <v>1900</v>
      </c>
      <c r="AF4">
        <v>6</v>
      </c>
      <c r="AG4">
        <v>-53.846153846153847</v>
      </c>
      <c r="AH4">
        <v>-700</v>
      </c>
      <c r="AI4">
        <f>ABS(AR3-17)</f>
        <v>4</v>
      </c>
      <c r="AJ4">
        <v>1200</v>
      </c>
      <c r="AK4">
        <v>2</v>
      </c>
      <c r="AN4">
        <v>7</v>
      </c>
      <c r="AO4">
        <v>21</v>
      </c>
      <c r="AP4">
        <v>112</v>
      </c>
      <c r="AQ4">
        <v>7</v>
      </c>
      <c r="AR4">
        <v>7</v>
      </c>
    </row>
    <row r="5" spans="1:44">
      <c r="A5" t="s">
        <v>0</v>
      </c>
      <c r="B5">
        <v>9.5</v>
      </c>
      <c r="C5">
        <v>1200</v>
      </c>
      <c r="D5">
        <v>7</v>
      </c>
      <c r="E5">
        <v>57.142857142857146</v>
      </c>
      <c r="F5">
        <v>400</v>
      </c>
      <c r="G5">
        <v>-13.5</v>
      </c>
      <c r="H5">
        <f t="shared" ref="H5:H27" si="15">ABS(AN4-17)</f>
        <v>10</v>
      </c>
      <c r="I5">
        <v>-4</v>
      </c>
      <c r="J5">
        <v>1600</v>
      </c>
      <c r="K5">
        <v>9</v>
      </c>
      <c r="L5">
        <v>0</v>
      </c>
      <c r="M5">
        <v>0</v>
      </c>
      <c r="N5">
        <v>31.5</v>
      </c>
      <c r="O5">
        <f t="shared" ref="O5:O27" si="16">ABS(AO4-17)</f>
        <v>4</v>
      </c>
      <c r="P5">
        <v>27.5</v>
      </c>
      <c r="Q5">
        <v>1600</v>
      </c>
      <c r="R5">
        <v>2</v>
      </c>
      <c r="S5">
        <v>0</v>
      </c>
      <c r="T5">
        <v>0</v>
      </c>
      <c r="U5">
        <v>-2.5</v>
      </c>
      <c r="V5">
        <f t="shared" ref="V5:V27" si="17">ABS(AP4-17)</f>
        <v>95</v>
      </c>
      <c r="W5">
        <v>25</v>
      </c>
      <c r="X5">
        <v>1400</v>
      </c>
      <c r="Y5">
        <v>2</v>
      </c>
      <c r="Z5">
        <v>-42.857142857142854</v>
      </c>
      <c r="AA5">
        <v>-300</v>
      </c>
      <c r="AB5">
        <v>-6.5</v>
      </c>
      <c r="AC5">
        <f t="shared" ref="AC5:AC27" si="18">ABS(AQ4-17)</f>
        <v>10</v>
      </c>
      <c r="AD5">
        <v>18.5</v>
      </c>
      <c r="AE5">
        <v>1100</v>
      </c>
      <c r="AF5">
        <v>4</v>
      </c>
      <c r="AG5">
        <v>71.428571428571431</v>
      </c>
      <c r="AH5">
        <v>500</v>
      </c>
      <c r="AI5">
        <f t="shared" ref="AI5:AI27" si="19">ABS(AR4-17)</f>
        <v>10</v>
      </c>
      <c r="AJ5">
        <v>1600</v>
      </c>
      <c r="AK5">
        <v>7</v>
      </c>
      <c r="AN5">
        <v>15</v>
      </c>
      <c r="AO5">
        <v>14</v>
      </c>
      <c r="AP5">
        <v>21</v>
      </c>
      <c r="AQ5">
        <v>6</v>
      </c>
      <c r="AR5">
        <v>8</v>
      </c>
    </row>
    <row r="6" spans="1:44">
      <c r="A6" t="s">
        <v>9</v>
      </c>
      <c r="B6">
        <v>31.5</v>
      </c>
      <c r="C6">
        <v>1200</v>
      </c>
      <c r="D6">
        <v>1</v>
      </c>
      <c r="E6">
        <v>13.333333333333334</v>
      </c>
      <c r="F6">
        <v>200</v>
      </c>
      <c r="G6">
        <v>1.5</v>
      </c>
      <c r="H6">
        <f t="shared" si="15"/>
        <v>2</v>
      </c>
      <c r="I6">
        <v>33</v>
      </c>
      <c r="J6">
        <v>1400</v>
      </c>
      <c r="K6">
        <v>2</v>
      </c>
      <c r="L6">
        <v>14.285714285714286</v>
      </c>
      <c r="M6">
        <v>200</v>
      </c>
      <c r="N6">
        <v>0</v>
      </c>
      <c r="O6">
        <f t="shared" si="16"/>
        <v>3</v>
      </c>
      <c r="P6">
        <v>33</v>
      </c>
      <c r="Q6">
        <v>1600</v>
      </c>
      <c r="R6">
        <v>7</v>
      </c>
      <c r="S6">
        <v>0</v>
      </c>
      <c r="T6">
        <v>0</v>
      </c>
      <c r="U6">
        <v>0</v>
      </c>
      <c r="V6">
        <f t="shared" si="17"/>
        <v>4</v>
      </c>
      <c r="W6">
        <v>33</v>
      </c>
      <c r="X6">
        <v>1600</v>
      </c>
      <c r="Y6">
        <v>4</v>
      </c>
      <c r="Z6">
        <v>-33.333333333333336</v>
      </c>
      <c r="AA6">
        <v>-200</v>
      </c>
      <c r="AB6">
        <v>-7.5</v>
      </c>
      <c r="AC6">
        <f t="shared" si="18"/>
        <v>11</v>
      </c>
      <c r="AD6">
        <v>25.5</v>
      </c>
      <c r="AE6">
        <v>1400</v>
      </c>
      <c r="AF6">
        <v>7</v>
      </c>
      <c r="AG6">
        <v>25</v>
      </c>
      <c r="AH6">
        <v>200</v>
      </c>
      <c r="AI6">
        <f t="shared" si="19"/>
        <v>9</v>
      </c>
      <c r="AJ6">
        <v>1600</v>
      </c>
      <c r="AK6">
        <v>3</v>
      </c>
      <c r="AN6">
        <v>217</v>
      </c>
      <c r="AO6">
        <v>14</v>
      </c>
      <c r="AP6">
        <v>14</v>
      </c>
      <c r="AQ6">
        <v>13</v>
      </c>
      <c r="AR6">
        <v>7</v>
      </c>
    </row>
    <row r="7" spans="1:44">
      <c r="A7" t="s">
        <v>9</v>
      </c>
      <c r="B7">
        <v>23.5</v>
      </c>
      <c r="C7">
        <v>1900</v>
      </c>
      <c r="D7">
        <v>8</v>
      </c>
      <c r="E7">
        <v>-2.3041474654377878</v>
      </c>
      <c r="F7">
        <v>-500</v>
      </c>
      <c r="G7">
        <v>-7</v>
      </c>
      <c r="H7">
        <f t="shared" si="15"/>
        <v>200</v>
      </c>
      <c r="I7">
        <v>16.5</v>
      </c>
      <c r="J7">
        <v>1400</v>
      </c>
      <c r="K7">
        <v>3</v>
      </c>
      <c r="L7">
        <v>35.714285714285715</v>
      </c>
      <c r="M7">
        <v>500</v>
      </c>
      <c r="N7">
        <v>3.5</v>
      </c>
      <c r="O7">
        <f t="shared" si="16"/>
        <v>3</v>
      </c>
      <c r="P7">
        <v>20</v>
      </c>
      <c r="Q7">
        <v>1900</v>
      </c>
      <c r="R7">
        <v>5</v>
      </c>
      <c r="S7">
        <v>-35.714285714285715</v>
      </c>
      <c r="T7">
        <v>-500</v>
      </c>
      <c r="U7">
        <v>-4</v>
      </c>
      <c r="V7">
        <f t="shared" si="17"/>
        <v>3</v>
      </c>
      <c r="W7">
        <v>16</v>
      </c>
      <c r="X7">
        <v>1400</v>
      </c>
      <c r="Y7">
        <v>4</v>
      </c>
      <c r="Z7">
        <v>15.384615384615385</v>
      </c>
      <c r="AA7">
        <v>200</v>
      </c>
      <c r="AB7">
        <v>9.5</v>
      </c>
      <c r="AC7">
        <f t="shared" si="18"/>
        <v>4</v>
      </c>
      <c r="AD7">
        <v>25.5</v>
      </c>
      <c r="AE7">
        <v>1600</v>
      </c>
      <c r="AF7">
        <v>1</v>
      </c>
      <c r="AG7">
        <v>-57.142857142857146</v>
      </c>
      <c r="AH7">
        <v>-400</v>
      </c>
      <c r="AI7">
        <f t="shared" si="19"/>
        <v>10</v>
      </c>
      <c r="AJ7">
        <v>1200</v>
      </c>
      <c r="AK7">
        <v>1</v>
      </c>
      <c r="AN7">
        <v>14</v>
      </c>
      <c r="AO7">
        <v>14</v>
      </c>
      <c r="AP7">
        <v>14</v>
      </c>
      <c r="AQ7">
        <v>119</v>
      </c>
      <c r="AR7">
        <v>118</v>
      </c>
    </row>
    <row r="8" spans="1:44">
      <c r="A8" t="s">
        <v>17</v>
      </c>
      <c r="B8">
        <v>27</v>
      </c>
      <c r="C8">
        <v>1300</v>
      </c>
      <c r="D8">
        <v>4</v>
      </c>
      <c r="E8">
        <v>-7.1428571428571432</v>
      </c>
      <c r="F8">
        <v>-100</v>
      </c>
      <c r="G8">
        <v>-18</v>
      </c>
      <c r="H8">
        <f t="shared" si="15"/>
        <v>3</v>
      </c>
      <c r="I8">
        <v>9</v>
      </c>
      <c r="J8">
        <v>1200</v>
      </c>
      <c r="K8">
        <v>8</v>
      </c>
      <c r="L8">
        <v>-7.1428571428571432</v>
      </c>
      <c r="M8">
        <v>-100</v>
      </c>
      <c r="N8">
        <v>8.5</v>
      </c>
      <c r="O8">
        <f t="shared" si="16"/>
        <v>3</v>
      </c>
      <c r="P8">
        <v>17.5</v>
      </c>
      <c r="Q8">
        <v>1100</v>
      </c>
      <c r="R8">
        <v>7</v>
      </c>
      <c r="S8">
        <v>35.714285714285715</v>
      </c>
      <c r="T8">
        <v>500</v>
      </c>
      <c r="U8">
        <v>-2</v>
      </c>
      <c r="V8">
        <f t="shared" si="17"/>
        <v>3</v>
      </c>
      <c r="W8">
        <v>15.5</v>
      </c>
      <c r="X8">
        <v>1600</v>
      </c>
      <c r="Y8">
        <v>5</v>
      </c>
      <c r="Z8">
        <v>-4.2016806722689077</v>
      </c>
      <c r="AA8">
        <v>-500</v>
      </c>
      <c r="AB8">
        <v>3.5</v>
      </c>
      <c r="AC8">
        <f t="shared" si="18"/>
        <v>102</v>
      </c>
      <c r="AD8">
        <v>19</v>
      </c>
      <c r="AE8">
        <v>1100</v>
      </c>
      <c r="AF8">
        <v>3</v>
      </c>
      <c r="AG8">
        <v>0</v>
      </c>
      <c r="AH8">
        <v>0</v>
      </c>
      <c r="AI8">
        <f t="shared" si="19"/>
        <v>101</v>
      </c>
      <c r="AJ8">
        <v>1100</v>
      </c>
      <c r="AK8">
        <v>10</v>
      </c>
      <c r="AN8">
        <v>14</v>
      </c>
      <c r="AO8">
        <v>63</v>
      </c>
      <c r="AP8">
        <v>7</v>
      </c>
      <c r="AQ8">
        <v>14</v>
      </c>
      <c r="AR8">
        <v>35</v>
      </c>
    </row>
    <row r="9" spans="1:44">
      <c r="A9" t="s">
        <v>17</v>
      </c>
      <c r="B9">
        <v>21</v>
      </c>
      <c r="C9">
        <v>1100</v>
      </c>
      <c r="D9">
        <v>7</v>
      </c>
      <c r="E9">
        <v>35.714285714285715</v>
      </c>
      <c r="F9">
        <v>500</v>
      </c>
      <c r="G9">
        <v>3</v>
      </c>
      <c r="H9">
        <f t="shared" si="15"/>
        <v>3</v>
      </c>
      <c r="I9">
        <v>24</v>
      </c>
      <c r="J9">
        <v>1600</v>
      </c>
      <c r="K9">
        <v>4</v>
      </c>
      <c r="L9">
        <v>-7.9365079365079367</v>
      </c>
      <c r="M9">
        <v>-500</v>
      </c>
      <c r="N9">
        <v>-6</v>
      </c>
      <c r="O9">
        <f t="shared" si="16"/>
        <v>46</v>
      </c>
      <c r="P9">
        <v>18</v>
      </c>
      <c r="Q9">
        <v>1100</v>
      </c>
      <c r="R9">
        <v>8</v>
      </c>
      <c r="S9">
        <v>42.857142857142854</v>
      </c>
      <c r="T9">
        <v>300</v>
      </c>
      <c r="U9">
        <v>-7.5</v>
      </c>
      <c r="V9">
        <f t="shared" si="17"/>
        <v>10</v>
      </c>
      <c r="W9">
        <v>10.5</v>
      </c>
      <c r="X9">
        <v>1400</v>
      </c>
      <c r="Y9">
        <v>8</v>
      </c>
      <c r="Z9">
        <v>0</v>
      </c>
      <c r="AA9">
        <v>0</v>
      </c>
      <c r="AB9">
        <v>16.5</v>
      </c>
      <c r="AC9">
        <f t="shared" si="18"/>
        <v>3</v>
      </c>
      <c r="AD9">
        <v>27</v>
      </c>
      <c r="AE9">
        <v>1400</v>
      </c>
      <c r="AF9">
        <v>4</v>
      </c>
      <c r="AG9">
        <v>-2.8571428571428572</v>
      </c>
      <c r="AH9">
        <v>-100</v>
      </c>
      <c r="AI9">
        <f t="shared" si="19"/>
        <v>18</v>
      </c>
      <c r="AJ9">
        <v>1300</v>
      </c>
      <c r="AK9">
        <v>4</v>
      </c>
      <c r="AN9">
        <v>7</v>
      </c>
      <c r="AO9">
        <v>28</v>
      </c>
      <c r="AP9">
        <v>7</v>
      </c>
      <c r="AQ9">
        <v>21</v>
      </c>
      <c r="AR9">
        <v>7</v>
      </c>
    </row>
    <row r="10" spans="1:44">
      <c r="A10" t="s">
        <v>154</v>
      </c>
      <c r="B10">
        <v>41.5</v>
      </c>
      <c r="C10">
        <v>1200</v>
      </c>
      <c r="D10">
        <v>6</v>
      </c>
      <c r="E10">
        <v>28.571428571428573</v>
      </c>
      <c r="F10">
        <v>200</v>
      </c>
      <c r="G10">
        <v>2</v>
      </c>
      <c r="H10">
        <f t="shared" si="15"/>
        <v>10</v>
      </c>
      <c r="I10">
        <v>43.5</v>
      </c>
      <c r="J10">
        <v>1400</v>
      </c>
      <c r="K10">
        <v>3</v>
      </c>
      <c r="L10">
        <v>0</v>
      </c>
      <c r="M10">
        <v>0</v>
      </c>
      <c r="N10">
        <v>-4</v>
      </c>
      <c r="O10">
        <f t="shared" si="16"/>
        <v>11</v>
      </c>
      <c r="P10">
        <v>39.5</v>
      </c>
      <c r="Q10">
        <v>1400</v>
      </c>
      <c r="R10">
        <v>6</v>
      </c>
      <c r="S10">
        <v>28.571428571428573</v>
      </c>
      <c r="T10">
        <v>200</v>
      </c>
      <c r="U10">
        <v>3.5</v>
      </c>
      <c r="V10">
        <f t="shared" si="17"/>
        <v>10</v>
      </c>
      <c r="W10">
        <v>43</v>
      </c>
      <c r="X10">
        <v>1600</v>
      </c>
      <c r="Y10">
        <v>2</v>
      </c>
      <c r="Z10">
        <v>0</v>
      </c>
      <c r="AA10">
        <v>0</v>
      </c>
      <c r="AB10">
        <v>-8</v>
      </c>
      <c r="AC10">
        <f t="shared" si="18"/>
        <v>4</v>
      </c>
      <c r="AD10">
        <v>35</v>
      </c>
      <c r="AE10">
        <v>1600</v>
      </c>
      <c r="AF10">
        <v>7</v>
      </c>
      <c r="AG10">
        <v>-28.571428571428573</v>
      </c>
      <c r="AH10">
        <v>-200</v>
      </c>
      <c r="AI10">
        <f t="shared" si="19"/>
        <v>10</v>
      </c>
      <c r="AJ10">
        <v>1400</v>
      </c>
      <c r="AK10">
        <v>9</v>
      </c>
      <c r="AN10">
        <v>21</v>
      </c>
      <c r="AO10">
        <v>21</v>
      </c>
      <c r="AP10">
        <v>21</v>
      </c>
      <c r="AQ10">
        <v>126</v>
      </c>
      <c r="AR10">
        <v>42</v>
      </c>
    </row>
    <row r="11" spans="1:44">
      <c r="A11" t="s">
        <v>154</v>
      </c>
      <c r="B11">
        <v>32.5</v>
      </c>
      <c r="C11">
        <v>1200</v>
      </c>
      <c r="D11">
        <v>2</v>
      </c>
      <c r="E11">
        <v>0</v>
      </c>
      <c r="F11">
        <v>0</v>
      </c>
      <c r="G11">
        <v>4</v>
      </c>
      <c r="H11">
        <f t="shared" si="15"/>
        <v>4</v>
      </c>
      <c r="I11">
        <v>36.5</v>
      </c>
      <c r="J11">
        <v>1200</v>
      </c>
      <c r="K11">
        <v>1</v>
      </c>
      <c r="L11">
        <v>0</v>
      </c>
      <c r="M11">
        <v>0</v>
      </c>
      <c r="N11">
        <v>11</v>
      </c>
      <c r="O11">
        <f t="shared" si="16"/>
        <v>4</v>
      </c>
      <c r="P11">
        <v>47.5</v>
      </c>
      <c r="Q11">
        <v>1200</v>
      </c>
      <c r="R11">
        <v>1</v>
      </c>
      <c r="S11">
        <v>4.7619047619047619</v>
      </c>
      <c r="T11">
        <v>100</v>
      </c>
      <c r="U11">
        <v>0</v>
      </c>
      <c r="V11">
        <f t="shared" si="17"/>
        <v>4</v>
      </c>
      <c r="W11">
        <v>47.5</v>
      </c>
      <c r="X11">
        <v>1300</v>
      </c>
      <c r="Y11">
        <v>3</v>
      </c>
      <c r="Z11">
        <v>-0.79365079365079361</v>
      </c>
      <c r="AA11">
        <v>-100</v>
      </c>
      <c r="AB11">
        <v>-4.5</v>
      </c>
      <c r="AC11">
        <f t="shared" si="18"/>
        <v>109</v>
      </c>
      <c r="AD11">
        <v>43</v>
      </c>
      <c r="AE11">
        <v>1200</v>
      </c>
      <c r="AF11">
        <v>5</v>
      </c>
      <c r="AG11">
        <v>0</v>
      </c>
      <c r="AH11">
        <v>0</v>
      </c>
      <c r="AI11">
        <f t="shared" si="19"/>
        <v>25</v>
      </c>
      <c r="AJ11">
        <v>1200</v>
      </c>
      <c r="AK11">
        <v>6</v>
      </c>
      <c r="AN11">
        <v>14</v>
      </c>
      <c r="AO11">
        <v>42</v>
      </c>
      <c r="AP11">
        <v>14</v>
      </c>
      <c r="AQ11">
        <v>7</v>
      </c>
      <c r="AR11">
        <v>13</v>
      </c>
    </row>
    <row r="12" spans="1:44">
      <c r="A12" t="s">
        <v>47</v>
      </c>
      <c r="B12">
        <v>29.5</v>
      </c>
      <c r="C12">
        <v>1400</v>
      </c>
      <c r="D12">
        <v>8</v>
      </c>
      <c r="E12">
        <v>0</v>
      </c>
      <c r="F12">
        <v>0</v>
      </c>
      <c r="G12">
        <v>-15.5</v>
      </c>
      <c r="H12">
        <f t="shared" si="15"/>
        <v>3</v>
      </c>
      <c r="I12">
        <v>14</v>
      </c>
      <c r="J12">
        <v>1400</v>
      </c>
      <c r="K12">
        <v>8</v>
      </c>
      <c r="L12">
        <v>-2.3809523809523809</v>
      </c>
      <c r="M12">
        <v>-100</v>
      </c>
      <c r="N12">
        <v>11.5</v>
      </c>
      <c r="O12">
        <f t="shared" si="16"/>
        <v>25</v>
      </c>
      <c r="P12">
        <v>25.5</v>
      </c>
      <c r="Q12">
        <v>1300</v>
      </c>
      <c r="R12">
        <v>9</v>
      </c>
      <c r="S12">
        <v>7.1428571428571432</v>
      </c>
      <c r="T12">
        <v>100</v>
      </c>
      <c r="U12">
        <v>-11.5</v>
      </c>
      <c r="V12">
        <f t="shared" si="17"/>
        <v>3</v>
      </c>
      <c r="W12">
        <v>14</v>
      </c>
      <c r="X12">
        <v>1400</v>
      </c>
      <c r="Y12">
        <v>9</v>
      </c>
      <c r="Z12">
        <v>0</v>
      </c>
      <c r="AA12">
        <v>0</v>
      </c>
      <c r="AB12">
        <v>21.5</v>
      </c>
      <c r="AC12">
        <f t="shared" si="18"/>
        <v>10</v>
      </c>
      <c r="AD12">
        <v>35.5</v>
      </c>
      <c r="AE12">
        <v>1400</v>
      </c>
      <c r="AF12">
        <v>1</v>
      </c>
      <c r="AG12">
        <v>0</v>
      </c>
      <c r="AH12">
        <v>0</v>
      </c>
      <c r="AI12">
        <f t="shared" si="19"/>
        <v>4</v>
      </c>
      <c r="AJ12">
        <v>1400</v>
      </c>
      <c r="AK12">
        <v>5</v>
      </c>
      <c r="AN12">
        <v>41</v>
      </c>
      <c r="AO12">
        <v>21</v>
      </c>
      <c r="AP12">
        <v>29</v>
      </c>
      <c r="AQ12">
        <v>63</v>
      </c>
      <c r="AR12">
        <v>161</v>
      </c>
    </row>
    <row r="13" spans="1:44">
      <c r="A13" t="s">
        <v>47</v>
      </c>
      <c r="B13">
        <v>32.5</v>
      </c>
      <c r="C13">
        <v>1300</v>
      </c>
      <c r="D13">
        <v>1</v>
      </c>
      <c r="E13">
        <v>7.3170731707317076</v>
      </c>
      <c r="F13">
        <v>300</v>
      </c>
      <c r="G13">
        <v>-4</v>
      </c>
      <c r="H13">
        <f t="shared" si="15"/>
        <v>24</v>
      </c>
      <c r="I13">
        <v>28.5</v>
      </c>
      <c r="J13">
        <v>1600</v>
      </c>
      <c r="K13">
        <v>5</v>
      </c>
      <c r="L13">
        <v>-19.047619047619047</v>
      </c>
      <c r="M13">
        <v>-400</v>
      </c>
      <c r="N13">
        <v>4</v>
      </c>
      <c r="O13">
        <f t="shared" si="16"/>
        <v>4</v>
      </c>
      <c r="P13">
        <v>32.5</v>
      </c>
      <c r="Q13">
        <v>1200</v>
      </c>
      <c r="R13">
        <v>6</v>
      </c>
      <c r="S13">
        <v>6.8965517241379306</v>
      </c>
      <c r="T13">
        <v>200</v>
      </c>
      <c r="U13">
        <v>-15.5</v>
      </c>
      <c r="V13">
        <f t="shared" si="17"/>
        <v>12</v>
      </c>
      <c r="W13">
        <v>17</v>
      </c>
      <c r="X13">
        <v>1400</v>
      </c>
      <c r="Y13">
        <v>8</v>
      </c>
      <c r="Z13">
        <v>0</v>
      </c>
      <c r="AA13">
        <v>0</v>
      </c>
      <c r="AB13">
        <v>18</v>
      </c>
      <c r="AC13">
        <f t="shared" si="18"/>
        <v>46</v>
      </c>
      <c r="AD13">
        <v>35</v>
      </c>
      <c r="AE13">
        <v>1400</v>
      </c>
      <c r="AF13">
        <v>1</v>
      </c>
      <c r="AG13">
        <v>0</v>
      </c>
      <c r="AH13">
        <v>0</v>
      </c>
      <c r="AI13">
        <f t="shared" si="19"/>
        <v>144</v>
      </c>
      <c r="AJ13">
        <v>1400</v>
      </c>
      <c r="AK13">
        <v>8</v>
      </c>
      <c r="AN13">
        <v>7</v>
      </c>
      <c r="AO13">
        <v>21</v>
      </c>
      <c r="AP13">
        <v>49</v>
      </c>
      <c r="AQ13">
        <v>14</v>
      </c>
      <c r="AR13">
        <v>13</v>
      </c>
    </row>
    <row r="14" spans="1:44">
      <c r="A14" t="s">
        <v>48</v>
      </c>
      <c r="B14">
        <v>11</v>
      </c>
      <c r="C14">
        <v>1400</v>
      </c>
      <c r="D14">
        <v>7</v>
      </c>
      <c r="E14">
        <v>-42.857142857142854</v>
      </c>
      <c r="F14">
        <v>-300</v>
      </c>
      <c r="G14">
        <v>20.5</v>
      </c>
      <c r="H14">
        <f t="shared" si="15"/>
        <v>10</v>
      </c>
      <c r="I14">
        <v>31.5</v>
      </c>
      <c r="J14">
        <v>1100</v>
      </c>
      <c r="K14">
        <v>4</v>
      </c>
      <c r="L14">
        <v>4.7619047619047619</v>
      </c>
      <c r="M14">
        <v>100</v>
      </c>
      <c r="N14">
        <v>5</v>
      </c>
      <c r="O14">
        <f t="shared" si="16"/>
        <v>4</v>
      </c>
      <c r="P14">
        <v>36.5</v>
      </c>
      <c r="Q14">
        <v>1200</v>
      </c>
      <c r="R14">
        <v>4</v>
      </c>
      <c r="S14">
        <v>0</v>
      </c>
      <c r="T14">
        <v>0</v>
      </c>
      <c r="U14">
        <v>-7.5</v>
      </c>
      <c r="V14">
        <f t="shared" si="17"/>
        <v>32</v>
      </c>
      <c r="W14">
        <v>29</v>
      </c>
      <c r="X14">
        <v>1200</v>
      </c>
      <c r="Y14">
        <v>8</v>
      </c>
      <c r="Z14">
        <v>14.285714285714286</v>
      </c>
      <c r="AA14">
        <v>200</v>
      </c>
      <c r="AB14">
        <v>1</v>
      </c>
      <c r="AC14">
        <f t="shared" si="18"/>
        <v>3</v>
      </c>
      <c r="AD14">
        <v>30</v>
      </c>
      <c r="AE14">
        <v>1400</v>
      </c>
      <c r="AF14">
        <v>4</v>
      </c>
      <c r="AG14">
        <v>0</v>
      </c>
      <c r="AH14">
        <v>0</v>
      </c>
      <c r="AI14">
        <f t="shared" si="19"/>
        <v>4</v>
      </c>
      <c r="AJ14">
        <v>1400</v>
      </c>
      <c r="AK14">
        <v>6</v>
      </c>
      <c r="AN14">
        <v>7</v>
      </c>
      <c r="AO14">
        <v>14</v>
      </c>
      <c r="AP14">
        <v>49</v>
      </c>
      <c r="AQ14">
        <v>126</v>
      </c>
      <c r="AR14">
        <v>14</v>
      </c>
    </row>
    <row r="15" spans="1:44">
      <c r="A15" t="s">
        <v>48</v>
      </c>
      <c r="B15">
        <v>20</v>
      </c>
      <c r="C15">
        <v>1400</v>
      </c>
      <c r="D15">
        <v>8</v>
      </c>
      <c r="E15">
        <v>-28.571428571428573</v>
      </c>
      <c r="F15">
        <v>-200</v>
      </c>
      <c r="G15">
        <v>17</v>
      </c>
      <c r="H15">
        <f t="shared" si="15"/>
        <v>10</v>
      </c>
      <c r="I15">
        <v>37</v>
      </c>
      <c r="J15">
        <v>1200</v>
      </c>
      <c r="K15">
        <v>1</v>
      </c>
      <c r="L15">
        <v>0</v>
      </c>
      <c r="M15">
        <v>0</v>
      </c>
      <c r="N15">
        <v>2</v>
      </c>
      <c r="O15">
        <f t="shared" si="16"/>
        <v>3</v>
      </c>
      <c r="P15">
        <v>39</v>
      </c>
      <c r="Q15">
        <v>1200</v>
      </c>
      <c r="R15">
        <v>1</v>
      </c>
      <c r="S15">
        <v>2.0408163265306123</v>
      </c>
      <c r="T15">
        <v>100</v>
      </c>
      <c r="U15">
        <v>-39</v>
      </c>
      <c r="V15">
        <f t="shared" si="17"/>
        <v>32</v>
      </c>
      <c r="W15">
        <v>0</v>
      </c>
      <c r="X15">
        <v>1300</v>
      </c>
      <c r="Y15">
        <v>7</v>
      </c>
      <c r="Z15">
        <v>-1.5873015873015872</v>
      </c>
      <c r="AA15">
        <v>-200</v>
      </c>
      <c r="AB15">
        <v>39</v>
      </c>
      <c r="AC15">
        <f t="shared" si="18"/>
        <v>109</v>
      </c>
      <c r="AD15">
        <v>39</v>
      </c>
      <c r="AE15">
        <v>1100</v>
      </c>
      <c r="AF15">
        <v>2</v>
      </c>
      <c r="AG15">
        <v>21.428571428571427</v>
      </c>
      <c r="AH15">
        <v>300</v>
      </c>
      <c r="AI15">
        <f t="shared" si="19"/>
        <v>3</v>
      </c>
      <c r="AJ15">
        <v>1400</v>
      </c>
      <c r="AK15">
        <v>7</v>
      </c>
      <c r="AN15">
        <v>266</v>
      </c>
      <c r="AO15">
        <v>21</v>
      </c>
      <c r="AP15">
        <v>7</v>
      </c>
      <c r="AQ15">
        <v>14</v>
      </c>
      <c r="AR15">
        <v>6</v>
      </c>
    </row>
    <row r="16" spans="1:44">
      <c r="A16" t="s">
        <v>37</v>
      </c>
      <c r="B16">
        <v>40.5</v>
      </c>
      <c r="C16">
        <v>1400</v>
      </c>
      <c r="D16">
        <v>6</v>
      </c>
      <c r="E16">
        <v>0</v>
      </c>
      <c r="F16">
        <v>0</v>
      </c>
      <c r="G16">
        <v>-13</v>
      </c>
      <c r="H16">
        <f t="shared" si="15"/>
        <v>249</v>
      </c>
      <c r="I16">
        <v>27.5</v>
      </c>
      <c r="J16">
        <v>1400</v>
      </c>
      <c r="K16">
        <v>8</v>
      </c>
      <c r="L16">
        <v>-9.5238095238095237</v>
      </c>
      <c r="M16">
        <v>-200</v>
      </c>
      <c r="N16">
        <v>12.5</v>
      </c>
      <c r="O16">
        <f t="shared" si="16"/>
        <v>4</v>
      </c>
      <c r="P16">
        <v>40</v>
      </c>
      <c r="Q16">
        <v>1200</v>
      </c>
      <c r="R16">
        <v>2</v>
      </c>
      <c r="S16">
        <v>0</v>
      </c>
      <c r="T16">
        <v>0</v>
      </c>
      <c r="U16">
        <v>-1.5</v>
      </c>
      <c r="V16">
        <f t="shared" si="17"/>
        <v>10</v>
      </c>
      <c r="W16">
        <v>38.5</v>
      </c>
      <c r="X16">
        <v>1200</v>
      </c>
      <c r="Y16">
        <v>3</v>
      </c>
      <c r="Z16">
        <v>0</v>
      </c>
      <c r="AA16">
        <v>0</v>
      </c>
      <c r="AB16">
        <v>-9.5</v>
      </c>
      <c r="AC16">
        <f t="shared" si="18"/>
        <v>3</v>
      </c>
      <c r="AD16">
        <v>29</v>
      </c>
      <c r="AE16">
        <v>1200</v>
      </c>
      <c r="AF16">
        <v>8</v>
      </c>
      <c r="AG16">
        <v>33.333333333333336</v>
      </c>
      <c r="AH16">
        <v>200</v>
      </c>
      <c r="AI16">
        <f t="shared" si="19"/>
        <v>11</v>
      </c>
      <c r="AJ16">
        <v>1400</v>
      </c>
      <c r="AK16">
        <v>4</v>
      </c>
      <c r="AN16">
        <v>7</v>
      </c>
      <c r="AO16">
        <v>35</v>
      </c>
      <c r="AP16">
        <v>21</v>
      </c>
      <c r="AQ16">
        <v>7</v>
      </c>
      <c r="AR16">
        <v>14</v>
      </c>
    </row>
    <row r="17" spans="1:44">
      <c r="A17" t="s">
        <v>37</v>
      </c>
      <c r="B17">
        <v>22</v>
      </c>
      <c r="C17">
        <v>1600</v>
      </c>
      <c r="D17">
        <v>7</v>
      </c>
      <c r="E17">
        <v>-42.857142857142854</v>
      </c>
      <c r="F17">
        <v>-300</v>
      </c>
      <c r="G17">
        <v>18</v>
      </c>
      <c r="H17">
        <f t="shared" si="15"/>
        <v>10</v>
      </c>
      <c r="I17">
        <v>40</v>
      </c>
      <c r="J17">
        <v>1300</v>
      </c>
      <c r="K17">
        <v>1</v>
      </c>
      <c r="L17">
        <v>2.8571428571428572</v>
      </c>
      <c r="M17">
        <v>100</v>
      </c>
      <c r="N17">
        <v>-4.5</v>
      </c>
      <c r="O17">
        <f t="shared" si="16"/>
        <v>18</v>
      </c>
      <c r="P17">
        <v>35.5</v>
      </c>
      <c r="Q17">
        <v>1400</v>
      </c>
      <c r="R17">
        <v>6</v>
      </c>
      <c r="S17">
        <v>9.5238095238095237</v>
      </c>
      <c r="T17">
        <v>200</v>
      </c>
      <c r="U17">
        <v>3</v>
      </c>
      <c r="V17">
        <f t="shared" si="17"/>
        <v>4</v>
      </c>
      <c r="W17">
        <v>38.5</v>
      </c>
      <c r="X17">
        <v>1600</v>
      </c>
      <c r="Y17">
        <v>4</v>
      </c>
      <c r="Z17">
        <v>-28.571428571428573</v>
      </c>
      <c r="AA17">
        <v>-200</v>
      </c>
      <c r="AB17">
        <v>-25.5</v>
      </c>
      <c r="AC17">
        <f t="shared" si="18"/>
        <v>10</v>
      </c>
      <c r="AD17">
        <v>13</v>
      </c>
      <c r="AE17">
        <v>1400</v>
      </c>
      <c r="AF17">
        <v>6</v>
      </c>
      <c r="AG17">
        <v>0</v>
      </c>
      <c r="AH17">
        <v>0</v>
      </c>
      <c r="AI17">
        <f t="shared" si="19"/>
        <v>3</v>
      </c>
      <c r="AJ17">
        <v>1400</v>
      </c>
      <c r="AK17">
        <v>6</v>
      </c>
      <c r="AN17">
        <v>266</v>
      </c>
      <c r="AO17">
        <v>21</v>
      </c>
      <c r="AP17">
        <v>7</v>
      </c>
      <c r="AQ17">
        <v>14</v>
      </c>
      <c r="AR17">
        <v>6</v>
      </c>
    </row>
    <row r="18" spans="1:44">
      <c r="A18" t="s">
        <v>44</v>
      </c>
      <c r="B18">
        <v>33.5</v>
      </c>
      <c r="C18">
        <v>1900</v>
      </c>
      <c r="D18">
        <v>8</v>
      </c>
      <c r="E18">
        <v>-1.8796992481203008</v>
      </c>
      <c r="F18">
        <v>-500</v>
      </c>
      <c r="G18">
        <v>9.5</v>
      </c>
      <c r="H18">
        <f t="shared" si="15"/>
        <v>249</v>
      </c>
      <c r="I18">
        <v>43</v>
      </c>
      <c r="J18">
        <v>1400</v>
      </c>
      <c r="K18">
        <v>3</v>
      </c>
      <c r="L18">
        <v>9.5238095238095237</v>
      </c>
      <c r="M18">
        <v>200</v>
      </c>
      <c r="N18">
        <v>0</v>
      </c>
      <c r="O18">
        <f t="shared" si="16"/>
        <v>4</v>
      </c>
      <c r="P18">
        <v>43</v>
      </c>
      <c r="Q18">
        <v>1600</v>
      </c>
      <c r="R18">
        <v>3</v>
      </c>
      <c r="S18">
        <v>-42.857142857142854</v>
      </c>
      <c r="T18">
        <v>-300</v>
      </c>
      <c r="U18">
        <v>-1</v>
      </c>
      <c r="V18">
        <f t="shared" si="17"/>
        <v>10</v>
      </c>
      <c r="W18">
        <v>42</v>
      </c>
      <c r="X18">
        <v>1300</v>
      </c>
      <c r="Y18">
        <v>4</v>
      </c>
      <c r="Z18">
        <v>7.1428571428571432</v>
      </c>
      <c r="AA18">
        <v>100</v>
      </c>
      <c r="AB18">
        <v>1</v>
      </c>
      <c r="AC18">
        <f t="shared" si="18"/>
        <v>3</v>
      </c>
      <c r="AD18">
        <v>43</v>
      </c>
      <c r="AE18">
        <v>1400</v>
      </c>
      <c r="AF18">
        <v>3</v>
      </c>
      <c r="AG18">
        <v>0</v>
      </c>
      <c r="AH18">
        <v>0</v>
      </c>
      <c r="AI18">
        <f t="shared" si="19"/>
        <v>11</v>
      </c>
      <c r="AJ18">
        <v>1400</v>
      </c>
      <c r="AK18">
        <v>1</v>
      </c>
      <c r="AN18">
        <v>7</v>
      </c>
      <c r="AO18">
        <v>35</v>
      </c>
      <c r="AP18">
        <v>21</v>
      </c>
      <c r="AQ18">
        <v>7</v>
      </c>
      <c r="AR18">
        <v>14</v>
      </c>
    </row>
    <row r="19" spans="1:44">
      <c r="A19" t="s">
        <v>44</v>
      </c>
      <c r="B19">
        <v>44.5</v>
      </c>
      <c r="C19">
        <v>1600</v>
      </c>
      <c r="D19">
        <v>3</v>
      </c>
      <c r="E19">
        <v>0</v>
      </c>
      <c r="F19">
        <v>0</v>
      </c>
      <c r="G19">
        <v>1</v>
      </c>
      <c r="H19">
        <f t="shared" si="15"/>
        <v>10</v>
      </c>
      <c r="I19">
        <v>45.5</v>
      </c>
      <c r="J19">
        <v>1600</v>
      </c>
      <c r="K19">
        <v>2</v>
      </c>
      <c r="L19">
        <v>0</v>
      </c>
      <c r="M19">
        <v>0</v>
      </c>
      <c r="N19">
        <v>1</v>
      </c>
      <c r="O19">
        <f t="shared" si="16"/>
        <v>18</v>
      </c>
      <c r="P19">
        <v>46.5</v>
      </c>
      <c r="Q19">
        <v>1600</v>
      </c>
      <c r="R19">
        <v>2</v>
      </c>
      <c r="S19">
        <v>14.285714285714286</v>
      </c>
      <c r="T19">
        <v>300</v>
      </c>
      <c r="U19">
        <v>0</v>
      </c>
      <c r="V19">
        <f t="shared" si="17"/>
        <v>4</v>
      </c>
      <c r="W19">
        <v>46.5</v>
      </c>
      <c r="X19">
        <v>1900</v>
      </c>
      <c r="Y19">
        <v>3</v>
      </c>
      <c r="Z19">
        <v>-42.857142857142854</v>
      </c>
      <c r="AA19">
        <v>-300</v>
      </c>
      <c r="AB19">
        <v>-17</v>
      </c>
      <c r="AC19">
        <f t="shared" si="18"/>
        <v>10</v>
      </c>
      <c r="AD19">
        <v>29.5</v>
      </c>
      <c r="AE19">
        <v>1600</v>
      </c>
      <c r="AF19">
        <v>7</v>
      </c>
      <c r="AG19">
        <v>21.428571428571427</v>
      </c>
      <c r="AH19">
        <v>300</v>
      </c>
      <c r="AI19">
        <f t="shared" si="19"/>
        <v>3</v>
      </c>
      <c r="AJ19">
        <v>1900</v>
      </c>
      <c r="AK19">
        <v>8</v>
      </c>
      <c r="AN19">
        <v>217</v>
      </c>
      <c r="AO19">
        <v>49</v>
      </c>
      <c r="AP19">
        <v>28</v>
      </c>
      <c r="AQ19">
        <v>14</v>
      </c>
      <c r="AR19">
        <v>6</v>
      </c>
    </row>
    <row r="20" spans="1:44">
      <c r="A20" t="s">
        <v>49</v>
      </c>
      <c r="B20">
        <v>45</v>
      </c>
      <c r="C20">
        <v>1200</v>
      </c>
      <c r="D20">
        <v>6</v>
      </c>
      <c r="E20">
        <v>-0.46082949308755761</v>
      </c>
      <c r="F20">
        <v>-100</v>
      </c>
      <c r="G20">
        <v>-23</v>
      </c>
      <c r="H20">
        <f t="shared" si="15"/>
        <v>200</v>
      </c>
      <c r="I20">
        <v>22</v>
      </c>
      <c r="J20">
        <v>1100</v>
      </c>
      <c r="K20">
        <v>8</v>
      </c>
      <c r="L20">
        <v>0</v>
      </c>
      <c r="M20">
        <v>0</v>
      </c>
      <c r="N20">
        <v>10.5</v>
      </c>
      <c r="O20">
        <f t="shared" si="16"/>
        <v>32</v>
      </c>
      <c r="P20">
        <v>32.5</v>
      </c>
      <c r="Q20">
        <v>1100</v>
      </c>
      <c r="R20">
        <v>7</v>
      </c>
      <c r="S20">
        <v>-3.5714285714285716</v>
      </c>
      <c r="T20">
        <v>-100</v>
      </c>
      <c r="U20">
        <v>6.5</v>
      </c>
      <c r="V20">
        <f t="shared" si="17"/>
        <v>11</v>
      </c>
      <c r="W20">
        <v>39</v>
      </c>
      <c r="X20">
        <v>1000</v>
      </c>
      <c r="Y20">
        <v>7</v>
      </c>
      <c r="Z20">
        <v>7.1428571428571432</v>
      </c>
      <c r="AA20">
        <v>100</v>
      </c>
      <c r="AB20">
        <v>-4.5</v>
      </c>
      <c r="AC20">
        <f t="shared" si="18"/>
        <v>3</v>
      </c>
      <c r="AD20">
        <v>34.5</v>
      </c>
      <c r="AE20">
        <v>1100</v>
      </c>
      <c r="AF20">
        <v>7</v>
      </c>
      <c r="AG20">
        <v>50</v>
      </c>
      <c r="AH20">
        <v>300</v>
      </c>
      <c r="AI20">
        <f t="shared" si="19"/>
        <v>11</v>
      </c>
      <c r="AJ20">
        <v>1400</v>
      </c>
      <c r="AK20">
        <v>11</v>
      </c>
      <c r="AN20">
        <v>21</v>
      </c>
      <c r="AO20">
        <v>42</v>
      </c>
      <c r="AP20">
        <v>49</v>
      </c>
      <c r="AQ20">
        <v>13</v>
      </c>
      <c r="AR20">
        <v>29</v>
      </c>
    </row>
    <row r="21" spans="1:44">
      <c r="A21" t="s">
        <v>49</v>
      </c>
      <c r="B21">
        <v>48</v>
      </c>
      <c r="C21">
        <v>1000</v>
      </c>
      <c r="D21">
        <v>1</v>
      </c>
      <c r="E21">
        <v>4.7619047619047619</v>
      </c>
      <c r="F21">
        <v>100</v>
      </c>
      <c r="G21">
        <v>6.5</v>
      </c>
      <c r="H21">
        <f t="shared" si="15"/>
        <v>4</v>
      </c>
      <c r="I21">
        <v>54.5</v>
      </c>
      <c r="J21">
        <v>1100</v>
      </c>
      <c r="K21">
        <v>4</v>
      </c>
      <c r="L21">
        <v>0</v>
      </c>
      <c r="M21">
        <v>0</v>
      </c>
      <c r="N21">
        <v>-0.5</v>
      </c>
      <c r="O21">
        <f t="shared" si="16"/>
        <v>25</v>
      </c>
      <c r="P21">
        <v>54</v>
      </c>
      <c r="Q21">
        <v>1100</v>
      </c>
      <c r="R21">
        <v>2</v>
      </c>
      <c r="S21">
        <v>0</v>
      </c>
      <c r="T21">
        <v>0</v>
      </c>
      <c r="U21">
        <v>0</v>
      </c>
      <c r="V21">
        <f t="shared" si="17"/>
        <v>32</v>
      </c>
      <c r="W21">
        <v>54</v>
      </c>
      <c r="X21">
        <v>1100</v>
      </c>
      <c r="Y21">
        <v>3</v>
      </c>
      <c r="Z21">
        <v>7.6923076923076925</v>
      </c>
      <c r="AA21">
        <v>100</v>
      </c>
      <c r="AB21">
        <v>-9.5</v>
      </c>
      <c r="AC21">
        <f t="shared" si="18"/>
        <v>4</v>
      </c>
      <c r="AD21">
        <v>44.5</v>
      </c>
      <c r="AE21">
        <v>1200</v>
      </c>
      <c r="AF21">
        <v>7</v>
      </c>
      <c r="AG21">
        <v>0</v>
      </c>
      <c r="AH21">
        <v>0</v>
      </c>
      <c r="AI21">
        <f t="shared" si="19"/>
        <v>12</v>
      </c>
      <c r="AJ21">
        <v>1200</v>
      </c>
      <c r="AK21">
        <v>6</v>
      </c>
      <c r="AN21">
        <v>13</v>
      </c>
      <c r="AO21">
        <v>7</v>
      </c>
      <c r="AP21">
        <v>22</v>
      </c>
      <c r="AQ21">
        <v>14</v>
      </c>
      <c r="AR21">
        <v>14</v>
      </c>
    </row>
    <row r="22" spans="1:44">
      <c r="A22" t="s">
        <v>51</v>
      </c>
      <c r="B22">
        <v>41</v>
      </c>
      <c r="C22">
        <v>1200</v>
      </c>
      <c r="D22">
        <v>7</v>
      </c>
      <c r="E22">
        <v>30.76923076923077</v>
      </c>
      <c r="F22">
        <v>400</v>
      </c>
      <c r="G22">
        <v>-2</v>
      </c>
      <c r="H22">
        <f t="shared" si="15"/>
        <v>4</v>
      </c>
      <c r="I22">
        <v>39</v>
      </c>
      <c r="J22">
        <v>1600</v>
      </c>
      <c r="K22">
        <v>5</v>
      </c>
      <c r="L22">
        <v>-28.571428571428573</v>
      </c>
      <c r="M22">
        <v>-200</v>
      </c>
      <c r="N22">
        <v>-3.5</v>
      </c>
      <c r="O22">
        <f t="shared" si="16"/>
        <v>10</v>
      </c>
      <c r="P22">
        <v>35.5</v>
      </c>
      <c r="Q22">
        <v>1400</v>
      </c>
      <c r="R22">
        <v>6</v>
      </c>
      <c r="S22">
        <v>-4.5454545454545459</v>
      </c>
      <c r="T22">
        <v>-100</v>
      </c>
      <c r="U22">
        <v>7.5</v>
      </c>
      <c r="V22">
        <f t="shared" si="17"/>
        <v>5</v>
      </c>
      <c r="W22">
        <v>43</v>
      </c>
      <c r="X22">
        <v>1300</v>
      </c>
      <c r="Y22">
        <v>3</v>
      </c>
      <c r="Z22">
        <v>-7.1428571428571432</v>
      </c>
      <c r="AA22">
        <v>-100</v>
      </c>
      <c r="AB22">
        <v>3</v>
      </c>
      <c r="AC22">
        <f t="shared" si="18"/>
        <v>3</v>
      </c>
      <c r="AD22">
        <v>46</v>
      </c>
      <c r="AE22">
        <v>1200</v>
      </c>
      <c r="AF22">
        <v>1</v>
      </c>
      <c r="AG22">
        <v>-7.1428571428571432</v>
      </c>
      <c r="AH22">
        <v>-100</v>
      </c>
      <c r="AI22">
        <f t="shared" si="19"/>
        <v>3</v>
      </c>
      <c r="AJ22">
        <v>1100</v>
      </c>
      <c r="AK22">
        <v>4</v>
      </c>
      <c r="AN22">
        <v>14</v>
      </c>
      <c r="AO22">
        <v>133</v>
      </c>
      <c r="AP22">
        <v>14</v>
      </c>
      <c r="AQ22">
        <v>14</v>
      </c>
      <c r="AR22">
        <v>14</v>
      </c>
    </row>
    <row r="23" spans="1:44">
      <c r="A23" t="s">
        <v>51</v>
      </c>
      <c r="B23">
        <v>44.5</v>
      </c>
      <c r="C23">
        <v>1200</v>
      </c>
      <c r="D23">
        <v>4</v>
      </c>
      <c r="E23">
        <v>14.285714285714286</v>
      </c>
      <c r="F23">
        <v>200</v>
      </c>
      <c r="G23">
        <v>-6</v>
      </c>
      <c r="H23">
        <f t="shared" si="15"/>
        <v>3</v>
      </c>
      <c r="I23">
        <v>38.5</v>
      </c>
      <c r="J23">
        <v>1400</v>
      </c>
      <c r="K23">
        <v>6</v>
      </c>
      <c r="L23">
        <v>-1.5037593984962405</v>
      </c>
      <c r="M23">
        <v>-200</v>
      </c>
      <c r="N23">
        <v>7.5</v>
      </c>
      <c r="O23">
        <f t="shared" si="16"/>
        <v>116</v>
      </c>
      <c r="P23">
        <v>46</v>
      </c>
      <c r="Q23">
        <v>1200</v>
      </c>
      <c r="R23">
        <v>3</v>
      </c>
      <c r="S23">
        <v>14.285714285714286</v>
      </c>
      <c r="T23">
        <v>200</v>
      </c>
      <c r="U23">
        <v>0</v>
      </c>
      <c r="V23">
        <f t="shared" si="17"/>
        <v>3</v>
      </c>
      <c r="W23">
        <v>46</v>
      </c>
      <c r="X23">
        <v>1400</v>
      </c>
      <c r="Y23">
        <v>2</v>
      </c>
      <c r="Z23">
        <v>-7.1428571428571432</v>
      </c>
      <c r="AA23">
        <v>-100</v>
      </c>
      <c r="AB23">
        <v>-1.5</v>
      </c>
      <c r="AC23">
        <f t="shared" si="18"/>
        <v>3</v>
      </c>
      <c r="AD23">
        <v>44.5</v>
      </c>
      <c r="AE23">
        <v>1300</v>
      </c>
      <c r="AF23">
        <v>5</v>
      </c>
      <c r="AG23">
        <v>-7.1428571428571432</v>
      </c>
      <c r="AH23">
        <v>-100</v>
      </c>
      <c r="AI23">
        <f t="shared" si="19"/>
        <v>3</v>
      </c>
      <c r="AJ23">
        <v>1200</v>
      </c>
      <c r="AK23">
        <v>7</v>
      </c>
      <c r="AN23">
        <v>35</v>
      </c>
      <c r="AO23">
        <v>7</v>
      </c>
      <c r="AP23">
        <v>14</v>
      </c>
      <c r="AQ23">
        <v>13</v>
      </c>
      <c r="AR23">
        <v>36</v>
      </c>
    </row>
    <row r="24" spans="1:44">
      <c r="A24" t="s">
        <v>55</v>
      </c>
      <c r="B24">
        <v>17</v>
      </c>
      <c r="C24">
        <v>1400</v>
      </c>
      <c r="D24">
        <v>6</v>
      </c>
      <c r="E24">
        <v>-5.7142857142857144</v>
      </c>
      <c r="F24">
        <v>-200</v>
      </c>
      <c r="G24">
        <v>-3</v>
      </c>
      <c r="H24">
        <f t="shared" si="15"/>
        <v>18</v>
      </c>
      <c r="I24">
        <v>14</v>
      </c>
      <c r="J24">
        <v>1200</v>
      </c>
      <c r="K24">
        <v>6</v>
      </c>
      <c r="L24">
        <v>0</v>
      </c>
      <c r="M24">
        <v>0</v>
      </c>
      <c r="N24">
        <v>14</v>
      </c>
      <c r="O24">
        <f t="shared" si="16"/>
        <v>10</v>
      </c>
      <c r="P24">
        <v>28</v>
      </c>
      <c r="Q24">
        <v>1200</v>
      </c>
      <c r="R24">
        <v>8</v>
      </c>
      <c r="S24">
        <v>-7.1428571428571432</v>
      </c>
      <c r="T24">
        <v>-100</v>
      </c>
      <c r="U24">
        <v>-5.5</v>
      </c>
      <c r="V24">
        <f t="shared" si="17"/>
        <v>3</v>
      </c>
      <c r="W24">
        <v>22.5</v>
      </c>
      <c r="X24">
        <v>1100</v>
      </c>
      <c r="Y24">
        <v>1</v>
      </c>
      <c r="Z24">
        <v>7.6923076923076925</v>
      </c>
      <c r="AA24">
        <v>100</v>
      </c>
      <c r="AB24">
        <v>13</v>
      </c>
      <c r="AC24">
        <f t="shared" si="18"/>
        <v>4</v>
      </c>
      <c r="AD24">
        <v>35.5</v>
      </c>
      <c r="AE24">
        <v>1200</v>
      </c>
      <c r="AF24">
        <v>1</v>
      </c>
      <c r="AG24">
        <v>0</v>
      </c>
      <c r="AH24">
        <v>0</v>
      </c>
      <c r="AI24">
        <f t="shared" si="19"/>
        <v>19</v>
      </c>
      <c r="AJ24">
        <v>1200</v>
      </c>
      <c r="AK24">
        <v>4</v>
      </c>
      <c r="AN24">
        <v>21</v>
      </c>
      <c r="AO24">
        <v>28</v>
      </c>
      <c r="AP24">
        <v>14</v>
      </c>
      <c r="AQ24">
        <v>7</v>
      </c>
      <c r="AR24">
        <v>119</v>
      </c>
    </row>
    <row r="25" spans="1:44">
      <c r="A25" t="s">
        <v>55</v>
      </c>
      <c r="B25">
        <v>1.5</v>
      </c>
      <c r="C25">
        <v>1400</v>
      </c>
      <c r="D25">
        <v>9</v>
      </c>
      <c r="E25">
        <v>-9.5238095238095237</v>
      </c>
      <c r="F25">
        <v>-200</v>
      </c>
      <c r="G25">
        <v>17</v>
      </c>
      <c r="H25">
        <f t="shared" si="15"/>
        <v>4</v>
      </c>
      <c r="I25">
        <v>18.5</v>
      </c>
      <c r="J25">
        <v>1200</v>
      </c>
      <c r="K25">
        <v>2</v>
      </c>
      <c r="L25">
        <v>0</v>
      </c>
      <c r="M25">
        <v>0</v>
      </c>
      <c r="N25">
        <v>2.5</v>
      </c>
      <c r="O25">
        <f t="shared" si="16"/>
        <v>11</v>
      </c>
      <c r="P25">
        <v>21</v>
      </c>
      <c r="Q25">
        <v>1200</v>
      </c>
      <c r="R25">
        <v>2</v>
      </c>
      <c r="S25">
        <v>-7.1428571428571432</v>
      </c>
      <c r="T25">
        <v>-100</v>
      </c>
      <c r="U25">
        <v>-8.5</v>
      </c>
      <c r="V25">
        <f t="shared" si="17"/>
        <v>3</v>
      </c>
      <c r="W25">
        <v>12.5</v>
      </c>
      <c r="X25">
        <v>1100</v>
      </c>
      <c r="Y25">
        <v>8</v>
      </c>
      <c r="Z25">
        <v>28.571428571428573</v>
      </c>
      <c r="AA25">
        <v>200</v>
      </c>
      <c r="AB25">
        <v>13</v>
      </c>
      <c r="AC25">
        <f t="shared" si="18"/>
        <v>10</v>
      </c>
      <c r="AD25">
        <v>25.5</v>
      </c>
      <c r="AE25">
        <v>1300</v>
      </c>
      <c r="AF25">
        <v>7</v>
      </c>
      <c r="AG25">
        <v>0.84033613445378152</v>
      </c>
      <c r="AH25">
        <v>100</v>
      </c>
      <c r="AI25">
        <f t="shared" si="19"/>
        <v>102</v>
      </c>
      <c r="AJ25">
        <v>1400</v>
      </c>
      <c r="AK25">
        <v>6</v>
      </c>
      <c r="AN25">
        <v>35</v>
      </c>
      <c r="AO25">
        <v>27</v>
      </c>
      <c r="AP25">
        <v>7</v>
      </c>
      <c r="AQ25">
        <v>36</v>
      </c>
      <c r="AR25">
        <v>14</v>
      </c>
    </row>
    <row r="26" spans="1:44">
      <c r="A26" t="s">
        <v>57</v>
      </c>
      <c r="B26">
        <v>37</v>
      </c>
      <c r="C26">
        <v>1200</v>
      </c>
      <c r="D26">
        <v>7</v>
      </c>
      <c r="E26">
        <v>0</v>
      </c>
      <c r="F26">
        <v>0</v>
      </c>
      <c r="G26">
        <v>-4</v>
      </c>
      <c r="H26">
        <f t="shared" si="15"/>
        <v>18</v>
      </c>
      <c r="I26">
        <v>33</v>
      </c>
      <c r="J26">
        <v>1200</v>
      </c>
      <c r="K26">
        <v>4</v>
      </c>
      <c r="L26">
        <v>-3.7037037037037037</v>
      </c>
      <c r="M26">
        <v>-100</v>
      </c>
      <c r="N26">
        <v>-1.5</v>
      </c>
      <c r="O26">
        <f t="shared" si="16"/>
        <v>10</v>
      </c>
      <c r="P26">
        <v>31.5</v>
      </c>
      <c r="Q26">
        <v>1100</v>
      </c>
      <c r="R26">
        <v>4</v>
      </c>
      <c r="S26">
        <v>71.428571428571431</v>
      </c>
      <c r="T26">
        <v>500</v>
      </c>
      <c r="U26">
        <v>-4.5</v>
      </c>
      <c r="V26">
        <f t="shared" si="17"/>
        <v>10</v>
      </c>
      <c r="W26">
        <v>27</v>
      </c>
      <c r="X26">
        <v>1600</v>
      </c>
      <c r="Y26">
        <v>5</v>
      </c>
      <c r="Z26">
        <v>-11.111111111111111</v>
      </c>
      <c r="AA26">
        <v>-400</v>
      </c>
      <c r="AB26">
        <v>10</v>
      </c>
      <c r="AC26">
        <f t="shared" si="18"/>
        <v>19</v>
      </c>
      <c r="AD26">
        <v>37</v>
      </c>
      <c r="AE26">
        <v>1200</v>
      </c>
      <c r="AF26">
        <v>1</v>
      </c>
      <c r="AG26">
        <v>0</v>
      </c>
      <c r="AH26">
        <v>0</v>
      </c>
      <c r="AI26">
        <f t="shared" si="19"/>
        <v>3</v>
      </c>
      <c r="AJ26">
        <v>1200</v>
      </c>
      <c r="AK26">
        <v>6</v>
      </c>
      <c r="AN26">
        <v>15</v>
      </c>
      <c r="AO26">
        <v>14</v>
      </c>
      <c r="AP26">
        <v>21</v>
      </c>
      <c r="AQ26">
        <v>21</v>
      </c>
      <c r="AR26">
        <v>147</v>
      </c>
    </row>
    <row r="27" spans="1:44">
      <c r="A27" t="s">
        <v>57</v>
      </c>
      <c r="B27">
        <v>37.5</v>
      </c>
      <c r="C27">
        <v>1200</v>
      </c>
      <c r="D27">
        <v>3</v>
      </c>
      <c r="E27">
        <v>0</v>
      </c>
      <c r="F27">
        <v>0</v>
      </c>
      <c r="G27">
        <v>0.5</v>
      </c>
      <c r="H27">
        <f t="shared" si="15"/>
        <v>2</v>
      </c>
      <c r="I27">
        <v>38</v>
      </c>
      <c r="J27">
        <v>1200</v>
      </c>
      <c r="K27">
        <v>2</v>
      </c>
      <c r="L27">
        <v>-7.1428571428571432</v>
      </c>
      <c r="M27">
        <v>-100</v>
      </c>
      <c r="N27">
        <v>0</v>
      </c>
      <c r="O27">
        <f t="shared" si="16"/>
        <v>3</v>
      </c>
      <c r="P27">
        <v>38</v>
      </c>
      <c r="Q27">
        <v>1100</v>
      </c>
      <c r="R27">
        <v>3</v>
      </c>
      <c r="S27">
        <v>4.7619047619047619</v>
      </c>
      <c r="T27">
        <v>100</v>
      </c>
      <c r="U27">
        <v>-7</v>
      </c>
      <c r="V27">
        <f t="shared" si="17"/>
        <v>4</v>
      </c>
      <c r="W27">
        <v>31</v>
      </c>
      <c r="X27">
        <v>1200</v>
      </c>
      <c r="Y27">
        <v>7</v>
      </c>
      <c r="Z27">
        <v>-4.7619047619047619</v>
      </c>
      <c r="AA27">
        <v>-100</v>
      </c>
      <c r="AB27">
        <v>-0.5</v>
      </c>
      <c r="AC27">
        <f t="shared" si="18"/>
        <v>4</v>
      </c>
      <c r="AD27">
        <v>30.5</v>
      </c>
      <c r="AE27">
        <v>1100</v>
      </c>
      <c r="AF27">
        <v>4</v>
      </c>
      <c r="AG27">
        <v>0.68027210884353739</v>
      </c>
      <c r="AH27">
        <v>100</v>
      </c>
      <c r="AI27">
        <f t="shared" si="19"/>
        <v>130</v>
      </c>
      <c r="AJ27">
        <v>1200</v>
      </c>
      <c r="AK27">
        <v>7</v>
      </c>
    </row>
    <row r="29" spans="1:44">
      <c r="A29" t="s">
        <v>173</v>
      </c>
      <c r="B29" t="str">
        <f>B3</f>
        <v>forma t-5</v>
      </c>
      <c r="C29" t="str">
        <f t="shared" ref="C29:AK29" si="20">C3</f>
        <v>tav t-5</v>
      </c>
      <c r="D29" t="str">
        <f t="shared" si="20"/>
        <v>helyezes t-5</v>
      </c>
      <c r="E29" t="str">
        <f t="shared" si="20"/>
        <v>Δ5táv/Δ5nap</v>
      </c>
      <c r="F29" t="str">
        <f t="shared" si="20"/>
        <v>Δ1tav</v>
      </c>
      <c r="G29" t="str">
        <f t="shared" si="20"/>
        <v>Δ5forma</v>
      </c>
      <c r="H29" t="str">
        <f t="shared" si="20"/>
        <v xml:space="preserve"> Δ5nap</v>
      </c>
      <c r="I29" t="str">
        <f t="shared" si="20"/>
        <v>forma t-4</v>
      </c>
      <c r="J29" t="str">
        <f t="shared" si="20"/>
        <v>tav t-4</v>
      </c>
      <c r="K29" t="str">
        <f t="shared" si="20"/>
        <v>helyezes t-4</v>
      </c>
      <c r="L29" t="str">
        <f t="shared" si="20"/>
        <v>Δ4táv/Δ4nap</v>
      </c>
      <c r="M29" t="str">
        <f t="shared" si="20"/>
        <v>Δ1tav</v>
      </c>
      <c r="N29" t="str">
        <f t="shared" si="20"/>
        <v>Δ4forma</v>
      </c>
      <c r="O29" t="str">
        <f t="shared" si="20"/>
        <v xml:space="preserve"> Δ4nap</v>
      </c>
      <c r="P29" t="str">
        <f t="shared" si="20"/>
        <v>forma t-3</v>
      </c>
      <c r="Q29" t="str">
        <f t="shared" si="20"/>
        <v>tav t-3</v>
      </c>
      <c r="R29" t="str">
        <f t="shared" si="20"/>
        <v>helyezes t-3</v>
      </c>
      <c r="S29" t="str">
        <f t="shared" si="20"/>
        <v>Δ3táv/Δ3nap</v>
      </c>
      <c r="T29" t="str">
        <f t="shared" si="20"/>
        <v>Δ1tav</v>
      </c>
      <c r="U29" t="str">
        <f t="shared" si="20"/>
        <v>Δ3forma</v>
      </c>
      <c r="V29" t="str">
        <f t="shared" si="20"/>
        <v xml:space="preserve"> Δ3nap</v>
      </c>
      <c r="W29" t="str">
        <f t="shared" si="20"/>
        <v>forma t-2</v>
      </c>
      <c r="X29" t="str">
        <f t="shared" si="20"/>
        <v>tav t-2</v>
      </c>
      <c r="Y29" t="str">
        <f t="shared" si="20"/>
        <v>helyezes t-2</v>
      </c>
      <c r="Z29" t="str">
        <f t="shared" si="20"/>
        <v>Δ2táv/Δ2nap</v>
      </c>
      <c r="AA29" t="str">
        <f t="shared" si="20"/>
        <v>Δ1tav</v>
      </c>
      <c r="AB29" t="str">
        <f t="shared" si="20"/>
        <v>Δ2forma</v>
      </c>
      <c r="AC29" t="str">
        <f t="shared" si="20"/>
        <v xml:space="preserve"> Δ2nap</v>
      </c>
      <c r="AD29" t="str">
        <f t="shared" si="20"/>
        <v>forma t-1</v>
      </c>
      <c r="AE29" t="str">
        <f t="shared" si="20"/>
        <v>tav t-1</v>
      </c>
      <c r="AF29" t="str">
        <f t="shared" si="20"/>
        <v>helyezes t-1</v>
      </c>
      <c r="AG29" t="str">
        <f t="shared" si="20"/>
        <v>Δ1táv/Δ1nap</v>
      </c>
      <c r="AH29" t="str">
        <f t="shared" si="20"/>
        <v>Δ1tav</v>
      </c>
      <c r="AI29" t="str">
        <f t="shared" si="20"/>
        <v xml:space="preserve"> Δ1nap</v>
      </c>
      <c r="AJ29" t="str">
        <f t="shared" si="20"/>
        <v>tav t0</v>
      </c>
      <c r="AK29" t="str">
        <f t="shared" si="20"/>
        <v>helyezes t0</v>
      </c>
      <c r="AL29" t="s">
        <v>176</v>
      </c>
      <c r="AM29">
        <f>CORREL(AK30:AK53,AL30:AL53)</f>
        <v>0.12369002548967518</v>
      </c>
      <c r="AN29">
        <f>CORREL(AK30:AK53,AM30:AM53)</f>
        <v>-4.4621815196734402E-2</v>
      </c>
    </row>
    <row r="30" spans="1:44">
      <c r="A30" t="str">
        <f>A4</f>
        <v>GOLDEN SUN (fv)</v>
      </c>
      <c r="B30">
        <f>RANK(B4,B$4:B$27,B$1)</f>
        <v>5</v>
      </c>
      <c r="C30">
        <f>RANK(C4,C$4:C$27,0)</f>
        <v>3</v>
      </c>
      <c r="D30">
        <f t="shared" ref="D30:AI37" si="21">RANK(D4,D$4:D$27,D$1)</f>
        <v>6</v>
      </c>
      <c r="E30">
        <f t="shared" si="21"/>
        <v>20</v>
      </c>
      <c r="F30">
        <f>RANK(ABS(F4),F$4:F$27,F$1)</f>
        <v>4</v>
      </c>
      <c r="G30">
        <f t="shared" si="21"/>
        <v>20</v>
      </c>
      <c r="H30">
        <f>RANK(H4,H$4:H$27,H$1)</f>
        <v>18</v>
      </c>
      <c r="I30">
        <f t="shared" si="21"/>
        <v>14</v>
      </c>
      <c r="J30">
        <f>RANK(J4,J$4:J$27,0)</f>
        <v>1</v>
      </c>
      <c r="K30">
        <f t="shared" si="21"/>
        <v>17</v>
      </c>
      <c r="L30">
        <f t="shared" si="21"/>
        <v>1</v>
      </c>
      <c r="M30">
        <f t="shared" si="21"/>
        <v>24</v>
      </c>
      <c r="N30">
        <f t="shared" si="21"/>
        <v>1</v>
      </c>
      <c r="O30">
        <f t="shared" si="21"/>
        <v>10</v>
      </c>
      <c r="P30">
        <f t="shared" si="21"/>
        <v>1</v>
      </c>
      <c r="Q30">
        <f>RANK(Q4,Q$4:Q$27,0)</f>
        <v>10</v>
      </c>
      <c r="R30">
        <f t="shared" si="21"/>
        <v>1</v>
      </c>
      <c r="S30">
        <f t="shared" si="21"/>
        <v>23</v>
      </c>
      <c r="T30">
        <f t="shared" si="21"/>
        <v>3</v>
      </c>
      <c r="U30">
        <f t="shared" si="21"/>
        <v>24</v>
      </c>
      <c r="V30">
        <f t="shared" si="21"/>
        <v>7</v>
      </c>
      <c r="W30">
        <f t="shared" si="21"/>
        <v>11</v>
      </c>
      <c r="X30">
        <f>RANK(X4,X$4:X$27,0)</f>
        <v>2</v>
      </c>
      <c r="Y30">
        <f t="shared" si="21"/>
        <v>23</v>
      </c>
      <c r="Z30">
        <f t="shared" si="21"/>
        <v>23</v>
      </c>
      <c r="AA30">
        <f t="shared" si="21"/>
        <v>1</v>
      </c>
      <c r="AB30">
        <f t="shared" si="21"/>
        <v>11</v>
      </c>
      <c r="AC30">
        <f t="shared" si="21"/>
        <v>17</v>
      </c>
      <c r="AD30">
        <f t="shared" si="21"/>
        <v>8</v>
      </c>
      <c r="AE30">
        <f>RANK(AE4,AE$4:AE$27,0)</f>
        <v>1</v>
      </c>
      <c r="AF30">
        <f t="shared" si="21"/>
        <v>8</v>
      </c>
      <c r="AG30">
        <f t="shared" si="21"/>
        <v>2</v>
      </c>
      <c r="AH30">
        <f t="shared" si="21"/>
        <v>24</v>
      </c>
      <c r="AI30">
        <f t="shared" si="21"/>
        <v>16</v>
      </c>
      <c r="AJ30">
        <f>RANK(AJ4,AJ$4:AJ$27,0)</f>
        <v>15</v>
      </c>
      <c r="AK30" s="63">
        <f>AK4</f>
        <v>2</v>
      </c>
      <c r="AL30">
        <f>SUM(B30:AJ30)</f>
        <v>375</v>
      </c>
      <c r="AM30">
        <f>RANK(AL30,AL30:AL53,1)</f>
        <v>9</v>
      </c>
    </row>
    <row r="31" spans="1:44">
      <c r="A31" t="str">
        <f t="shared" ref="A31:A53" si="22">A5</f>
        <v>GOLDEN SUN (fv)</v>
      </c>
      <c r="B31">
        <f>RANK(B5,B$4:B$27,B$1)</f>
        <v>2</v>
      </c>
      <c r="C31">
        <f>RANK(C5,C$4:C$27,0)</f>
        <v>14</v>
      </c>
      <c r="D31">
        <f>RANK(D5,D$4:D$27,D$1)</f>
        <v>6</v>
      </c>
      <c r="E31">
        <f t="shared" ref="B31:P53" si="23">RANK(E5,E$4:E$27,E$1)</f>
        <v>24</v>
      </c>
      <c r="F31">
        <f t="shared" ref="F31:F53" si="24">RANK(ABS(F5),F$4:F$27,F$1)</f>
        <v>2</v>
      </c>
      <c r="G31">
        <f t="shared" si="23"/>
        <v>4</v>
      </c>
      <c r="H31">
        <f t="shared" si="23"/>
        <v>8</v>
      </c>
      <c r="I31">
        <f t="shared" si="23"/>
        <v>1</v>
      </c>
      <c r="J31">
        <f t="shared" ref="J31:J53" si="25">RANK(J5,J$4:J$27,0)</f>
        <v>2</v>
      </c>
      <c r="K31">
        <f t="shared" si="23"/>
        <v>1</v>
      </c>
      <c r="L31">
        <f t="shared" si="23"/>
        <v>11</v>
      </c>
      <c r="M31">
        <f t="shared" si="23"/>
        <v>6</v>
      </c>
      <c r="N31">
        <f t="shared" si="23"/>
        <v>24</v>
      </c>
      <c r="O31">
        <f t="shared" si="23"/>
        <v>14</v>
      </c>
      <c r="P31">
        <f t="shared" si="23"/>
        <v>7</v>
      </c>
      <c r="Q31">
        <f t="shared" ref="Q31:Q53" si="26">RANK(Q5,Q$4:Q$27,0)</f>
        <v>2</v>
      </c>
      <c r="R31">
        <f t="shared" si="21"/>
        <v>18</v>
      </c>
      <c r="S31">
        <f t="shared" si="21"/>
        <v>7</v>
      </c>
      <c r="T31">
        <f t="shared" si="21"/>
        <v>14</v>
      </c>
      <c r="U31">
        <f t="shared" si="21"/>
        <v>11</v>
      </c>
      <c r="V31">
        <f t="shared" si="21"/>
        <v>1</v>
      </c>
      <c r="W31">
        <f t="shared" si="21"/>
        <v>9</v>
      </c>
      <c r="X31">
        <f t="shared" ref="X31:X53" si="27">RANK(X5,X$4:X$27,0)</f>
        <v>8</v>
      </c>
      <c r="Y31">
        <f t="shared" si="21"/>
        <v>20</v>
      </c>
      <c r="Z31">
        <f t="shared" si="21"/>
        <v>1</v>
      </c>
      <c r="AA31">
        <f t="shared" si="21"/>
        <v>21</v>
      </c>
      <c r="AB31">
        <f t="shared" si="21"/>
        <v>7</v>
      </c>
      <c r="AC31">
        <f t="shared" si="21"/>
        <v>7</v>
      </c>
      <c r="AD31">
        <f t="shared" si="21"/>
        <v>2</v>
      </c>
      <c r="AE31">
        <f t="shared" ref="AE31:AE53" si="28">RANK(AE5,AE$4:AE$27,0)</f>
        <v>20</v>
      </c>
      <c r="AF31">
        <f t="shared" si="21"/>
        <v>12</v>
      </c>
      <c r="AG31">
        <f t="shared" si="21"/>
        <v>24</v>
      </c>
      <c r="AH31">
        <f t="shared" si="21"/>
        <v>1</v>
      </c>
      <c r="AI31">
        <f t="shared" si="21"/>
        <v>12</v>
      </c>
      <c r="AJ31">
        <f t="shared" ref="AJ31:AJ53" si="29">RANK(AJ5,AJ$4:AJ$27,0)</f>
        <v>2</v>
      </c>
      <c r="AK31" s="63">
        <f t="shared" ref="AK31:AK53" si="30">AK5</f>
        <v>7</v>
      </c>
      <c r="AL31">
        <f t="shared" ref="AL31:AL53" si="31">SUM(B31:AJ31)</f>
        <v>325</v>
      </c>
      <c r="AM31">
        <f t="shared" ref="AM31:AM53" si="32">RANK(AL31,AL31:AL54,1)</f>
        <v>1</v>
      </c>
    </row>
    <row r="32" spans="1:44">
      <c r="A32" t="str">
        <f t="shared" si="22"/>
        <v>SASFIÓK</v>
      </c>
      <c r="B32">
        <f t="shared" si="23"/>
        <v>12</v>
      </c>
      <c r="C32">
        <f t="shared" ref="C32:C53" si="33">RANK(C6,C$4:C$27,0)</f>
        <v>14</v>
      </c>
      <c r="D32">
        <f t="shared" si="21"/>
        <v>22</v>
      </c>
      <c r="E32">
        <f t="shared" si="21"/>
        <v>18</v>
      </c>
      <c r="F32">
        <f t="shared" si="24"/>
        <v>6</v>
      </c>
      <c r="G32">
        <f t="shared" si="21"/>
        <v>14</v>
      </c>
      <c r="H32">
        <f t="shared" si="21"/>
        <v>23</v>
      </c>
      <c r="I32">
        <f t="shared" si="21"/>
        <v>12</v>
      </c>
      <c r="J32">
        <f t="shared" si="25"/>
        <v>7</v>
      </c>
      <c r="K32">
        <f t="shared" si="21"/>
        <v>17</v>
      </c>
      <c r="L32">
        <f t="shared" si="21"/>
        <v>23</v>
      </c>
      <c r="M32">
        <f t="shared" si="21"/>
        <v>2</v>
      </c>
      <c r="N32">
        <f t="shared" si="21"/>
        <v>8</v>
      </c>
      <c r="O32">
        <f t="shared" si="21"/>
        <v>20</v>
      </c>
      <c r="P32">
        <f t="shared" si="21"/>
        <v>12</v>
      </c>
      <c r="Q32">
        <f t="shared" si="26"/>
        <v>2</v>
      </c>
      <c r="R32">
        <f t="shared" si="21"/>
        <v>5</v>
      </c>
      <c r="S32">
        <f t="shared" si="21"/>
        <v>7</v>
      </c>
      <c r="T32">
        <f t="shared" si="21"/>
        <v>14</v>
      </c>
      <c r="U32">
        <f t="shared" si="21"/>
        <v>15</v>
      </c>
      <c r="V32">
        <f t="shared" si="21"/>
        <v>14</v>
      </c>
      <c r="W32">
        <f t="shared" si="21"/>
        <v>14</v>
      </c>
      <c r="X32">
        <f t="shared" si="27"/>
        <v>2</v>
      </c>
      <c r="Y32">
        <f t="shared" si="21"/>
        <v>11</v>
      </c>
      <c r="Z32">
        <f t="shared" si="21"/>
        <v>3</v>
      </c>
      <c r="AA32">
        <f t="shared" si="21"/>
        <v>18</v>
      </c>
      <c r="AB32">
        <f t="shared" si="21"/>
        <v>6</v>
      </c>
      <c r="AC32">
        <f t="shared" si="21"/>
        <v>6</v>
      </c>
      <c r="AD32">
        <f t="shared" si="21"/>
        <v>4</v>
      </c>
      <c r="AE32">
        <f t="shared" si="28"/>
        <v>5</v>
      </c>
      <c r="AF32">
        <f t="shared" si="21"/>
        <v>2</v>
      </c>
      <c r="AG32">
        <f t="shared" si="21"/>
        <v>21</v>
      </c>
      <c r="AH32">
        <f t="shared" si="21"/>
        <v>5</v>
      </c>
      <c r="AI32">
        <f t="shared" si="21"/>
        <v>15</v>
      </c>
      <c r="AJ32">
        <f t="shared" si="29"/>
        <v>2</v>
      </c>
      <c r="AK32" s="63">
        <f t="shared" si="30"/>
        <v>3</v>
      </c>
      <c r="AL32">
        <f t="shared" si="31"/>
        <v>381</v>
      </c>
      <c r="AM32">
        <f t="shared" si="32"/>
        <v>10</v>
      </c>
    </row>
    <row r="33" spans="1:39">
      <c r="A33" t="str">
        <f t="shared" si="22"/>
        <v>SASFIÓK</v>
      </c>
      <c r="B33">
        <f t="shared" si="23"/>
        <v>9</v>
      </c>
      <c r="C33">
        <f t="shared" si="33"/>
        <v>1</v>
      </c>
      <c r="D33">
        <f t="shared" si="21"/>
        <v>2</v>
      </c>
      <c r="E33">
        <f t="shared" si="21"/>
        <v>7</v>
      </c>
      <c r="F33">
        <f t="shared" si="24"/>
        <v>1</v>
      </c>
      <c r="G33">
        <f t="shared" si="21"/>
        <v>6</v>
      </c>
      <c r="H33">
        <f t="shared" si="21"/>
        <v>3</v>
      </c>
      <c r="I33">
        <f t="shared" si="21"/>
        <v>5</v>
      </c>
      <c r="J33">
        <f t="shared" si="25"/>
        <v>7</v>
      </c>
      <c r="K33">
        <f t="shared" si="21"/>
        <v>14</v>
      </c>
      <c r="L33">
        <f t="shared" si="21"/>
        <v>24</v>
      </c>
      <c r="M33">
        <f t="shared" si="21"/>
        <v>1</v>
      </c>
      <c r="N33">
        <f t="shared" si="21"/>
        <v>14</v>
      </c>
      <c r="O33">
        <f t="shared" si="21"/>
        <v>20</v>
      </c>
      <c r="P33">
        <f t="shared" si="21"/>
        <v>4</v>
      </c>
      <c r="Q33">
        <f t="shared" si="26"/>
        <v>1</v>
      </c>
      <c r="R33">
        <f t="shared" si="21"/>
        <v>12</v>
      </c>
      <c r="S33">
        <f t="shared" si="21"/>
        <v>2</v>
      </c>
      <c r="T33">
        <f t="shared" si="21"/>
        <v>24</v>
      </c>
      <c r="U33">
        <f t="shared" si="21"/>
        <v>10</v>
      </c>
      <c r="V33">
        <f t="shared" si="21"/>
        <v>19</v>
      </c>
      <c r="W33">
        <f t="shared" si="21"/>
        <v>6</v>
      </c>
      <c r="X33">
        <f t="shared" si="27"/>
        <v>8</v>
      </c>
      <c r="Y33">
        <f t="shared" si="21"/>
        <v>11</v>
      </c>
      <c r="Z33">
        <f t="shared" si="21"/>
        <v>22</v>
      </c>
      <c r="AA33">
        <f t="shared" si="21"/>
        <v>2</v>
      </c>
      <c r="AB33">
        <f t="shared" si="21"/>
        <v>17</v>
      </c>
      <c r="AC33">
        <f t="shared" si="21"/>
        <v>12</v>
      </c>
      <c r="AD33">
        <f t="shared" si="21"/>
        <v>4</v>
      </c>
      <c r="AE33">
        <f t="shared" si="28"/>
        <v>2</v>
      </c>
      <c r="AF33">
        <f t="shared" si="21"/>
        <v>19</v>
      </c>
      <c r="AG33">
        <f t="shared" si="21"/>
        <v>1</v>
      </c>
      <c r="AH33">
        <f t="shared" si="21"/>
        <v>23</v>
      </c>
      <c r="AI33">
        <f t="shared" si="21"/>
        <v>12</v>
      </c>
      <c r="AJ33">
        <f t="shared" si="29"/>
        <v>15</v>
      </c>
      <c r="AK33" s="63">
        <f t="shared" si="30"/>
        <v>1</v>
      </c>
      <c r="AL33">
        <f t="shared" si="31"/>
        <v>340</v>
      </c>
      <c r="AM33">
        <f t="shared" si="32"/>
        <v>5</v>
      </c>
    </row>
    <row r="34" spans="1:39">
      <c r="A34" t="str">
        <f t="shared" si="22"/>
        <v>GALTONIA</v>
      </c>
      <c r="B34">
        <f t="shared" si="23"/>
        <v>10</v>
      </c>
      <c r="C34">
        <f t="shared" si="33"/>
        <v>12</v>
      </c>
      <c r="D34">
        <f t="shared" si="21"/>
        <v>17</v>
      </c>
      <c r="E34">
        <f t="shared" si="21"/>
        <v>5</v>
      </c>
      <c r="F34">
        <f t="shared" si="24"/>
        <v>9</v>
      </c>
      <c r="G34">
        <f t="shared" si="21"/>
        <v>2</v>
      </c>
      <c r="H34">
        <f t="shared" si="21"/>
        <v>18</v>
      </c>
      <c r="I34">
        <f t="shared" si="21"/>
        <v>2</v>
      </c>
      <c r="J34">
        <f t="shared" si="25"/>
        <v>15</v>
      </c>
      <c r="K34">
        <f t="shared" si="21"/>
        <v>2</v>
      </c>
      <c r="L34">
        <f t="shared" si="21"/>
        <v>6</v>
      </c>
      <c r="M34">
        <f t="shared" si="21"/>
        <v>15</v>
      </c>
      <c r="N34">
        <f t="shared" si="21"/>
        <v>18</v>
      </c>
      <c r="O34">
        <f t="shared" si="21"/>
        <v>20</v>
      </c>
      <c r="P34">
        <f t="shared" si="21"/>
        <v>2</v>
      </c>
      <c r="Q34">
        <f t="shared" si="26"/>
        <v>19</v>
      </c>
      <c r="R34">
        <f t="shared" si="21"/>
        <v>5</v>
      </c>
      <c r="S34">
        <f t="shared" si="21"/>
        <v>21</v>
      </c>
      <c r="T34">
        <f t="shared" si="21"/>
        <v>1</v>
      </c>
      <c r="U34">
        <f t="shared" si="21"/>
        <v>12</v>
      </c>
      <c r="V34">
        <f t="shared" si="21"/>
        <v>19</v>
      </c>
      <c r="W34">
        <f t="shared" si="21"/>
        <v>5</v>
      </c>
      <c r="X34">
        <f t="shared" si="27"/>
        <v>2</v>
      </c>
      <c r="Y34">
        <f t="shared" si="21"/>
        <v>9</v>
      </c>
      <c r="Z34">
        <f t="shared" si="21"/>
        <v>9</v>
      </c>
      <c r="AA34">
        <f t="shared" si="21"/>
        <v>24</v>
      </c>
      <c r="AB34">
        <f t="shared" si="21"/>
        <v>16</v>
      </c>
      <c r="AC34">
        <f t="shared" si="21"/>
        <v>3</v>
      </c>
      <c r="AD34">
        <f t="shared" si="21"/>
        <v>3</v>
      </c>
      <c r="AE34">
        <f t="shared" si="28"/>
        <v>20</v>
      </c>
      <c r="AF34">
        <f t="shared" si="21"/>
        <v>16</v>
      </c>
      <c r="AG34">
        <f t="shared" si="21"/>
        <v>7</v>
      </c>
      <c r="AH34">
        <f t="shared" si="21"/>
        <v>9</v>
      </c>
      <c r="AI34">
        <f t="shared" si="21"/>
        <v>4</v>
      </c>
      <c r="AJ34">
        <f t="shared" si="29"/>
        <v>23</v>
      </c>
      <c r="AK34" s="63">
        <f t="shared" si="30"/>
        <v>10</v>
      </c>
      <c r="AL34">
        <f t="shared" si="31"/>
        <v>380</v>
      </c>
      <c r="AM34">
        <f t="shared" si="32"/>
        <v>8</v>
      </c>
    </row>
    <row r="35" spans="1:39">
      <c r="A35" t="str">
        <f t="shared" si="22"/>
        <v>GALTONIA</v>
      </c>
      <c r="B35">
        <f t="shared" si="23"/>
        <v>7</v>
      </c>
      <c r="C35">
        <f t="shared" si="33"/>
        <v>23</v>
      </c>
      <c r="D35">
        <f t="shared" si="21"/>
        <v>6</v>
      </c>
      <c r="E35">
        <f t="shared" si="21"/>
        <v>23</v>
      </c>
      <c r="F35">
        <f t="shared" si="24"/>
        <v>1</v>
      </c>
      <c r="G35">
        <f t="shared" si="21"/>
        <v>16</v>
      </c>
      <c r="H35">
        <f t="shared" si="21"/>
        <v>18</v>
      </c>
      <c r="I35">
        <f t="shared" si="21"/>
        <v>8</v>
      </c>
      <c r="J35">
        <f t="shared" si="25"/>
        <v>2</v>
      </c>
      <c r="K35">
        <f t="shared" si="21"/>
        <v>10</v>
      </c>
      <c r="L35">
        <f t="shared" si="21"/>
        <v>5</v>
      </c>
      <c r="M35">
        <f t="shared" si="21"/>
        <v>23</v>
      </c>
      <c r="N35">
        <f t="shared" si="21"/>
        <v>2</v>
      </c>
      <c r="O35">
        <f t="shared" si="21"/>
        <v>2</v>
      </c>
      <c r="P35">
        <f t="shared" si="21"/>
        <v>3</v>
      </c>
      <c r="Q35">
        <f t="shared" si="26"/>
        <v>19</v>
      </c>
      <c r="R35">
        <f t="shared" si="21"/>
        <v>3</v>
      </c>
      <c r="S35">
        <f t="shared" si="21"/>
        <v>22</v>
      </c>
      <c r="T35">
        <f t="shared" si="21"/>
        <v>4</v>
      </c>
      <c r="U35">
        <f t="shared" si="21"/>
        <v>5</v>
      </c>
      <c r="V35">
        <f t="shared" si="21"/>
        <v>7</v>
      </c>
      <c r="W35">
        <f t="shared" si="21"/>
        <v>2</v>
      </c>
      <c r="X35">
        <f t="shared" si="27"/>
        <v>8</v>
      </c>
      <c r="Y35">
        <f t="shared" si="21"/>
        <v>2</v>
      </c>
      <c r="Z35">
        <f t="shared" si="21"/>
        <v>12</v>
      </c>
      <c r="AA35">
        <f t="shared" si="21"/>
        <v>9</v>
      </c>
      <c r="AB35">
        <f t="shared" si="21"/>
        <v>21</v>
      </c>
      <c r="AC35">
        <f t="shared" si="21"/>
        <v>17</v>
      </c>
      <c r="AD35">
        <f t="shared" si="21"/>
        <v>7</v>
      </c>
      <c r="AE35">
        <f t="shared" si="28"/>
        <v>5</v>
      </c>
      <c r="AF35">
        <f t="shared" si="21"/>
        <v>12</v>
      </c>
      <c r="AG35">
        <f t="shared" si="21"/>
        <v>6</v>
      </c>
      <c r="AH35">
        <f t="shared" si="21"/>
        <v>19</v>
      </c>
      <c r="AI35">
        <f t="shared" si="21"/>
        <v>7</v>
      </c>
      <c r="AJ35">
        <f t="shared" si="29"/>
        <v>14</v>
      </c>
      <c r="AK35" s="63">
        <f t="shared" si="30"/>
        <v>4</v>
      </c>
      <c r="AL35">
        <f t="shared" si="31"/>
        <v>350</v>
      </c>
      <c r="AM35">
        <f t="shared" si="32"/>
        <v>5</v>
      </c>
    </row>
    <row r="36" spans="1:39">
      <c r="A36" t="str">
        <f t="shared" si="22"/>
        <v>MARRY GROOM</v>
      </c>
      <c r="B36">
        <f t="shared" si="23"/>
        <v>20</v>
      </c>
      <c r="C36">
        <f t="shared" si="33"/>
        <v>14</v>
      </c>
      <c r="D36">
        <f t="shared" si="21"/>
        <v>13</v>
      </c>
      <c r="E36">
        <f t="shared" si="21"/>
        <v>21</v>
      </c>
      <c r="F36">
        <f t="shared" si="24"/>
        <v>6</v>
      </c>
      <c r="G36">
        <f t="shared" si="21"/>
        <v>15</v>
      </c>
      <c r="H36">
        <f t="shared" si="21"/>
        <v>8</v>
      </c>
      <c r="I36">
        <f t="shared" si="21"/>
        <v>22</v>
      </c>
      <c r="J36">
        <f t="shared" si="25"/>
        <v>7</v>
      </c>
      <c r="K36">
        <f t="shared" si="21"/>
        <v>14</v>
      </c>
      <c r="L36">
        <f t="shared" si="21"/>
        <v>11</v>
      </c>
      <c r="M36">
        <f t="shared" si="21"/>
        <v>6</v>
      </c>
      <c r="N36">
        <f t="shared" si="21"/>
        <v>4</v>
      </c>
      <c r="O36">
        <f t="shared" si="21"/>
        <v>8</v>
      </c>
      <c r="P36">
        <f t="shared" si="21"/>
        <v>18</v>
      </c>
      <c r="Q36">
        <f t="shared" si="26"/>
        <v>6</v>
      </c>
      <c r="R36">
        <f t="shared" si="21"/>
        <v>8</v>
      </c>
      <c r="S36">
        <f t="shared" si="21"/>
        <v>20</v>
      </c>
      <c r="T36">
        <f t="shared" si="21"/>
        <v>6</v>
      </c>
      <c r="U36">
        <f t="shared" si="21"/>
        <v>21</v>
      </c>
      <c r="V36">
        <f t="shared" si="21"/>
        <v>7</v>
      </c>
      <c r="W36">
        <f t="shared" si="21"/>
        <v>19</v>
      </c>
      <c r="X36">
        <f t="shared" si="27"/>
        <v>2</v>
      </c>
      <c r="Y36">
        <f t="shared" si="21"/>
        <v>20</v>
      </c>
      <c r="Z36">
        <f t="shared" si="21"/>
        <v>12</v>
      </c>
      <c r="AA36">
        <f t="shared" si="21"/>
        <v>9</v>
      </c>
      <c r="AB36">
        <f t="shared" si="21"/>
        <v>5</v>
      </c>
      <c r="AC36">
        <f t="shared" si="21"/>
        <v>12</v>
      </c>
      <c r="AD36">
        <f t="shared" si="21"/>
        <v>14</v>
      </c>
      <c r="AE36">
        <f t="shared" si="28"/>
        <v>2</v>
      </c>
      <c r="AF36">
        <f t="shared" si="21"/>
        <v>2</v>
      </c>
      <c r="AG36">
        <f t="shared" si="21"/>
        <v>3</v>
      </c>
      <c r="AH36">
        <f t="shared" si="21"/>
        <v>22</v>
      </c>
      <c r="AI36">
        <f t="shared" si="21"/>
        <v>12</v>
      </c>
      <c r="AJ36">
        <f t="shared" si="29"/>
        <v>4</v>
      </c>
      <c r="AK36" s="63">
        <f t="shared" si="30"/>
        <v>9</v>
      </c>
      <c r="AL36">
        <f t="shared" si="31"/>
        <v>393</v>
      </c>
      <c r="AM36">
        <f t="shared" si="32"/>
        <v>10</v>
      </c>
    </row>
    <row r="37" spans="1:39">
      <c r="A37" t="str">
        <f t="shared" si="22"/>
        <v>MARRY GROOM</v>
      </c>
      <c r="B37">
        <f t="shared" si="23"/>
        <v>13</v>
      </c>
      <c r="C37">
        <f t="shared" si="33"/>
        <v>14</v>
      </c>
      <c r="D37">
        <f t="shared" si="21"/>
        <v>21</v>
      </c>
      <c r="E37">
        <f t="shared" si="21"/>
        <v>10</v>
      </c>
      <c r="F37">
        <f t="shared" si="24"/>
        <v>10</v>
      </c>
      <c r="G37">
        <f t="shared" si="21"/>
        <v>17</v>
      </c>
      <c r="H37">
        <f t="shared" si="21"/>
        <v>14</v>
      </c>
      <c r="I37">
        <f t="shared" si="21"/>
        <v>15</v>
      </c>
      <c r="J37">
        <f t="shared" si="25"/>
        <v>15</v>
      </c>
      <c r="K37">
        <f t="shared" si="21"/>
        <v>22</v>
      </c>
      <c r="L37">
        <f t="shared" si="21"/>
        <v>11</v>
      </c>
      <c r="M37">
        <f t="shared" si="21"/>
        <v>6</v>
      </c>
      <c r="N37">
        <f t="shared" si="21"/>
        <v>20</v>
      </c>
      <c r="O37">
        <f t="shared" si="21"/>
        <v>14</v>
      </c>
      <c r="P37">
        <f t="shared" si="21"/>
        <v>23</v>
      </c>
      <c r="Q37">
        <f t="shared" si="26"/>
        <v>10</v>
      </c>
      <c r="R37">
        <f t="shared" si="21"/>
        <v>23</v>
      </c>
      <c r="S37">
        <f t="shared" si="21"/>
        <v>13</v>
      </c>
      <c r="T37">
        <f t="shared" si="21"/>
        <v>10</v>
      </c>
      <c r="U37">
        <f t="shared" si="21"/>
        <v>15</v>
      </c>
      <c r="V37">
        <f t="shared" si="21"/>
        <v>14</v>
      </c>
      <c r="W37">
        <f t="shared" si="21"/>
        <v>23</v>
      </c>
      <c r="X37">
        <f t="shared" si="27"/>
        <v>14</v>
      </c>
      <c r="Y37">
        <f t="shared" si="21"/>
        <v>15</v>
      </c>
      <c r="Z37">
        <f t="shared" si="21"/>
        <v>11</v>
      </c>
      <c r="AA37">
        <f t="shared" si="21"/>
        <v>14</v>
      </c>
      <c r="AB37">
        <f t="shared" si="21"/>
        <v>8</v>
      </c>
      <c r="AC37">
        <f t="shared" si="21"/>
        <v>1</v>
      </c>
      <c r="AD37">
        <f t="shared" si="21"/>
        <v>20</v>
      </c>
      <c r="AE37">
        <f t="shared" si="28"/>
        <v>14</v>
      </c>
      <c r="AF37">
        <f t="shared" si="21"/>
        <v>10</v>
      </c>
      <c r="AG37">
        <f t="shared" si="21"/>
        <v>7</v>
      </c>
      <c r="AH37">
        <f t="shared" si="21"/>
        <v>9</v>
      </c>
      <c r="AI37">
        <f t="shared" ref="D37:AI45" si="34">RANK(AI11,AI$4:AI$27,AI$1)</f>
        <v>5</v>
      </c>
      <c r="AJ37">
        <f t="shared" si="29"/>
        <v>15</v>
      </c>
      <c r="AK37" s="63">
        <f t="shared" si="30"/>
        <v>6</v>
      </c>
      <c r="AL37">
        <f t="shared" si="31"/>
        <v>476</v>
      </c>
      <c r="AM37">
        <f t="shared" si="32"/>
        <v>15</v>
      </c>
    </row>
    <row r="38" spans="1:39">
      <c r="A38" t="str">
        <f t="shared" si="22"/>
        <v>KESZŐ</v>
      </c>
      <c r="B38">
        <f t="shared" si="23"/>
        <v>11</v>
      </c>
      <c r="C38">
        <f t="shared" si="33"/>
        <v>6</v>
      </c>
      <c r="D38">
        <f t="shared" si="34"/>
        <v>2</v>
      </c>
      <c r="E38">
        <f t="shared" si="34"/>
        <v>10</v>
      </c>
      <c r="F38">
        <f t="shared" si="24"/>
        <v>10</v>
      </c>
      <c r="G38">
        <f t="shared" si="34"/>
        <v>3</v>
      </c>
      <c r="H38">
        <f t="shared" si="34"/>
        <v>18</v>
      </c>
      <c r="I38">
        <f t="shared" si="34"/>
        <v>3</v>
      </c>
      <c r="J38">
        <f t="shared" si="25"/>
        <v>7</v>
      </c>
      <c r="K38">
        <f t="shared" si="34"/>
        <v>2</v>
      </c>
      <c r="L38">
        <f t="shared" si="34"/>
        <v>9</v>
      </c>
      <c r="M38">
        <f t="shared" si="34"/>
        <v>15</v>
      </c>
      <c r="N38">
        <f t="shared" si="34"/>
        <v>21</v>
      </c>
      <c r="O38">
        <f t="shared" si="34"/>
        <v>4</v>
      </c>
      <c r="P38">
        <f t="shared" si="34"/>
        <v>6</v>
      </c>
      <c r="Q38">
        <f t="shared" si="26"/>
        <v>9</v>
      </c>
      <c r="R38">
        <f t="shared" si="34"/>
        <v>1</v>
      </c>
      <c r="S38">
        <f t="shared" si="34"/>
        <v>16</v>
      </c>
      <c r="T38">
        <f t="shared" si="34"/>
        <v>10</v>
      </c>
      <c r="U38">
        <f t="shared" si="34"/>
        <v>3</v>
      </c>
      <c r="V38">
        <f t="shared" si="34"/>
        <v>19</v>
      </c>
      <c r="W38">
        <f t="shared" si="34"/>
        <v>4</v>
      </c>
      <c r="X38">
        <f t="shared" si="27"/>
        <v>8</v>
      </c>
      <c r="Y38">
        <f t="shared" si="34"/>
        <v>1</v>
      </c>
      <c r="Z38">
        <f t="shared" si="34"/>
        <v>12</v>
      </c>
      <c r="AA38">
        <f t="shared" si="34"/>
        <v>9</v>
      </c>
      <c r="AB38">
        <f t="shared" si="34"/>
        <v>23</v>
      </c>
      <c r="AC38">
        <f t="shared" si="34"/>
        <v>7</v>
      </c>
      <c r="AD38">
        <f t="shared" si="34"/>
        <v>16</v>
      </c>
      <c r="AE38">
        <f t="shared" si="28"/>
        <v>5</v>
      </c>
      <c r="AF38">
        <f t="shared" si="34"/>
        <v>19</v>
      </c>
      <c r="AG38">
        <f t="shared" si="34"/>
        <v>7</v>
      </c>
      <c r="AH38">
        <f t="shared" si="34"/>
        <v>9</v>
      </c>
      <c r="AI38">
        <f t="shared" si="34"/>
        <v>16</v>
      </c>
      <c r="AJ38">
        <f t="shared" si="29"/>
        <v>4</v>
      </c>
      <c r="AK38" s="63">
        <f t="shared" si="30"/>
        <v>5</v>
      </c>
      <c r="AL38">
        <f t="shared" si="31"/>
        <v>325</v>
      </c>
      <c r="AM38">
        <f t="shared" si="32"/>
        <v>1</v>
      </c>
    </row>
    <row r="39" spans="1:39">
      <c r="A39" t="str">
        <f t="shared" si="22"/>
        <v>KESZŐ</v>
      </c>
      <c r="B39">
        <f t="shared" si="23"/>
        <v>13</v>
      </c>
      <c r="C39">
        <f t="shared" si="33"/>
        <v>12</v>
      </c>
      <c r="D39">
        <f t="shared" si="34"/>
        <v>22</v>
      </c>
      <c r="E39">
        <f t="shared" si="34"/>
        <v>17</v>
      </c>
      <c r="F39">
        <f t="shared" si="24"/>
        <v>4</v>
      </c>
      <c r="G39">
        <f t="shared" si="34"/>
        <v>8</v>
      </c>
      <c r="H39">
        <f t="shared" si="34"/>
        <v>5</v>
      </c>
      <c r="I39">
        <f t="shared" si="34"/>
        <v>10</v>
      </c>
      <c r="J39">
        <f t="shared" si="25"/>
        <v>2</v>
      </c>
      <c r="K39">
        <f t="shared" si="34"/>
        <v>8</v>
      </c>
      <c r="L39">
        <f t="shared" si="34"/>
        <v>3</v>
      </c>
      <c r="M39">
        <f t="shared" si="34"/>
        <v>22</v>
      </c>
      <c r="N39">
        <f t="shared" si="34"/>
        <v>15</v>
      </c>
      <c r="O39">
        <f t="shared" si="34"/>
        <v>14</v>
      </c>
      <c r="P39">
        <f t="shared" si="34"/>
        <v>10</v>
      </c>
      <c r="Q39">
        <f t="shared" si="26"/>
        <v>10</v>
      </c>
      <c r="R39">
        <f t="shared" si="34"/>
        <v>8</v>
      </c>
      <c r="S39">
        <f t="shared" si="34"/>
        <v>15</v>
      </c>
      <c r="T39">
        <f t="shared" si="34"/>
        <v>6</v>
      </c>
      <c r="U39">
        <f t="shared" si="34"/>
        <v>2</v>
      </c>
      <c r="V39">
        <f t="shared" si="34"/>
        <v>5</v>
      </c>
      <c r="W39">
        <f t="shared" si="34"/>
        <v>7</v>
      </c>
      <c r="X39">
        <f t="shared" si="27"/>
        <v>8</v>
      </c>
      <c r="Y39">
        <f t="shared" si="34"/>
        <v>2</v>
      </c>
      <c r="Z39">
        <f t="shared" si="34"/>
        <v>12</v>
      </c>
      <c r="AA39">
        <f t="shared" si="34"/>
        <v>9</v>
      </c>
      <c r="AB39">
        <f t="shared" si="34"/>
        <v>22</v>
      </c>
      <c r="AC39">
        <f t="shared" si="34"/>
        <v>4</v>
      </c>
      <c r="AD39">
        <f t="shared" si="34"/>
        <v>14</v>
      </c>
      <c r="AE39">
        <f t="shared" si="28"/>
        <v>5</v>
      </c>
      <c r="AF39">
        <f t="shared" si="34"/>
        <v>19</v>
      </c>
      <c r="AG39">
        <f t="shared" si="34"/>
        <v>7</v>
      </c>
      <c r="AH39">
        <f t="shared" si="34"/>
        <v>9</v>
      </c>
      <c r="AI39">
        <f t="shared" si="34"/>
        <v>1</v>
      </c>
      <c r="AJ39">
        <f t="shared" si="29"/>
        <v>4</v>
      </c>
      <c r="AK39" s="63">
        <f t="shared" si="30"/>
        <v>8</v>
      </c>
      <c r="AL39">
        <f t="shared" si="31"/>
        <v>334</v>
      </c>
      <c r="AM39">
        <f t="shared" si="32"/>
        <v>1</v>
      </c>
    </row>
    <row r="40" spans="1:39">
      <c r="A40" t="str">
        <f t="shared" si="22"/>
        <v>GALÉRIA</v>
      </c>
      <c r="B40">
        <f t="shared" si="23"/>
        <v>3</v>
      </c>
      <c r="C40">
        <f t="shared" si="33"/>
        <v>6</v>
      </c>
      <c r="D40">
        <f t="shared" si="34"/>
        <v>6</v>
      </c>
      <c r="E40">
        <f t="shared" si="34"/>
        <v>1</v>
      </c>
      <c r="F40">
        <f t="shared" si="24"/>
        <v>4</v>
      </c>
      <c r="G40">
        <f t="shared" si="34"/>
        <v>24</v>
      </c>
      <c r="H40">
        <f t="shared" si="34"/>
        <v>8</v>
      </c>
      <c r="I40">
        <f t="shared" si="34"/>
        <v>11</v>
      </c>
      <c r="J40">
        <f t="shared" si="25"/>
        <v>22</v>
      </c>
      <c r="K40">
        <f t="shared" si="34"/>
        <v>10</v>
      </c>
      <c r="L40">
        <f t="shared" si="34"/>
        <v>21</v>
      </c>
      <c r="M40">
        <f t="shared" si="34"/>
        <v>4</v>
      </c>
      <c r="N40">
        <f t="shared" si="34"/>
        <v>16</v>
      </c>
      <c r="O40">
        <f t="shared" si="34"/>
        <v>14</v>
      </c>
      <c r="P40">
        <f t="shared" si="34"/>
        <v>15</v>
      </c>
      <c r="Q40">
        <f t="shared" si="26"/>
        <v>10</v>
      </c>
      <c r="R40">
        <f t="shared" si="34"/>
        <v>13</v>
      </c>
      <c r="S40">
        <f t="shared" si="34"/>
        <v>7</v>
      </c>
      <c r="T40">
        <f t="shared" si="34"/>
        <v>14</v>
      </c>
      <c r="U40">
        <f t="shared" si="34"/>
        <v>5</v>
      </c>
      <c r="V40">
        <f t="shared" si="34"/>
        <v>2</v>
      </c>
      <c r="W40">
        <f t="shared" si="34"/>
        <v>12</v>
      </c>
      <c r="X40">
        <f t="shared" si="27"/>
        <v>18</v>
      </c>
      <c r="Y40">
        <f t="shared" si="34"/>
        <v>2</v>
      </c>
      <c r="Z40">
        <f t="shared" si="34"/>
        <v>21</v>
      </c>
      <c r="AA40">
        <f t="shared" si="34"/>
        <v>2</v>
      </c>
      <c r="AB40">
        <f t="shared" si="34"/>
        <v>13</v>
      </c>
      <c r="AC40">
        <f t="shared" si="34"/>
        <v>17</v>
      </c>
      <c r="AD40">
        <f t="shared" si="34"/>
        <v>11</v>
      </c>
      <c r="AE40">
        <f t="shared" si="28"/>
        <v>5</v>
      </c>
      <c r="AF40">
        <f t="shared" si="34"/>
        <v>12</v>
      </c>
      <c r="AG40">
        <f t="shared" si="34"/>
        <v>7</v>
      </c>
      <c r="AH40">
        <f t="shared" si="34"/>
        <v>9</v>
      </c>
      <c r="AI40">
        <f t="shared" si="34"/>
        <v>16</v>
      </c>
      <c r="AJ40">
        <f t="shared" si="29"/>
        <v>4</v>
      </c>
      <c r="AK40" s="63">
        <f t="shared" si="30"/>
        <v>6</v>
      </c>
      <c r="AL40">
        <f t="shared" si="31"/>
        <v>365</v>
      </c>
      <c r="AM40">
        <f t="shared" si="32"/>
        <v>3</v>
      </c>
    </row>
    <row r="41" spans="1:39">
      <c r="A41" t="str">
        <f t="shared" si="22"/>
        <v>GALÉRIA</v>
      </c>
      <c r="B41">
        <f t="shared" si="23"/>
        <v>6</v>
      </c>
      <c r="C41">
        <f t="shared" si="33"/>
        <v>6</v>
      </c>
      <c r="D41">
        <f t="shared" si="34"/>
        <v>2</v>
      </c>
      <c r="E41">
        <f t="shared" si="34"/>
        <v>3</v>
      </c>
      <c r="F41">
        <f t="shared" si="24"/>
        <v>6</v>
      </c>
      <c r="G41">
        <f t="shared" si="34"/>
        <v>21</v>
      </c>
      <c r="H41">
        <f t="shared" si="34"/>
        <v>8</v>
      </c>
      <c r="I41">
        <f t="shared" si="34"/>
        <v>16</v>
      </c>
      <c r="J41">
        <f t="shared" si="25"/>
        <v>15</v>
      </c>
      <c r="K41">
        <f t="shared" si="34"/>
        <v>22</v>
      </c>
      <c r="L41">
        <f t="shared" si="34"/>
        <v>11</v>
      </c>
      <c r="M41">
        <f t="shared" si="34"/>
        <v>6</v>
      </c>
      <c r="N41">
        <f t="shared" si="34"/>
        <v>12</v>
      </c>
      <c r="O41">
        <f t="shared" si="34"/>
        <v>20</v>
      </c>
      <c r="P41">
        <f t="shared" si="34"/>
        <v>17</v>
      </c>
      <c r="Q41">
        <f t="shared" si="26"/>
        <v>10</v>
      </c>
      <c r="R41">
        <f t="shared" si="34"/>
        <v>23</v>
      </c>
      <c r="S41">
        <f t="shared" si="34"/>
        <v>12</v>
      </c>
      <c r="T41">
        <f t="shared" si="34"/>
        <v>10</v>
      </c>
      <c r="U41">
        <f t="shared" si="34"/>
        <v>1</v>
      </c>
      <c r="V41">
        <f t="shared" si="34"/>
        <v>2</v>
      </c>
      <c r="W41">
        <f t="shared" si="34"/>
        <v>1</v>
      </c>
      <c r="X41">
        <f t="shared" si="27"/>
        <v>14</v>
      </c>
      <c r="Y41">
        <f t="shared" si="34"/>
        <v>6</v>
      </c>
      <c r="Z41">
        <f t="shared" si="34"/>
        <v>10</v>
      </c>
      <c r="AA41">
        <f t="shared" si="34"/>
        <v>18</v>
      </c>
      <c r="AB41">
        <f t="shared" si="34"/>
        <v>24</v>
      </c>
      <c r="AC41">
        <f t="shared" si="34"/>
        <v>1</v>
      </c>
      <c r="AD41">
        <f t="shared" si="34"/>
        <v>19</v>
      </c>
      <c r="AE41">
        <f t="shared" si="28"/>
        <v>20</v>
      </c>
      <c r="AF41">
        <f t="shared" si="34"/>
        <v>18</v>
      </c>
      <c r="AG41">
        <f t="shared" si="34"/>
        <v>19</v>
      </c>
      <c r="AH41">
        <f t="shared" si="34"/>
        <v>2</v>
      </c>
      <c r="AI41">
        <f t="shared" si="34"/>
        <v>19</v>
      </c>
      <c r="AJ41">
        <f t="shared" si="29"/>
        <v>4</v>
      </c>
      <c r="AK41" s="63">
        <f t="shared" si="30"/>
        <v>7</v>
      </c>
      <c r="AL41">
        <f t="shared" si="31"/>
        <v>404</v>
      </c>
      <c r="AM41">
        <f t="shared" si="32"/>
        <v>9</v>
      </c>
    </row>
    <row r="42" spans="1:39">
      <c r="A42" t="str">
        <f t="shared" si="22"/>
        <v>CSAJHOS</v>
      </c>
      <c r="B42">
        <f t="shared" si="23"/>
        <v>18</v>
      </c>
      <c r="C42">
        <f t="shared" si="33"/>
        <v>6</v>
      </c>
      <c r="D42">
        <f t="shared" si="34"/>
        <v>13</v>
      </c>
      <c r="E42">
        <f t="shared" si="34"/>
        <v>10</v>
      </c>
      <c r="F42">
        <f t="shared" si="24"/>
        <v>10</v>
      </c>
      <c r="G42">
        <f t="shared" si="34"/>
        <v>5</v>
      </c>
      <c r="H42">
        <f t="shared" si="34"/>
        <v>1</v>
      </c>
      <c r="I42">
        <f t="shared" si="34"/>
        <v>9</v>
      </c>
      <c r="J42">
        <f t="shared" si="25"/>
        <v>7</v>
      </c>
      <c r="K42">
        <f t="shared" si="34"/>
        <v>2</v>
      </c>
      <c r="L42">
        <f t="shared" si="34"/>
        <v>4</v>
      </c>
      <c r="M42">
        <f t="shared" si="34"/>
        <v>19</v>
      </c>
      <c r="N42">
        <f t="shared" si="34"/>
        <v>22</v>
      </c>
      <c r="O42">
        <f t="shared" si="34"/>
        <v>14</v>
      </c>
      <c r="P42">
        <f t="shared" si="34"/>
        <v>19</v>
      </c>
      <c r="Q42">
        <f t="shared" si="26"/>
        <v>10</v>
      </c>
      <c r="R42">
        <f t="shared" si="34"/>
        <v>18</v>
      </c>
      <c r="S42">
        <f t="shared" si="34"/>
        <v>7</v>
      </c>
      <c r="T42">
        <f t="shared" si="34"/>
        <v>14</v>
      </c>
      <c r="U42">
        <f t="shared" si="34"/>
        <v>13</v>
      </c>
      <c r="V42">
        <f t="shared" si="34"/>
        <v>7</v>
      </c>
      <c r="W42">
        <f t="shared" si="34"/>
        <v>15</v>
      </c>
      <c r="X42">
        <f t="shared" si="27"/>
        <v>18</v>
      </c>
      <c r="Y42">
        <f t="shared" si="34"/>
        <v>15</v>
      </c>
      <c r="Z42">
        <f t="shared" si="34"/>
        <v>12</v>
      </c>
      <c r="AA42">
        <f t="shared" si="34"/>
        <v>9</v>
      </c>
      <c r="AB42">
        <f t="shared" si="34"/>
        <v>3</v>
      </c>
      <c r="AC42">
        <f t="shared" si="34"/>
        <v>17</v>
      </c>
      <c r="AD42">
        <f t="shared" si="34"/>
        <v>9</v>
      </c>
      <c r="AE42">
        <f t="shared" si="28"/>
        <v>14</v>
      </c>
      <c r="AF42">
        <f t="shared" si="34"/>
        <v>1</v>
      </c>
      <c r="AG42">
        <f t="shared" si="34"/>
        <v>22</v>
      </c>
      <c r="AH42">
        <f t="shared" si="34"/>
        <v>5</v>
      </c>
      <c r="AI42">
        <f t="shared" si="34"/>
        <v>9</v>
      </c>
      <c r="AJ42">
        <f t="shared" si="29"/>
        <v>4</v>
      </c>
      <c r="AK42" s="63">
        <f t="shared" si="30"/>
        <v>4</v>
      </c>
      <c r="AL42">
        <f t="shared" si="31"/>
        <v>381</v>
      </c>
      <c r="AM42">
        <f t="shared" si="32"/>
        <v>4</v>
      </c>
    </row>
    <row r="43" spans="1:39">
      <c r="A43" t="str">
        <f t="shared" si="22"/>
        <v>CSAJHOS</v>
      </c>
      <c r="B43">
        <f t="shared" si="23"/>
        <v>8</v>
      </c>
      <c r="C43">
        <f t="shared" si="33"/>
        <v>3</v>
      </c>
      <c r="D43">
        <f t="shared" si="34"/>
        <v>6</v>
      </c>
      <c r="E43">
        <f t="shared" si="34"/>
        <v>1</v>
      </c>
      <c r="F43">
        <f t="shared" si="24"/>
        <v>4</v>
      </c>
      <c r="G43">
        <f t="shared" si="34"/>
        <v>23</v>
      </c>
      <c r="H43">
        <f t="shared" si="34"/>
        <v>8</v>
      </c>
      <c r="I43">
        <f t="shared" si="34"/>
        <v>20</v>
      </c>
      <c r="J43">
        <f t="shared" si="25"/>
        <v>14</v>
      </c>
      <c r="K43">
        <f t="shared" si="34"/>
        <v>22</v>
      </c>
      <c r="L43">
        <f t="shared" si="34"/>
        <v>20</v>
      </c>
      <c r="M43">
        <f t="shared" si="34"/>
        <v>4</v>
      </c>
      <c r="N43">
        <f t="shared" si="34"/>
        <v>3</v>
      </c>
      <c r="O43">
        <f t="shared" si="34"/>
        <v>6</v>
      </c>
      <c r="P43">
        <f t="shared" si="34"/>
        <v>13</v>
      </c>
      <c r="Q43">
        <f t="shared" si="26"/>
        <v>6</v>
      </c>
      <c r="R43">
        <f t="shared" si="34"/>
        <v>8</v>
      </c>
      <c r="S43">
        <f t="shared" si="34"/>
        <v>17</v>
      </c>
      <c r="T43">
        <f t="shared" si="34"/>
        <v>6</v>
      </c>
      <c r="U43">
        <f t="shared" si="34"/>
        <v>20</v>
      </c>
      <c r="V43">
        <f t="shared" si="34"/>
        <v>14</v>
      </c>
      <c r="W43">
        <f t="shared" si="34"/>
        <v>15</v>
      </c>
      <c r="X43">
        <f t="shared" si="27"/>
        <v>2</v>
      </c>
      <c r="Y43">
        <f t="shared" si="34"/>
        <v>11</v>
      </c>
      <c r="Z43">
        <f t="shared" si="34"/>
        <v>4</v>
      </c>
      <c r="AA43">
        <f t="shared" si="34"/>
        <v>18</v>
      </c>
      <c r="AB43">
        <f t="shared" si="34"/>
        <v>1</v>
      </c>
      <c r="AC43">
        <f t="shared" si="34"/>
        <v>7</v>
      </c>
      <c r="AD43">
        <f t="shared" si="34"/>
        <v>1</v>
      </c>
      <c r="AE43">
        <f t="shared" si="28"/>
        <v>5</v>
      </c>
      <c r="AF43">
        <f t="shared" si="34"/>
        <v>8</v>
      </c>
      <c r="AG43">
        <f t="shared" si="34"/>
        <v>7</v>
      </c>
      <c r="AH43">
        <f t="shared" si="34"/>
        <v>9</v>
      </c>
      <c r="AI43">
        <f t="shared" si="34"/>
        <v>19</v>
      </c>
      <c r="AJ43">
        <f t="shared" si="29"/>
        <v>4</v>
      </c>
      <c r="AK43" s="63">
        <f t="shared" si="30"/>
        <v>6</v>
      </c>
      <c r="AL43">
        <f t="shared" si="31"/>
        <v>337</v>
      </c>
      <c r="AM43">
        <f t="shared" si="32"/>
        <v>2</v>
      </c>
    </row>
    <row r="44" spans="1:39">
      <c r="A44" t="str">
        <f t="shared" si="22"/>
        <v>MORGANA</v>
      </c>
      <c r="B44">
        <f t="shared" si="23"/>
        <v>15</v>
      </c>
      <c r="C44">
        <f t="shared" si="33"/>
        <v>1</v>
      </c>
      <c r="D44">
        <f t="shared" si="34"/>
        <v>2</v>
      </c>
      <c r="E44">
        <f t="shared" si="34"/>
        <v>8</v>
      </c>
      <c r="F44">
        <f t="shared" si="24"/>
        <v>1</v>
      </c>
      <c r="G44">
        <f t="shared" si="34"/>
        <v>19</v>
      </c>
      <c r="H44">
        <f t="shared" si="34"/>
        <v>1</v>
      </c>
      <c r="I44">
        <f t="shared" si="34"/>
        <v>21</v>
      </c>
      <c r="J44">
        <f t="shared" si="25"/>
        <v>7</v>
      </c>
      <c r="K44">
        <f t="shared" si="34"/>
        <v>14</v>
      </c>
      <c r="L44">
        <f t="shared" si="34"/>
        <v>22</v>
      </c>
      <c r="M44">
        <f t="shared" si="34"/>
        <v>2</v>
      </c>
      <c r="N44">
        <f t="shared" si="34"/>
        <v>8</v>
      </c>
      <c r="O44">
        <f t="shared" si="34"/>
        <v>14</v>
      </c>
      <c r="P44">
        <f t="shared" si="34"/>
        <v>20</v>
      </c>
      <c r="Q44">
        <f t="shared" si="26"/>
        <v>2</v>
      </c>
      <c r="R44">
        <f t="shared" si="34"/>
        <v>15</v>
      </c>
      <c r="S44">
        <f t="shared" si="34"/>
        <v>1</v>
      </c>
      <c r="T44">
        <f t="shared" si="34"/>
        <v>23</v>
      </c>
      <c r="U44">
        <f t="shared" si="34"/>
        <v>14</v>
      </c>
      <c r="V44">
        <f t="shared" si="34"/>
        <v>7</v>
      </c>
      <c r="W44">
        <f t="shared" si="34"/>
        <v>18</v>
      </c>
      <c r="X44">
        <f t="shared" si="27"/>
        <v>14</v>
      </c>
      <c r="Y44">
        <f t="shared" si="34"/>
        <v>11</v>
      </c>
      <c r="Z44">
        <f t="shared" si="34"/>
        <v>17</v>
      </c>
      <c r="AA44">
        <f t="shared" si="34"/>
        <v>5</v>
      </c>
      <c r="AB44">
        <f t="shared" si="34"/>
        <v>13</v>
      </c>
      <c r="AC44">
        <f t="shared" si="34"/>
        <v>17</v>
      </c>
      <c r="AD44">
        <f t="shared" si="34"/>
        <v>20</v>
      </c>
      <c r="AE44">
        <f t="shared" si="28"/>
        <v>5</v>
      </c>
      <c r="AF44">
        <f t="shared" si="34"/>
        <v>16</v>
      </c>
      <c r="AG44">
        <f t="shared" si="34"/>
        <v>7</v>
      </c>
      <c r="AH44">
        <f t="shared" si="34"/>
        <v>9</v>
      </c>
      <c r="AI44">
        <f t="shared" si="34"/>
        <v>9</v>
      </c>
      <c r="AJ44">
        <f t="shared" si="29"/>
        <v>4</v>
      </c>
      <c r="AK44" s="63">
        <f t="shared" si="30"/>
        <v>1</v>
      </c>
      <c r="AL44">
        <f t="shared" si="31"/>
        <v>382</v>
      </c>
      <c r="AM44">
        <f t="shared" si="32"/>
        <v>3</v>
      </c>
    </row>
    <row r="45" spans="1:39">
      <c r="A45" t="str">
        <f t="shared" si="22"/>
        <v>MORGANA</v>
      </c>
      <c r="B45">
        <f t="shared" si="23"/>
        <v>21</v>
      </c>
      <c r="C45">
        <f t="shared" si="33"/>
        <v>3</v>
      </c>
      <c r="D45">
        <f t="shared" si="34"/>
        <v>19</v>
      </c>
      <c r="E45">
        <f t="shared" si="34"/>
        <v>10</v>
      </c>
      <c r="F45">
        <f t="shared" si="24"/>
        <v>10</v>
      </c>
      <c r="G45">
        <f t="shared" si="34"/>
        <v>13</v>
      </c>
      <c r="H45">
        <f t="shared" si="34"/>
        <v>8</v>
      </c>
      <c r="I45">
        <f t="shared" si="34"/>
        <v>23</v>
      </c>
      <c r="J45">
        <f t="shared" si="25"/>
        <v>2</v>
      </c>
      <c r="K45">
        <f t="shared" si="34"/>
        <v>17</v>
      </c>
      <c r="L45">
        <f t="shared" si="34"/>
        <v>11</v>
      </c>
      <c r="M45">
        <f t="shared" si="34"/>
        <v>6</v>
      </c>
      <c r="N45">
        <f t="shared" si="34"/>
        <v>11</v>
      </c>
      <c r="O45">
        <f t="shared" si="34"/>
        <v>6</v>
      </c>
      <c r="P45">
        <f t="shared" si="34"/>
        <v>22</v>
      </c>
      <c r="Q45">
        <f t="shared" si="26"/>
        <v>2</v>
      </c>
      <c r="R45">
        <f t="shared" ref="D45:AI52" si="35">RANK(R19,R$4:R$27,R$1)</f>
        <v>18</v>
      </c>
      <c r="S45">
        <f t="shared" si="35"/>
        <v>18</v>
      </c>
      <c r="T45">
        <f t="shared" si="35"/>
        <v>4</v>
      </c>
      <c r="U45">
        <f t="shared" si="35"/>
        <v>15</v>
      </c>
      <c r="V45">
        <f t="shared" si="35"/>
        <v>14</v>
      </c>
      <c r="W45">
        <f t="shared" si="35"/>
        <v>22</v>
      </c>
      <c r="X45">
        <f t="shared" si="27"/>
        <v>1</v>
      </c>
      <c r="Y45">
        <f t="shared" si="35"/>
        <v>15</v>
      </c>
      <c r="Z45">
        <f t="shared" si="35"/>
        <v>1</v>
      </c>
      <c r="AA45">
        <f t="shared" si="35"/>
        <v>21</v>
      </c>
      <c r="AB45">
        <f t="shared" si="35"/>
        <v>2</v>
      </c>
      <c r="AC45">
        <f t="shared" si="35"/>
        <v>7</v>
      </c>
      <c r="AD45">
        <f t="shared" si="35"/>
        <v>10</v>
      </c>
      <c r="AE45">
        <f t="shared" si="28"/>
        <v>2</v>
      </c>
      <c r="AF45">
        <f t="shared" si="35"/>
        <v>2</v>
      </c>
      <c r="AG45">
        <f t="shared" si="35"/>
        <v>19</v>
      </c>
      <c r="AH45">
        <f t="shared" si="35"/>
        <v>2</v>
      </c>
      <c r="AI45">
        <f t="shared" si="35"/>
        <v>19</v>
      </c>
      <c r="AJ45">
        <f t="shared" si="29"/>
        <v>1</v>
      </c>
      <c r="AK45" s="63">
        <f t="shared" si="30"/>
        <v>8</v>
      </c>
      <c r="AL45">
        <f t="shared" si="31"/>
        <v>377</v>
      </c>
      <c r="AM45">
        <f t="shared" si="32"/>
        <v>2</v>
      </c>
    </row>
    <row r="46" spans="1:39">
      <c r="A46" t="str">
        <f t="shared" si="22"/>
        <v>TISZATÓ</v>
      </c>
      <c r="B46">
        <f t="shared" si="23"/>
        <v>23</v>
      </c>
      <c r="C46">
        <f t="shared" si="33"/>
        <v>14</v>
      </c>
      <c r="D46">
        <f t="shared" si="35"/>
        <v>13</v>
      </c>
      <c r="E46">
        <f t="shared" si="35"/>
        <v>9</v>
      </c>
      <c r="F46">
        <f t="shared" si="24"/>
        <v>9</v>
      </c>
      <c r="G46">
        <f t="shared" si="35"/>
        <v>1</v>
      </c>
      <c r="H46">
        <f t="shared" si="35"/>
        <v>3</v>
      </c>
      <c r="I46">
        <f t="shared" si="35"/>
        <v>7</v>
      </c>
      <c r="J46">
        <f t="shared" si="25"/>
        <v>22</v>
      </c>
      <c r="K46">
        <f t="shared" si="35"/>
        <v>2</v>
      </c>
      <c r="L46">
        <f t="shared" si="35"/>
        <v>11</v>
      </c>
      <c r="M46">
        <f t="shared" si="35"/>
        <v>6</v>
      </c>
      <c r="N46">
        <f t="shared" si="35"/>
        <v>19</v>
      </c>
      <c r="O46">
        <f t="shared" si="35"/>
        <v>3</v>
      </c>
      <c r="P46">
        <f t="shared" si="35"/>
        <v>10</v>
      </c>
      <c r="Q46">
        <f t="shared" si="26"/>
        <v>19</v>
      </c>
      <c r="R46">
        <f t="shared" si="35"/>
        <v>5</v>
      </c>
      <c r="S46">
        <f t="shared" si="35"/>
        <v>6</v>
      </c>
      <c r="T46">
        <f t="shared" si="35"/>
        <v>19</v>
      </c>
      <c r="U46">
        <f t="shared" si="35"/>
        <v>22</v>
      </c>
      <c r="V46">
        <f t="shared" si="35"/>
        <v>6</v>
      </c>
      <c r="W46">
        <f t="shared" si="35"/>
        <v>17</v>
      </c>
      <c r="X46">
        <f t="shared" si="27"/>
        <v>24</v>
      </c>
      <c r="Y46">
        <f t="shared" si="35"/>
        <v>6</v>
      </c>
      <c r="Z46">
        <f t="shared" si="35"/>
        <v>17</v>
      </c>
      <c r="AA46">
        <f t="shared" si="35"/>
        <v>5</v>
      </c>
      <c r="AB46">
        <f t="shared" si="35"/>
        <v>8</v>
      </c>
      <c r="AC46">
        <f t="shared" si="35"/>
        <v>17</v>
      </c>
      <c r="AD46">
        <f t="shared" si="35"/>
        <v>13</v>
      </c>
      <c r="AE46">
        <f t="shared" si="28"/>
        <v>20</v>
      </c>
      <c r="AF46">
        <f t="shared" si="35"/>
        <v>2</v>
      </c>
      <c r="AG46">
        <f t="shared" si="35"/>
        <v>23</v>
      </c>
      <c r="AH46">
        <f t="shared" si="35"/>
        <v>2</v>
      </c>
      <c r="AI46">
        <f t="shared" si="35"/>
        <v>9</v>
      </c>
      <c r="AJ46">
        <f t="shared" si="29"/>
        <v>4</v>
      </c>
      <c r="AK46" s="63">
        <f t="shared" si="30"/>
        <v>11</v>
      </c>
      <c r="AL46">
        <f t="shared" si="31"/>
        <v>396</v>
      </c>
      <c r="AM46">
        <f t="shared" si="32"/>
        <v>3</v>
      </c>
    </row>
    <row r="47" spans="1:39">
      <c r="A47" t="str">
        <f t="shared" si="22"/>
        <v>TISZATÓ</v>
      </c>
      <c r="B47">
        <f t="shared" si="23"/>
        <v>24</v>
      </c>
      <c r="C47">
        <f t="shared" si="33"/>
        <v>24</v>
      </c>
      <c r="D47">
        <f t="shared" si="35"/>
        <v>22</v>
      </c>
      <c r="E47">
        <f t="shared" si="35"/>
        <v>16</v>
      </c>
      <c r="F47">
        <f t="shared" si="24"/>
        <v>9</v>
      </c>
      <c r="G47">
        <f t="shared" si="35"/>
        <v>18</v>
      </c>
      <c r="H47">
        <f t="shared" si="35"/>
        <v>14</v>
      </c>
      <c r="I47">
        <f t="shared" si="35"/>
        <v>24</v>
      </c>
      <c r="J47">
        <f t="shared" si="25"/>
        <v>22</v>
      </c>
      <c r="K47">
        <f t="shared" si="35"/>
        <v>10</v>
      </c>
      <c r="L47">
        <f t="shared" si="35"/>
        <v>11</v>
      </c>
      <c r="M47">
        <f t="shared" si="35"/>
        <v>6</v>
      </c>
      <c r="N47">
        <f t="shared" si="35"/>
        <v>7</v>
      </c>
      <c r="O47">
        <f t="shared" si="35"/>
        <v>4</v>
      </c>
      <c r="P47">
        <f t="shared" si="35"/>
        <v>24</v>
      </c>
      <c r="Q47">
        <f t="shared" si="26"/>
        <v>19</v>
      </c>
      <c r="R47">
        <f t="shared" si="35"/>
        <v>18</v>
      </c>
      <c r="S47">
        <f t="shared" si="35"/>
        <v>7</v>
      </c>
      <c r="T47">
        <f t="shared" si="35"/>
        <v>14</v>
      </c>
      <c r="U47">
        <f t="shared" si="35"/>
        <v>15</v>
      </c>
      <c r="V47">
        <f t="shared" si="35"/>
        <v>2</v>
      </c>
      <c r="W47">
        <f t="shared" si="35"/>
        <v>24</v>
      </c>
      <c r="X47">
        <f t="shared" si="27"/>
        <v>21</v>
      </c>
      <c r="Y47">
        <f t="shared" si="35"/>
        <v>15</v>
      </c>
      <c r="Z47">
        <f t="shared" si="35"/>
        <v>19</v>
      </c>
      <c r="AA47">
        <f t="shared" si="35"/>
        <v>5</v>
      </c>
      <c r="AB47">
        <f t="shared" si="35"/>
        <v>3</v>
      </c>
      <c r="AC47">
        <f t="shared" si="35"/>
        <v>12</v>
      </c>
      <c r="AD47">
        <f t="shared" si="35"/>
        <v>22</v>
      </c>
      <c r="AE47">
        <f t="shared" si="28"/>
        <v>14</v>
      </c>
      <c r="AF47">
        <f t="shared" si="35"/>
        <v>2</v>
      </c>
      <c r="AG47">
        <f t="shared" si="35"/>
        <v>7</v>
      </c>
      <c r="AH47">
        <f t="shared" si="35"/>
        <v>9</v>
      </c>
      <c r="AI47">
        <f t="shared" si="35"/>
        <v>8</v>
      </c>
      <c r="AJ47">
        <f t="shared" si="29"/>
        <v>15</v>
      </c>
      <c r="AK47" s="63">
        <f t="shared" si="30"/>
        <v>6</v>
      </c>
      <c r="AL47">
        <f t="shared" si="31"/>
        <v>486</v>
      </c>
      <c r="AM47">
        <f t="shared" si="32"/>
        <v>7</v>
      </c>
    </row>
    <row r="48" spans="1:39">
      <c r="A48" t="str">
        <f t="shared" si="22"/>
        <v>KARTAL</v>
      </c>
      <c r="B48">
        <f t="shared" si="23"/>
        <v>19</v>
      </c>
      <c r="C48">
        <f t="shared" si="33"/>
        <v>14</v>
      </c>
      <c r="D48">
        <f t="shared" si="35"/>
        <v>6</v>
      </c>
      <c r="E48">
        <f t="shared" si="35"/>
        <v>22</v>
      </c>
      <c r="F48">
        <f t="shared" si="24"/>
        <v>2</v>
      </c>
      <c r="G48">
        <f t="shared" si="35"/>
        <v>11</v>
      </c>
      <c r="H48">
        <f t="shared" si="35"/>
        <v>14</v>
      </c>
      <c r="I48">
        <f t="shared" si="35"/>
        <v>19</v>
      </c>
      <c r="J48">
        <f t="shared" si="25"/>
        <v>2</v>
      </c>
      <c r="K48">
        <f t="shared" si="35"/>
        <v>8</v>
      </c>
      <c r="L48">
        <f t="shared" si="35"/>
        <v>2</v>
      </c>
      <c r="M48">
        <f t="shared" si="35"/>
        <v>19</v>
      </c>
      <c r="N48">
        <f t="shared" si="35"/>
        <v>5</v>
      </c>
      <c r="O48">
        <f t="shared" si="35"/>
        <v>10</v>
      </c>
      <c r="P48">
        <f t="shared" si="35"/>
        <v>13</v>
      </c>
      <c r="Q48">
        <f t="shared" si="26"/>
        <v>6</v>
      </c>
      <c r="R48">
        <f t="shared" si="35"/>
        <v>8</v>
      </c>
      <c r="S48">
        <f t="shared" si="35"/>
        <v>5</v>
      </c>
      <c r="T48">
        <f t="shared" si="35"/>
        <v>19</v>
      </c>
      <c r="U48">
        <f t="shared" si="35"/>
        <v>23</v>
      </c>
      <c r="V48">
        <f t="shared" si="35"/>
        <v>13</v>
      </c>
      <c r="W48">
        <f t="shared" si="35"/>
        <v>19</v>
      </c>
      <c r="X48">
        <f t="shared" si="27"/>
        <v>14</v>
      </c>
      <c r="Y48">
        <f t="shared" si="35"/>
        <v>15</v>
      </c>
      <c r="Z48">
        <f t="shared" si="35"/>
        <v>6</v>
      </c>
      <c r="AA48">
        <f t="shared" si="35"/>
        <v>14</v>
      </c>
      <c r="AB48">
        <f t="shared" si="35"/>
        <v>15</v>
      </c>
      <c r="AC48">
        <f t="shared" si="35"/>
        <v>17</v>
      </c>
      <c r="AD48">
        <f t="shared" si="35"/>
        <v>24</v>
      </c>
      <c r="AE48">
        <f t="shared" si="28"/>
        <v>14</v>
      </c>
      <c r="AF48">
        <f t="shared" si="35"/>
        <v>19</v>
      </c>
      <c r="AG48">
        <f t="shared" si="35"/>
        <v>4</v>
      </c>
      <c r="AH48">
        <f t="shared" si="35"/>
        <v>19</v>
      </c>
      <c r="AI48">
        <f t="shared" si="35"/>
        <v>19</v>
      </c>
      <c r="AJ48">
        <f t="shared" si="29"/>
        <v>23</v>
      </c>
      <c r="AK48" s="63">
        <f t="shared" si="30"/>
        <v>4</v>
      </c>
      <c r="AL48">
        <f t="shared" si="31"/>
        <v>462</v>
      </c>
      <c r="AM48">
        <f t="shared" si="32"/>
        <v>4</v>
      </c>
    </row>
    <row r="49" spans="1:39">
      <c r="A49" t="str">
        <f t="shared" si="22"/>
        <v>KARTAL</v>
      </c>
      <c r="B49">
        <f t="shared" si="23"/>
        <v>21</v>
      </c>
      <c r="C49">
        <f t="shared" si="33"/>
        <v>14</v>
      </c>
      <c r="D49">
        <f t="shared" si="35"/>
        <v>17</v>
      </c>
      <c r="E49">
        <f t="shared" si="35"/>
        <v>19</v>
      </c>
      <c r="F49">
        <f t="shared" si="24"/>
        <v>6</v>
      </c>
      <c r="G49">
        <f t="shared" si="35"/>
        <v>7</v>
      </c>
      <c r="H49">
        <f t="shared" si="35"/>
        <v>18</v>
      </c>
      <c r="I49">
        <f t="shared" si="35"/>
        <v>18</v>
      </c>
      <c r="J49">
        <f t="shared" si="25"/>
        <v>7</v>
      </c>
      <c r="K49">
        <f t="shared" si="35"/>
        <v>6</v>
      </c>
      <c r="L49">
        <f t="shared" si="35"/>
        <v>10</v>
      </c>
      <c r="M49">
        <f t="shared" si="35"/>
        <v>19</v>
      </c>
      <c r="N49">
        <f t="shared" si="35"/>
        <v>17</v>
      </c>
      <c r="O49">
        <f t="shared" si="35"/>
        <v>1</v>
      </c>
      <c r="P49">
        <f t="shared" si="35"/>
        <v>21</v>
      </c>
      <c r="Q49">
        <f t="shared" si="26"/>
        <v>10</v>
      </c>
      <c r="R49">
        <f t="shared" si="35"/>
        <v>15</v>
      </c>
      <c r="S49">
        <f t="shared" si="35"/>
        <v>18</v>
      </c>
      <c r="T49">
        <f t="shared" si="35"/>
        <v>6</v>
      </c>
      <c r="U49">
        <f t="shared" si="35"/>
        <v>15</v>
      </c>
      <c r="V49">
        <f t="shared" si="35"/>
        <v>19</v>
      </c>
      <c r="W49">
        <f t="shared" si="35"/>
        <v>21</v>
      </c>
      <c r="X49">
        <f t="shared" si="27"/>
        <v>8</v>
      </c>
      <c r="Y49">
        <f t="shared" si="35"/>
        <v>20</v>
      </c>
      <c r="Z49">
        <f t="shared" si="35"/>
        <v>6</v>
      </c>
      <c r="AA49">
        <f t="shared" si="35"/>
        <v>14</v>
      </c>
      <c r="AB49">
        <f t="shared" si="35"/>
        <v>10</v>
      </c>
      <c r="AC49">
        <f t="shared" si="35"/>
        <v>17</v>
      </c>
      <c r="AD49">
        <f t="shared" si="35"/>
        <v>22</v>
      </c>
      <c r="AE49">
        <f t="shared" si="28"/>
        <v>12</v>
      </c>
      <c r="AF49">
        <f t="shared" si="35"/>
        <v>10</v>
      </c>
      <c r="AG49">
        <f t="shared" si="35"/>
        <v>4</v>
      </c>
      <c r="AH49">
        <f t="shared" si="35"/>
        <v>19</v>
      </c>
      <c r="AI49">
        <f t="shared" si="35"/>
        <v>19</v>
      </c>
      <c r="AJ49">
        <f t="shared" si="29"/>
        <v>15</v>
      </c>
      <c r="AK49" s="63">
        <f t="shared" si="30"/>
        <v>7</v>
      </c>
      <c r="AL49">
        <f t="shared" si="31"/>
        <v>481</v>
      </c>
      <c r="AM49">
        <f t="shared" si="32"/>
        <v>5</v>
      </c>
    </row>
    <row r="50" spans="1:39">
      <c r="A50" t="str">
        <f t="shared" si="22"/>
        <v>KORONÁS</v>
      </c>
      <c r="B50">
        <f t="shared" si="23"/>
        <v>4</v>
      </c>
      <c r="C50">
        <f t="shared" si="33"/>
        <v>6</v>
      </c>
      <c r="D50">
        <f t="shared" si="35"/>
        <v>13</v>
      </c>
      <c r="E50">
        <f t="shared" si="35"/>
        <v>6</v>
      </c>
      <c r="F50">
        <f t="shared" si="24"/>
        <v>6</v>
      </c>
      <c r="G50">
        <f t="shared" si="35"/>
        <v>10</v>
      </c>
      <c r="H50">
        <f t="shared" si="35"/>
        <v>6</v>
      </c>
      <c r="I50">
        <f t="shared" si="35"/>
        <v>3</v>
      </c>
      <c r="J50">
        <f t="shared" si="25"/>
        <v>15</v>
      </c>
      <c r="K50">
        <f t="shared" si="35"/>
        <v>6</v>
      </c>
      <c r="L50">
        <f t="shared" si="35"/>
        <v>11</v>
      </c>
      <c r="M50">
        <f t="shared" si="35"/>
        <v>6</v>
      </c>
      <c r="N50">
        <f t="shared" si="35"/>
        <v>23</v>
      </c>
      <c r="O50">
        <f t="shared" si="35"/>
        <v>10</v>
      </c>
      <c r="P50">
        <f t="shared" si="35"/>
        <v>8</v>
      </c>
      <c r="Q50">
        <f t="shared" si="26"/>
        <v>10</v>
      </c>
      <c r="R50">
        <f t="shared" si="35"/>
        <v>3</v>
      </c>
      <c r="S50">
        <f t="shared" si="35"/>
        <v>3</v>
      </c>
      <c r="T50">
        <f t="shared" si="35"/>
        <v>19</v>
      </c>
      <c r="U50">
        <f t="shared" si="35"/>
        <v>8</v>
      </c>
      <c r="V50">
        <f t="shared" si="35"/>
        <v>19</v>
      </c>
      <c r="W50">
        <f t="shared" si="35"/>
        <v>8</v>
      </c>
      <c r="X50">
        <f t="shared" si="27"/>
        <v>21</v>
      </c>
      <c r="Y50">
        <f t="shared" si="35"/>
        <v>23</v>
      </c>
      <c r="Z50">
        <f t="shared" si="35"/>
        <v>19</v>
      </c>
      <c r="AA50">
        <f t="shared" si="35"/>
        <v>5</v>
      </c>
      <c r="AB50">
        <f t="shared" si="35"/>
        <v>19</v>
      </c>
      <c r="AC50">
        <f t="shared" si="35"/>
        <v>12</v>
      </c>
      <c r="AD50">
        <f t="shared" si="35"/>
        <v>16</v>
      </c>
      <c r="AE50">
        <f t="shared" si="28"/>
        <v>14</v>
      </c>
      <c r="AF50">
        <f t="shared" si="35"/>
        <v>19</v>
      </c>
      <c r="AG50">
        <f t="shared" si="35"/>
        <v>7</v>
      </c>
      <c r="AH50">
        <f t="shared" si="35"/>
        <v>9</v>
      </c>
      <c r="AI50">
        <f t="shared" si="35"/>
        <v>6</v>
      </c>
      <c r="AJ50">
        <f t="shared" si="29"/>
        <v>15</v>
      </c>
      <c r="AK50" s="63">
        <f t="shared" si="30"/>
        <v>4</v>
      </c>
      <c r="AL50">
        <f t="shared" si="31"/>
        <v>388</v>
      </c>
      <c r="AM50">
        <f t="shared" si="32"/>
        <v>2</v>
      </c>
    </row>
    <row r="51" spans="1:39">
      <c r="A51" t="str">
        <f t="shared" si="22"/>
        <v>KORONÁS</v>
      </c>
      <c r="B51">
        <f t="shared" si="23"/>
        <v>1</v>
      </c>
      <c r="C51">
        <f t="shared" si="33"/>
        <v>6</v>
      </c>
      <c r="D51">
        <f t="shared" si="35"/>
        <v>1</v>
      </c>
      <c r="E51">
        <f t="shared" si="35"/>
        <v>4</v>
      </c>
      <c r="F51">
        <f t="shared" si="24"/>
        <v>6</v>
      </c>
      <c r="G51">
        <f t="shared" si="35"/>
        <v>21</v>
      </c>
      <c r="H51">
        <f t="shared" si="35"/>
        <v>14</v>
      </c>
      <c r="I51">
        <f t="shared" si="35"/>
        <v>6</v>
      </c>
      <c r="J51">
        <f t="shared" si="25"/>
        <v>15</v>
      </c>
      <c r="K51">
        <f t="shared" si="35"/>
        <v>17</v>
      </c>
      <c r="L51">
        <f t="shared" si="35"/>
        <v>11</v>
      </c>
      <c r="M51">
        <f t="shared" si="35"/>
        <v>6</v>
      </c>
      <c r="N51">
        <f t="shared" si="35"/>
        <v>13</v>
      </c>
      <c r="O51">
        <f t="shared" si="35"/>
        <v>8</v>
      </c>
      <c r="P51">
        <f t="shared" si="35"/>
        <v>5</v>
      </c>
      <c r="Q51">
        <f t="shared" si="26"/>
        <v>10</v>
      </c>
      <c r="R51">
        <f t="shared" si="35"/>
        <v>18</v>
      </c>
      <c r="S51">
        <f t="shared" si="35"/>
        <v>3</v>
      </c>
      <c r="T51">
        <f t="shared" si="35"/>
        <v>19</v>
      </c>
      <c r="U51">
        <f t="shared" si="35"/>
        <v>4</v>
      </c>
      <c r="V51">
        <f t="shared" si="35"/>
        <v>19</v>
      </c>
      <c r="W51">
        <f t="shared" si="35"/>
        <v>3</v>
      </c>
      <c r="X51">
        <f t="shared" si="27"/>
        <v>21</v>
      </c>
      <c r="Y51">
        <f t="shared" si="35"/>
        <v>2</v>
      </c>
      <c r="Z51">
        <f t="shared" si="35"/>
        <v>24</v>
      </c>
      <c r="AA51">
        <f t="shared" si="35"/>
        <v>2</v>
      </c>
      <c r="AB51">
        <f t="shared" si="35"/>
        <v>19</v>
      </c>
      <c r="AC51">
        <f t="shared" si="35"/>
        <v>7</v>
      </c>
      <c r="AD51">
        <f t="shared" si="35"/>
        <v>4</v>
      </c>
      <c r="AE51">
        <f t="shared" si="28"/>
        <v>12</v>
      </c>
      <c r="AF51">
        <f t="shared" si="35"/>
        <v>2</v>
      </c>
      <c r="AG51">
        <f t="shared" si="35"/>
        <v>18</v>
      </c>
      <c r="AH51">
        <f t="shared" si="35"/>
        <v>7</v>
      </c>
      <c r="AI51">
        <f t="shared" si="35"/>
        <v>3</v>
      </c>
      <c r="AJ51">
        <f t="shared" si="29"/>
        <v>4</v>
      </c>
      <c r="AK51" s="63">
        <f t="shared" si="30"/>
        <v>6</v>
      </c>
      <c r="AL51">
        <f t="shared" si="31"/>
        <v>335</v>
      </c>
      <c r="AM51">
        <f t="shared" si="32"/>
        <v>1</v>
      </c>
    </row>
    <row r="52" spans="1:39">
      <c r="A52" t="str">
        <f t="shared" si="22"/>
        <v>BELLALKO</v>
      </c>
      <c r="B52">
        <f t="shared" si="23"/>
        <v>16</v>
      </c>
      <c r="C52">
        <f t="shared" si="33"/>
        <v>14</v>
      </c>
      <c r="D52">
        <f t="shared" si="35"/>
        <v>6</v>
      </c>
      <c r="E52">
        <f t="shared" si="35"/>
        <v>10</v>
      </c>
      <c r="F52">
        <f t="shared" si="24"/>
        <v>10</v>
      </c>
      <c r="G52">
        <f t="shared" si="35"/>
        <v>8</v>
      </c>
      <c r="H52">
        <f t="shared" si="35"/>
        <v>6</v>
      </c>
      <c r="I52">
        <f t="shared" si="35"/>
        <v>12</v>
      </c>
      <c r="J52">
        <f t="shared" si="25"/>
        <v>15</v>
      </c>
      <c r="K52">
        <f t="shared" si="35"/>
        <v>10</v>
      </c>
      <c r="L52">
        <f t="shared" si="35"/>
        <v>8</v>
      </c>
      <c r="M52">
        <f t="shared" si="35"/>
        <v>15</v>
      </c>
      <c r="N52">
        <f t="shared" si="35"/>
        <v>6</v>
      </c>
      <c r="O52">
        <f t="shared" si="35"/>
        <v>10</v>
      </c>
      <c r="P52">
        <f t="shared" si="35"/>
        <v>9</v>
      </c>
      <c r="Q52">
        <f t="shared" si="26"/>
        <v>19</v>
      </c>
      <c r="R52">
        <f t="shared" si="35"/>
        <v>13</v>
      </c>
      <c r="S52">
        <f t="shared" si="35"/>
        <v>24</v>
      </c>
      <c r="T52">
        <f t="shared" si="35"/>
        <v>1</v>
      </c>
      <c r="U52">
        <f t="shared" si="35"/>
        <v>9</v>
      </c>
      <c r="V52">
        <f t="shared" si="35"/>
        <v>7</v>
      </c>
      <c r="W52">
        <f t="shared" si="35"/>
        <v>10</v>
      </c>
      <c r="X52">
        <f t="shared" si="27"/>
        <v>2</v>
      </c>
      <c r="Y52">
        <f t="shared" si="35"/>
        <v>9</v>
      </c>
      <c r="Z52">
        <f t="shared" si="35"/>
        <v>5</v>
      </c>
      <c r="AA52">
        <f t="shared" si="35"/>
        <v>23</v>
      </c>
      <c r="AB52">
        <f t="shared" si="35"/>
        <v>18</v>
      </c>
      <c r="AC52">
        <f t="shared" si="35"/>
        <v>5</v>
      </c>
      <c r="AD52">
        <f t="shared" si="35"/>
        <v>18</v>
      </c>
      <c r="AE52">
        <f t="shared" si="28"/>
        <v>14</v>
      </c>
      <c r="AF52">
        <f t="shared" si="35"/>
        <v>19</v>
      </c>
      <c r="AG52">
        <f t="shared" si="35"/>
        <v>7</v>
      </c>
      <c r="AH52">
        <f t="shared" si="35"/>
        <v>9</v>
      </c>
      <c r="AI52">
        <f t="shared" ref="D52:AI53" si="36">RANK(AI26,AI$4:AI$27,AI$1)</f>
        <v>19</v>
      </c>
      <c r="AJ52">
        <f t="shared" si="29"/>
        <v>15</v>
      </c>
      <c r="AK52" s="63">
        <f t="shared" si="30"/>
        <v>6</v>
      </c>
      <c r="AL52">
        <f t="shared" si="31"/>
        <v>401</v>
      </c>
      <c r="AM52">
        <f t="shared" si="32"/>
        <v>1</v>
      </c>
    </row>
    <row r="53" spans="1:39">
      <c r="A53" t="str">
        <f t="shared" si="22"/>
        <v>BELLALKO</v>
      </c>
      <c r="B53">
        <f t="shared" si="23"/>
        <v>17</v>
      </c>
      <c r="C53">
        <f t="shared" si="33"/>
        <v>14</v>
      </c>
      <c r="D53">
        <f t="shared" si="36"/>
        <v>19</v>
      </c>
      <c r="E53">
        <f t="shared" si="36"/>
        <v>10</v>
      </c>
      <c r="F53">
        <f t="shared" si="24"/>
        <v>10</v>
      </c>
      <c r="G53">
        <f t="shared" si="36"/>
        <v>12</v>
      </c>
      <c r="H53">
        <f t="shared" si="36"/>
        <v>23</v>
      </c>
      <c r="I53">
        <f t="shared" si="36"/>
        <v>17</v>
      </c>
      <c r="J53">
        <f t="shared" si="25"/>
        <v>15</v>
      </c>
      <c r="K53">
        <f t="shared" si="36"/>
        <v>17</v>
      </c>
      <c r="L53">
        <f t="shared" si="36"/>
        <v>6</v>
      </c>
      <c r="M53">
        <f t="shared" si="36"/>
        <v>15</v>
      </c>
      <c r="N53">
        <f t="shared" si="36"/>
        <v>8</v>
      </c>
      <c r="O53">
        <f t="shared" si="36"/>
        <v>20</v>
      </c>
      <c r="P53">
        <f t="shared" si="36"/>
        <v>16</v>
      </c>
      <c r="Q53">
        <f t="shared" si="26"/>
        <v>19</v>
      </c>
      <c r="R53">
        <f t="shared" si="36"/>
        <v>15</v>
      </c>
      <c r="S53">
        <f t="shared" si="36"/>
        <v>13</v>
      </c>
      <c r="T53">
        <f t="shared" si="36"/>
        <v>10</v>
      </c>
      <c r="U53">
        <f t="shared" si="36"/>
        <v>7</v>
      </c>
      <c r="V53">
        <f t="shared" si="36"/>
        <v>14</v>
      </c>
      <c r="W53">
        <f t="shared" si="36"/>
        <v>13</v>
      </c>
      <c r="X53">
        <f t="shared" si="27"/>
        <v>18</v>
      </c>
      <c r="Y53">
        <f t="shared" si="36"/>
        <v>6</v>
      </c>
      <c r="Z53">
        <f t="shared" si="36"/>
        <v>8</v>
      </c>
      <c r="AA53">
        <f t="shared" si="36"/>
        <v>14</v>
      </c>
      <c r="AB53">
        <f t="shared" si="36"/>
        <v>12</v>
      </c>
      <c r="AC53">
        <f t="shared" si="36"/>
        <v>12</v>
      </c>
      <c r="AD53">
        <f t="shared" si="36"/>
        <v>12</v>
      </c>
      <c r="AE53">
        <f t="shared" si="28"/>
        <v>20</v>
      </c>
      <c r="AF53">
        <f t="shared" si="36"/>
        <v>12</v>
      </c>
      <c r="AG53">
        <f t="shared" si="36"/>
        <v>17</v>
      </c>
      <c r="AH53">
        <f t="shared" si="36"/>
        <v>7</v>
      </c>
      <c r="AI53">
        <f t="shared" si="36"/>
        <v>2</v>
      </c>
      <c r="AJ53">
        <f t="shared" si="29"/>
        <v>15</v>
      </c>
      <c r="AK53" s="63">
        <f t="shared" si="30"/>
        <v>7</v>
      </c>
      <c r="AL53">
        <f t="shared" si="31"/>
        <v>465</v>
      </c>
      <c r="AM53">
        <f t="shared" si="32"/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N117"/>
  <sheetViews>
    <sheetView topLeftCell="A68" workbookViewId="0">
      <selection activeCell="B91" sqref="B91:AJ91"/>
    </sheetView>
  </sheetViews>
  <sheetFormatPr defaultRowHeight="15"/>
  <sheetData>
    <row r="1" spans="1:37" ht="18">
      <c r="A1" s="78" t="s">
        <v>177</v>
      </c>
    </row>
    <row r="3" spans="1:37" ht="75">
      <c r="A3" s="79" t="s">
        <v>178</v>
      </c>
      <c r="B3" s="80" t="s">
        <v>179</v>
      </c>
    </row>
    <row r="4" spans="1:37" ht="45">
      <c r="A4" s="79" t="s">
        <v>180</v>
      </c>
      <c r="B4" s="80" t="s">
        <v>181</v>
      </c>
    </row>
    <row r="5" spans="1:37" ht="75">
      <c r="A5" s="79" t="s">
        <v>182</v>
      </c>
      <c r="B5" s="80">
        <v>24</v>
      </c>
    </row>
    <row r="6" spans="1:37" ht="75">
      <c r="A6" s="79" t="s">
        <v>183</v>
      </c>
      <c r="B6" s="80">
        <v>35</v>
      </c>
    </row>
    <row r="7" spans="1:37" ht="30">
      <c r="A7" s="79" t="s">
        <v>184</v>
      </c>
      <c r="B7" s="80">
        <v>24</v>
      </c>
    </row>
    <row r="8" spans="1:37" ht="45">
      <c r="A8" s="79" t="s">
        <v>185</v>
      </c>
      <c r="B8" s="80">
        <v>0</v>
      </c>
    </row>
    <row r="9" spans="1:37" ht="60">
      <c r="A9" s="79" t="s">
        <v>186</v>
      </c>
      <c r="B9" s="80" t="s">
        <v>187</v>
      </c>
    </row>
    <row r="11" spans="1:37" ht="30">
      <c r="A11" s="81" t="s">
        <v>188</v>
      </c>
      <c r="B11" s="92" t="s">
        <v>190</v>
      </c>
      <c r="C11" s="92" t="s">
        <v>191</v>
      </c>
      <c r="D11" s="92" t="s">
        <v>192</v>
      </c>
      <c r="E11" s="92" t="s">
        <v>193</v>
      </c>
      <c r="F11" s="92" t="s">
        <v>194</v>
      </c>
      <c r="G11" s="92" t="s">
        <v>195</v>
      </c>
      <c r="H11" s="92" t="s">
        <v>196</v>
      </c>
      <c r="I11" s="92" t="s">
        <v>197</v>
      </c>
      <c r="J11" s="92" t="s">
        <v>198</v>
      </c>
      <c r="K11" s="92" t="s">
        <v>199</v>
      </c>
      <c r="L11" s="92" t="s">
        <v>200</v>
      </c>
      <c r="M11" s="92" t="s">
        <v>201</v>
      </c>
      <c r="N11" s="92" t="s">
        <v>202</v>
      </c>
      <c r="O11" s="92" t="s">
        <v>203</v>
      </c>
      <c r="P11" s="92" t="s">
        <v>204</v>
      </c>
      <c r="Q11" s="92" t="s">
        <v>205</v>
      </c>
      <c r="R11" s="92" t="s">
        <v>206</v>
      </c>
      <c r="S11" s="92" t="s">
        <v>207</v>
      </c>
      <c r="T11" s="92" t="s">
        <v>208</v>
      </c>
      <c r="U11" s="92" t="s">
        <v>209</v>
      </c>
      <c r="V11" s="92" t="s">
        <v>210</v>
      </c>
      <c r="W11" s="92" t="s">
        <v>211</v>
      </c>
      <c r="X11" s="92" t="s">
        <v>212</v>
      </c>
      <c r="Y11" s="92" t="s">
        <v>213</v>
      </c>
      <c r="Z11" s="92" t="s">
        <v>214</v>
      </c>
      <c r="AA11" s="92" t="s">
        <v>215</v>
      </c>
      <c r="AB11" s="92" t="s">
        <v>216</v>
      </c>
      <c r="AC11" s="92" t="s">
        <v>217</v>
      </c>
      <c r="AD11" s="92" t="s">
        <v>218</v>
      </c>
      <c r="AE11" s="92" t="s">
        <v>219</v>
      </c>
      <c r="AF11" s="92" t="s">
        <v>220</v>
      </c>
      <c r="AG11" s="92" t="s">
        <v>221</v>
      </c>
      <c r="AH11" s="92" t="s">
        <v>222</v>
      </c>
      <c r="AI11" s="92" t="s">
        <v>223</v>
      </c>
      <c r="AJ11" s="92" t="s">
        <v>224</v>
      </c>
      <c r="AK11" s="92" t="s">
        <v>225</v>
      </c>
    </row>
    <row r="12" spans="1:37" ht="45">
      <c r="A12" s="82" t="s">
        <v>189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</row>
    <row r="13" spans="1:37">
      <c r="A13" s="79" t="s">
        <v>226</v>
      </c>
      <c r="B13" s="83">
        <v>5</v>
      </c>
      <c r="C13" s="83">
        <v>3</v>
      </c>
      <c r="D13" s="83">
        <v>6</v>
      </c>
      <c r="E13" s="83">
        <v>20</v>
      </c>
      <c r="F13" s="83">
        <v>4</v>
      </c>
      <c r="G13" s="83">
        <v>20</v>
      </c>
      <c r="H13" s="83">
        <v>18</v>
      </c>
      <c r="I13" s="83">
        <v>14</v>
      </c>
      <c r="J13" s="83">
        <v>1</v>
      </c>
      <c r="K13" s="83">
        <v>17</v>
      </c>
      <c r="L13" s="83">
        <v>1</v>
      </c>
      <c r="M13" s="83">
        <v>24</v>
      </c>
      <c r="N13" s="83">
        <v>1</v>
      </c>
      <c r="O13" s="83">
        <v>10</v>
      </c>
      <c r="P13" s="83">
        <v>1</v>
      </c>
      <c r="Q13" s="83">
        <v>10</v>
      </c>
      <c r="R13" s="83">
        <v>1</v>
      </c>
      <c r="S13" s="83">
        <v>23</v>
      </c>
      <c r="T13" s="83">
        <v>3</v>
      </c>
      <c r="U13" s="83">
        <v>24</v>
      </c>
      <c r="V13" s="83">
        <v>7</v>
      </c>
      <c r="W13" s="83">
        <v>11</v>
      </c>
      <c r="X13" s="83">
        <v>2</v>
      </c>
      <c r="Y13" s="83">
        <v>23</v>
      </c>
      <c r="Z13" s="83">
        <v>23</v>
      </c>
      <c r="AA13" s="83">
        <v>1</v>
      </c>
      <c r="AB13" s="83">
        <v>11</v>
      </c>
      <c r="AC13" s="83">
        <v>17</v>
      </c>
      <c r="AD13" s="83">
        <v>8</v>
      </c>
      <c r="AE13" s="83">
        <v>1</v>
      </c>
      <c r="AF13" s="83">
        <v>8</v>
      </c>
      <c r="AG13" s="83">
        <v>2</v>
      </c>
      <c r="AH13" s="83">
        <v>24</v>
      </c>
      <c r="AI13" s="83">
        <v>16</v>
      </c>
      <c r="AJ13" s="83">
        <v>15</v>
      </c>
      <c r="AK13" s="83">
        <v>2</v>
      </c>
    </row>
    <row r="14" spans="1:37">
      <c r="A14" s="79" t="s">
        <v>227</v>
      </c>
      <c r="B14" s="83">
        <v>2</v>
      </c>
      <c r="C14" s="83">
        <v>14</v>
      </c>
      <c r="D14" s="83">
        <v>6</v>
      </c>
      <c r="E14" s="83">
        <v>24</v>
      </c>
      <c r="F14" s="83">
        <v>2</v>
      </c>
      <c r="G14" s="83">
        <v>4</v>
      </c>
      <c r="H14" s="83">
        <v>8</v>
      </c>
      <c r="I14" s="83">
        <v>1</v>
      </c>
      <c r="J14" s="83">
        <v>2</v>
      </c>
      <c r="K14" s="83">
        <v>1</v>
      </c>
      <c r="L14" s="83">
        <v>11</v>
      </c>
      <c r="M14" s="83">
        <v>6</v>
      </c>
      <c r="N14" s="83">
        <v>24</v>
      </c>
      <c r="O14" s="83">
        <v>14</v>
      </c>
      <c r="P14" s="83">
        <v>7</v>
      </c>
      <c r="Q14" s="83">
        <v>2</v>
      </c>
      <c r="R14" s="83">
        <v>18</v>
      </c>
      <c r="S14" s="83">
        <v>7</v>
      </c>
      <c r="T14" s="83">
        <v>14</v>
      </c>
      <c r="U14" s="83">
        <v>11</v>
      </c>
      <c r="V14" s="83">
        <v>1</v>
      </c>
      <c r="W14" s="83">
        <v>9</v>
      </c>
      <c r="X14" s="83">
        <v>8</v>
      </c>
      <c r="Y14" s="83">
        <v>20</v>
      </c>
      <c r="Z14" s="83">
        <v>1</v>
      </c>
      <c r="AA14" s="83">
        <v>21</v>
      </c>
      <c r="AB14" s="83">
        <v>7</v>
      </c>
      <c r="AC14" s="83">
        <v>7</v>
      </c>
      <c r="AD14" s="83">
        <v>2</v>
      </c>
      <c r="AE14" s="83">
        <v>20</v>
      </c>
      <c r="AF14" s="83">
        <v>12</v>
      </c>
      <c r="AG14" s="83">
        <v>24</v>
      </c>
      <c r="AH14" s="83">
        <v>1</v>
      </c>
      <c r="AI14" s="83">
        <v>12</v>
      </c>
      <c r="AJ14" s="83">
        <v>2</v>
      </c>
      <c r="AK14" s="83">
        <v>7</v>
      </c>
    </row>
    <row r="15" spans="1:37">
      <c r="A15" s="79" t="s">
        <v>228</v>
      </c>
      <c r="B15" s="83">
        <v>12</v>
      </c>
      <c r="C15" s="83">
        <v>14</v>
      </c>
      <c r="D15" s="83">
        <v>22</v>
      </c>
      <c r="E15" s="83">
        <v>18</v>
      </c>
      <c r="F15" s="83">
        <v>6</v>
      </c>
      <c r="G15" s="83">
        <v>14</v>
      </c>
      <c r="H15" s="83">
        <v>23</v>
      </c>
      <c r="I15" s="83">
        <v>12</v>
      </c>
      <c r="J15" s="83">
        <v>7</v>
      </c>
      <c r="K15" s="83">
        <v>17</v>
      </c>
      <c r="L15" s="83">
        <v>23</v>
      </c>
      <c r="M15" s="83">
        <v>2</v>
      </c>
      <c r="N15" s="83">
        <v>8</v>
      </c>
      <c r="O15" s="83">
        <v>20</v>
      </c>
      <c r="P15" s="83">
        <v>12</v>
      </c>
      <c r="Q15" s="83">
        <v>2</v>
      </c>
      <c r="R15" s="83">
        <v>5</v>
      </c>
      <c r="S15" s="83">
        <v>7</v>
      </c>
      <c r="T15" s="83">
        <v>14</v>
      </c>
      <c r="U15" s="83">
        <v>15</v>
      </c>
      <c r="V15" s="83">
        <v>14</v>
      </c>
      <c r="W15" s="83">
        <v>14</v>
      </c>
      <c r="X15" s="83">
        <v>2</v>
      </c>
      <c r="Y15" s="83">
        <v>11</v>
      </c>
      <c r="Z15" s="83">
        <v>3</v>
      </c>
      <c r="AA15" s="83">
        <v>18</v>
      </c>
      <c r="AB15" s="83">
        <v>6</v>
      </c>
      <c r="AC15" s="83">
        <v>6</v>
      </c>
      <c r="AD15" s="83">
        <v>4</v>
      </c>
      <c r="AE15" s="83">
        <v>5</v>
      </c>
      <c r="AF15" s="83">
        <v>2</v>
      </c>
      <c r="AG15" s="83">
        <v>21</v>
      </c>
      <c r="AH15" s="83">
        <v>5</v>
      </c>
      <c r="AI15" s="83">
        <v>15</v>
      </c>
      <c r="AJ15" s="83">
        <v>2</v>
      </c>
      <c r="AK15" s="83">
        <v>3</v>
      </c>
    </row>
    <row r="16" spans="1:37">
      <c r="A16" s="79" t="s">
        <v>229</v>
      </c>
      <c r="B16" s="83">
        <v>9</v>
      </c>
      <c r="C16" s="83">
        <v>1</v>
      </c>
      <c r="D16" s="83">
        <v>2</v>
      </c>
      <c r="E16" s="83">
        <v>7</v>
      </c>
      <c r="F16" s="83">
        <v>1</v>
      </c>
      <c r="G16" s="83">
        <v>6</v>
      </c>
      <c r="H16" s="83">
        <v>3</v>
      </c>
      <c r="I16" s="83">
        <v>5</v>
      </c>
      <c r="J16" s="83">
        <v>7</v>
      </c>
      <c r="K16" s="83">
        <v>14</v>
      </c>
      <c r="L16" s="83">
        <v>24</v>
      </c>
      <c r="M16" s="83">
        <v>1</v>
      </c>
      <c r="N16" s="83">
        <v>14</v>
      </c>
      <c r="O16" s="83">
        <v>20</v>
      </c>
      <c r="P16" s="83">
        <v>4</v>
      </c>
      <c r="Q16" s="83">
        <v>1</v>
      </c>
      <c r="R16" s="83">
        <v>12</v>
      </c>
      <c r="S16" s="83">
        <v>2</v>
      </c>
      <c r="T16" s="83">
        <v>24</v>
      </c>
      <c r="U16" s="83">
        <v>10</v>
      </c>
      <c r="V16" s="83">
        <v>19</v>
      </c>
      <c r="W16" s="83">
        <v>6</v>
      </c>
      <c r="X16" s="83">
        <v>8</v>
      </c>
      <c r="Y16" s="83">
        <v>11</v>
      </c>
      <c r="Z16" s="83">
        <v>22</v>
      </c>
      <c r="AA16" s="83">
        <v>2</v>
      </c>
      <c r="AB16" s="83">
        <v>17</v>
      </c>
      <c r="AC16" s="83">
        <v>12</v>
      </c>
      <c r="AD16" s="83">
        <v>4</v>
      </c>
      <c r="AE16" s="83">
        <v>2</v>
      </c>
      <c r="AF16" s="83">
        <v>19</v>
      </c>
      <c r="AG16" s="83">
        <v>1</v>
      </c>
      <c r="AH16" s="83">
        <v>23</v>
      </c>
      <c r="AI16" s="83">
        <v>12</v>
      </c>
      <c r="AJ16" s="83">
        <v>15</v>
      </c>
      <c r="AK16" s="83">
        <v>1</v>
      </c>
    </row>
    <row r="17" spans="1:37">
      <c r="A17" s="79" t="s">
        <v>230</v>
      </c>
      <c r="B17" s="83">
        <v>10</v>
      </c>
      <c r="C17" s="83">
        <v>12</v>
      </c>
      <c r="D17" s="83">
        <v>17</v>
      </c>
      <c r="E17" s="83">
        <v>5</v>
      </c>
      <c r="F17" s="83">
        <v>9</v>
      </c>
      <c r="G17" s="83">
        <v>2</v>
      </c>
      <c r="H17" s="83">
        <v>18</v>
      </c>
      <c r="I17" s="83">
        <v>2</v>
      </c>
      <c r="J17" s="83">
        <v>15</v>
      </c>
      <c r="K17" s="83">
        <v>2</v>
      </c>
      <c r="L17" s="83">
        <v>6</v>
      </c>
      <c r="M17" s="83">
        <v>15</v>
      </c>
      <c r="N17" s="83">
        <v>18</v>
      </c>
      <c r="O17" s="83">
        <v>20</v>
      </c>
      <c r="P17" s="83">
        <v>2</v>
      </c>
      <c r="Q17" s="83">
        <v>19</v>
      </c>
      <c r="R17" s="83">
        <v>5</v>
      </c>
      <c r="S17" s="83">
        <v>21</v>
      </c>
      <c r="T17" s="83">
        <v>1</v>
      </c>
      <c r="U17" s="83">
        <v>12</v>
      </c>
      <c r="V17" s="83">
        <v>19</v>
      </c>
      <c r="W17" s="83">
        <v>5</v>
      </c>
      <c r="X17" s="83">
        <v>2</v>
      </c>
      <c r="Y17" s="83">
        <v>9</v>
      </c>
      <c r="Z17" s="83">
        <v>9</v>
      </c>
      <c r="AA17" s="83">
        <v>24</v>
      </c>
      <c r="AB17" s="83">
        <v>16</v>
      </c>
      <c r="AC17" s="83">
        <v>3</v>
      </c>
      <c r="AD17" s="83">
        <v>3</v>
      </c>
      <c r="AE17" s="83">
        <v>20</v>
      </c>
      <c r="AF17" s="83">
        <v>16</v>
      </c>
      <c r="AG17" s="83">
        <v>7</v>
      </c>
      <c r="AH17" s="83">
        <v>9</v>
      </c>
      <c r="AI17" s="83">
        <v>4</v>
      </c>
      <c r="AJ17" s="83">
        <v>23</v>
      </c>
      <c r="AK17" s="83">
        <v>10</v>
      </c>
    </row>
    <row r="18" spans="1:37">
      <c r="A18" s="79" t="s">
        <v>231</v>
      </c>
      <c r="B18" s="83">
        <v>7</v>
      </c>
      <c r="C18" s="83">
        <v>23</v>
      </c>
      <c r="D18" s="83">
        <v>6</v>
      </c>
      <c r="E18" s="83">
        <v>23</v>
      </c>
      <c r="F18" s="83">
        <v>1</v>
      </c>
      <c r="G18" s="83">
        <v>16</v>
      </c>
      <c r="H18" s="83">
        <v>18</v>
      </c>
      <c r="I18" s="83">
        <v>8</v>
      </c>
      <c r="J18" s="83">
        <v>2</v>
      </c>
      <c r="K18" s="83">
        <v>10</v>
      </c>
      <c r="L18" s="83">
        <v>5</v>
      </c>
      <c r="M18" s="83">
        <v>23</v>
      </c>
      <c r="N18" s="83">
        <v>2</v>
      </c>
      <c r="O18" s="83">
        <v>2</v>
      </c>
      <c r="P18" s="83">
        <v>3</v>
      </c>
      <c r="Q18" s="83">
        <v>19</v>
      </c>
      <c r="R18" s="83">
        <v>3</v>
      </c>
      <c r="S18" s="83">
        <v>22</v>
      </c>
      <c r="T18" s="83">
        <v>4</v>
      </c>
      <c r="U18" s="83">
        <v>5</v>
      </c>
      <c r="V18" s="83">
        <v>7</v>
      </c>
      <c r="W18" s="83">
        <v>2</v>
      </c>
      <c r="X18" s="83">
        <v>8</v>
      </c>
      <c r="Y18" s="83">
        <v>2</v>
      </c>
      <c r="Z18" s="83">
        <v>12</v>
      </c>
      <c r="AA18" s="83">
        <v>9</v>
      </c>
      <c r="AB18" s="83">
        <v>21</v>
      </c>
      <c r="AC18" s="83">
        <v>17</v>
      </c>
      <c r="AD18" s="83">
        <v>7</v>
      </c>
      <c r="AE18" s="83">
        <v>5</v>
      </c>
      <c r="AF18" s="83">
        <v>12</v>
      </c>
      <c r="AG18" s="83">
        <v>6</v>
      </c>
      <c r="AH18" s="83">
        <v>19</v>
      </c>
      <c r="AI18" s="83">
        <v>7</v>
      </c>
      <c r="AJ18" s="83">
        <v>14</v>
      </c>
      <c r="AK18" s="83">
        <v>4</v>
      </c>
    </row>
    <row r="19" spans="1:37">
      <c r="A19" s="79" t="s">
        <v>232</v>
      </c>
      <c r="B19" s="83">
        <v>20</v>
      </c>
      <c r="C19" s="83">
        <v>14</v>
      </c>
      <c r="D19" s="83">
        <v>13</v>
      </c>
      <c r="E19" s="83">
        <v>21</v>
      </c>
      <c r="F19" s="83">
        <v>6</v>
      </c>
      <c r="G19" s="83">
        <v>15</v>
      </c>
      <c r="H19" s="83">
        <v>8</v>
      </c>
      <c r="I19" s="83">
        <v>22</v>
      </c>
      <c r="J19" s="83">
        <v>7</v>
      </c>
      <c r="K19" s="83">
        <v>14</v>
      </c>
      <c r="L19" s="83">
        <v>11</v>
      </c>
      <c r="M19" s="83">
        <v>6</v>
      </c>
      <c r="N19" s="83">
        <v>4</v>
      </c>
      <c r="O19" s="83">
        <v>8</v>
      </c>
      <c r="P19" s="83">
        <v>18</v>
      </c>
      <c r="Q19" s="83">
        <v>6</v>
      </c>
      <c r="R19" s="83">
        <v>8</v>
      </c>
      <c r="S19" s="83">
        <v>20</v>
      </c>
      <c r="T19" s="83">
        <v>6</v>
      </c>
      <c r="U19" s="83">
        <v>21</v>
      </c>
      <c r="V19" s="83">
        <v>7</v>
      </c>
      <c r="W19" s="83">
        <v>19</v>
      </c>
      <c r="X19" s="83">
        <v>2</v>
      </c>
      <c r="Y19" s="83">
        <v>20</v>
      </c>
      <c r="Z19" s="83">
        <v>12</v>
      </c>
      <c r="AA19" s="83">
        <v>9</v>
      </c>
      <c r="AB19" s="83">
        <v>5</v>
      </c>
      <c r="AC19" s="83">
        <v>12</v>
      </c>
      <c r="AD19" s="83">
        <v>14</v>
      </c>
      <c r="AE19" s="83">
        <v>2</v>
      </c>
      <c r="AF19" s="83">
        <v>2</v>
      </c>
      <c r="AG19" s="83">
        <v>3</v>
      </c>
      <c r="AH19" s="83">
        <v>22</v>
      </c>
      <c r="AI19" s="83">
        <v>12</v>
      </c>
      <c r="AJ19" s="83">
        <v>4</v>
      </c>
      <c r="AK19" s="83">
        <v>9</v>
      </c>
    </row>
    <row r="20" spans="1:37">
      <c r="A20" s="79" t="s">
        <v>233</v>
      </c>
      <c r="B20" s="83">
        <v>13</v>
      </c>
      <c r="C20" s="83">
        <v>14</v>
      </c>
      <c r="D20" s="83">
        <v>21</v>
      </c>
      <c r="E20" s="83">
        <v>10</v>
      </c>
      <c r="F20" s="83">
        <v>10</v>
      </c>
      <c r="G20" s="83">
        <v>17</v>
      </c>
      <c r="H20" s="83">
        <v>14</v>
      </c>
      <c r="I20" s="83">
        <v>15</v>
      </c>
      <c r="J20" s="83">
        <v>15</v>
      </c>
      <c r="K20" s="83">
        <v>22</v>
      </c>
      <c r="L20" s="83">
        <v>11</v>
      </c>
      <c r="M20" s="83">
        <v>6</v>
      </c>
      <c r="N20" s="83">
        <v>20</v>
      </c>
      <c r="O20" s="83">
        <v>14</v>
      </c>
      <c r="P20" s="83">
        <v>23</v>
      </c>
      <c r="Q20" s="83">
        <v>10</v>
      </c>
      <c r="R20" s="83">
        <v>23</v>
      </c>
      <c r="S20" s="83">
        <v>13</v>
      </c>
      <c r="T20" s="83">
        <v>10</v>
      </c>
      <c r="U20" s="83">
        <v>15</v>
      </c>
      <c r="V20" s="83">
        <v>14</v>
      </c>
      <c r="W20" s="83">
        <v>23</v>
      </c>
      <c r="X20" s="83">
        <v>14</v>
      </c>
      <c r="Y20" s="83">
        <v>15</v>
      </c>
      <c r="Z20" s="83">
        <v>11</v>
      </c>
      <c r="AA20" s="83">
        <v>14</v>
      </c>
      <c r="AB20" s="83">
        <v>8</v>
      </c>
      <c r="AC20" s="83">
        <v>1</v>
      </c>
      <c r="AD20" s="83">
        <v>20</v>
      </c>
      <c r="AE20" s="83">
        <v>14</v>
      </c>
      <c r="AF20" s="83">
        <v>10</v>
      </c>
      <c r="AG20" s="83">
        <v>7</v>
      </c>
      <c r="AH20" s="83">
        <v>9</v>
      </c>
      <c r="AI20" s="83">
        <v>5</v>
      </c>
      <c r="AJ20" s="83">
        <v>15</v>
      </c>
      <c r="AK20" s="83">
        <v>6</v>
      </c>
    </row>
    <row r="21" spans="1:37">
      <c r="A21" s="79" t="s">
        <v>234</v>
      </c>
      <c r="B21" s="83">
        <v>11</v>
      </c>
      <c r="C21" s="83">
        <v>6</v>
      </c>
      <c r="D21" s="83">
        <v>2</v>
      </c>
      <c r="E21" s="83">
        <v>10</v>
      </c>
      <c r="F21" s="83">
        <v>10</v>
      </c>
      <c r="G21" s="83">
        <v>3</v>
      </c>
      <c r="H21" s="83">
        <v>18</v>
      </c>
      <c r="I21" s="83">
        <v>3</v>
      </c>
      <c r="J21" s="83">
        <v>7</v>
      </c>
      <c r="K21" s="83">
        <v>2</v>
      </c>
      <c r="L21" s="83">
        <v>9</v>
      </c>
      <c r="M21" s="83">
        <v>15</v>
      </c>
      <c r="N21" s="83">
        <v>21</v>
      </c>
      <c r="O21" s="83">
        <v>4</v>
      </c>
      <c r="P21" s="83">
        <v>6</v>
      </c>
      <c r="Q21" s="83">
        <v>9</v>
      </c>
      <c r="R21" s="83">
        <v>1</v>
      </c>
      <c r="S21" s="83">
        <v>16</v>
      </c>
      <c r="T21" s="83">
        <v>10</v>
      </c>
      <c r="U21" s="83">
        <v>3</v>
      </c>
      <c r="V21" s="83">
        <v>19</v>
      </c>
      <c r="W21" s="83">
        <v>4</v>
      </c>
      <c r="X21" s="83">
        <v>8</v>
      </c>
      <c r="Y21" s="83">
        <v>1</v>
      </c>
      <c r="Z21" s="83">
        <v>12</v>
      </c>
      <c r="AA21" s="83">
        <v>9</v>
      </c>
      <c r="AB21" s="83">
        <v>23</v>
      </c>
      <c r="AC21" s="83">
        <v>7</v>
      </c>
      <c r="AD21" s="83">
        <v>16</v>
      </c>
      <c r="AE21" s="83">
        <v>5</v>
      </c>
      <c r="AF21" s="83">
        <v>19</v>
      </c>
      <c r="AG21" s="83">
        <v>7</v>
      </c>
      <c r="AH21" s="83">
        <v>9</v>
      </c>
      <c r="AI21" s="83">
        <v>16</v>
      </c>
      <c r="AJ21" s="83">
        <v>4</v>
      </c>
      <c r="AK21" s="83">
        <v>5</v>
      </c>
    </row>
    <row r="22" spans="1:37">
      <c r="A22" s="79" t="s">
        <v>235</v>
      </c>
      <c r="B22" s="83">
        <v>13</v>
      </c>
      <c r="C22" s="83">
        <v>12</v>
      </c>
      <c r="D22" s="83">
        <v>22</v>
      </c>
      <c r="E22" s="83">
        <v>17</v>
      </c>
      <c r="F22" s="83">
        <v>4</v>
      </c>
      <c r="G22" s="83">
        <v>8</v>
      </c>
      <c r="H22" s="83">
        <v>5</v>
      </c>
      <c r="I22" s="83">
        <v>10</v>
      </c>
      <c r="J22" s="83">
        <v>2</v>
      </c>
      <c r="K22" s="83">
        <v>8</v>
      </c>
      <c r="L22" s="83">
        <v>3</v>
      </c>
      <c r="M22" s="83">
        <v>22</v>
      </c>
      <c r="N22" s="83">
        <v>15</v>
      </c>
      <c r="O22" s="83">
        <v>14</v>
      </c>
      <c r="P22" s="83">
        <v>10</v>
      </c>
      <c r="Q22" s="83">
        <v>10</v>
      </c>
      <c r="R22" s="83">
        <v>8</v>
      </c>
      <c r="S22" s="83">
        <v>15</v>
      </c>
      <c r="T22" s="83">
        <v>6</v>
      </c>
      <c r="U22" s="83">
        <v>2</v>
      </c>
      <c r="V22" s="83">
        <v>5</v>
      </c>
      <c r="W22" s="83">
        <v>7</v>
      </c>
      <c r="X22" s="83">
        <v>8</v>
      </c>
      <c r="Y22" s="83">
        <v>2</v>
      </c>
      <c r="Z22" s="83">
        <v>12</v>
      </c>
      <c r="AA22" s="83">
        <v>9</v>
      </c>
      <c r="AB22" s="83">
        <v>22</v>
      </c>
      <c r="AC22" s="83">
        <v>4</v>
      </c>
      <c r="AD22" s="83">
        <v>14</v>
      </c>
      <c r="AE22" s="83">
        <v>5</v>
      </c>
      <c r="AF22" s="83">
        <v>19</v>
      </c>
      <c r="AG22" s="83">
        <v>7</v>
      </c>
      <c r="AH22" s="83">
        <v>9</v>
      </c>
      <c r="AI22" s="83">
        <v>1</v>
      </c>
      <c r="AJ22" s="83">
        <v>4</v>
      </c>
      <c r="AK22" s="83">
        <v>8</v>
      </c>
    </row>
    <row r="23" spans="1:37">
      <c r="A23" s="79" t="s">
        <v>236</v>
      </c>
      <c r="B23" s="83">
        <v>3</v>
      </c>
      <c r="C23" s="83">
        <v>6</v>
      </c>
      <c r="D23" s="83">
        <v>6</v>
      </c>
      <c r="E23" s="83">
        <v>1</v>
      </c>
      <c r="F23" s="83">
        <v>4</v>
      </c>
      <c r="G23" s="83">
        <v>24</v>
      </c>
      <c r="H23" s="83">
        <v>8</v>
      </c>
      <c r="I23" s="83">
        <v>11</v>
      </c>
      <c r="J23" s="83">
        <v>22</v>
      </c>
      <c r="K23" s="83">
        <v>10</v>
      </c>
      <c r="L23" s="83">
        <v>21</v>
      </c>
      <c r="M23" s="83">
        <v>4</v>
      </c>
      <c r="N23" s="83">
        <v>16</v>
      </c>
      <c r="O23" s="83">
        <v>14</v>
      </c>
      <c r="P23" s="83">
        <v>15</v>
      </c>
      <c r="Q23" s="83">
        <v>10</v>
      </c>
      <c r="R23" s="83">
        <v>13</v>
      </c>
      <c r="S23" s="83">
        <v>7</v>
      </c>
      <c r="T23" s="83">
        <v>14</v>
      </c>
      <c r="U23" s="83">
        <v>5</v>
      </c>
      <c r="V23" s="83">
        <v>2</v>
      </c>
      <c r="W23" s="83">
        <v>12</v>
      </c>
      <c r="X23" s="83">
        <v>18</v>
      </c>
      <c r="Y23" s="83">
        <v>2</v>
      </c>
      <c r="Z23" s="83">
        <v>21</v>
      </c>
      <c r="AA23" s="83">
        <v>2</v>
      </c>
      <c r="AB23" s="83">
        <v>13</v>
      </c>
      <c r="AC23" s="83">
        <v>17</v>
      </c>
      <c r="AD23" s="83">
        <v>11</v>
      </c>
      <c r="AE23" s="83">
        <v>5</v>
      </c>
      <c r="AF23" s="83">
        <v>12</v>
      </c>
      <c r="AG23" s="83">
        <v>7</v>
      </c>
      <c r="AH23" s="83">
        <v>9</v>
      </c>
      <c r="AI23" s="83">
        <v>16</v>
      </c>
      <c r="AJ23" s="83">
        <v>4</v>
      </c>
      <c r="AK23" s="83">
        <v>6</v>
      </c>
    </row>
    <row r="24" spans="1:37">
      <c r="A24" s="79" t="s">
        <v>237</v>
      </c>
      <c r="B24" s="83">
        <v>6</v>
      </c>
      <c r="C24" s="83">
        <v>6</v>
      </c>
      <c r="D24" s="83">
        <v>2</v>
      </c>
      <c r="E24" s="83">
        <v>3</v>
      </c>
      <c r="F24" s="83">
        <v>6</v>
      </c>
      <c r="G24" s="83">
        <v>21</v>
      </c>
      <c r="H24" s="83">
        <v>8</v>
      </c>
      <c r="I24" s="83">
        <v>16</v>
      </c>
      <c r="J24" s="83">
        <v>15</v>
      </c>
      <c r="K24" s="83">
        <v>22</v>
      </c>
      <c r="L24" s="83">
        <v>11</v>
      </c>
      <c r="M24" s="83">
        <v>6</v>
      </c>
      <c r="N24" s="83">
        <v>12</v>
      </c>
      <c r="O24" s="83">
        <v>20</v>
      </c>
      <c r="P24" s="83">
        <v>17</v>
      </c>
      <c r="Q24" s="83">
        <v>10</v>
      </c>
      <c r="R24" s="83">
        <v>23</v>
      </c>
      <c r="S24" s="83">
        <v>12</v>
      </c>
      <c r="T24" s="83">
        <v>10</v>
      </c>
      <c r="U24" s="83">
        <v>1</v>
      </c>
      <c r="V24" s="83">
        <v>2</v>
      </c>
      <c r="W24" s="83">
        <v>1</v>
      </c>
      <c r="X24" s="83">
        <v>14</v>
      </c>
      <c r="Y24" s="83">
        <v>6</v>
      </c>
      <c r="Z24" s="83">
        <v>10</v>
      </c>
      <c r="AA24" s="83">
        <v>18</v>
      </c>
      <c r="AB24" s="83">
        <v>24</v>
      </c>
      <c r="AC24" s="83">
        <v>1</v>
      </c>
      <c r="AD24" s="83">
        <v>19</v>
      </c>
      <c r="AE24" s="83">
        <v>20</v>
      </c>
      <c r="AF24" s="83">
        <v>18</v>
      </c>
      <c r="AG24" s="83">
        <v>19</v>
      </c>
      <c r="AH24" s="83">
        <v>2</v>
      </c>
      <c r="AI24" s="83">
        <v>19</v>
      </c>
      <c r="AJ24" s="83">
        <v>4</v>
      </c>
      <c r="AK24" s="83">
        <v>7</v>
      </c>
    </row>
    <row r="25" spans="1:37">
      <c r="A25" s="79" t="s">
        <v>238</v>
      </c>
      <c r="B25" s="83">
        <v>18</v>
      </c>
      <c r="C25" s="83">
        <v>6</v>
      </c>
      <c r="D25" s="83">
        <v>13</v>
      </c>
      <c r="E25" s="83">
        <v>10</v>
      </c>
      <c r="F25" s="83">
        <v>10</v>
      </c>
      <c r="G25" s="83">
        <v>5</v>
      </c>
      <c r="H25" s="83">
        <v>1</v>
      </c>
      <c r="I25" s="83">
        <v>9</v>
      </c>
      <c r="J25" s="83">
        <v>7</v>
      </c>
      <c r="K25" s="83">
        <v>2</v>
      </c>
      <c r="L25" s="83">
        <v>4</v>
      </c>
      <c r="M25" s="83">
        <v>19</v>
      </c>
      <c r="N25" s="83">
        <v>22</v>
      </c>
      <c r="O25" s="83">
        <v>14</v>
      </c>
      <c r="P25" s="83">
        <v>19</v>
      </c>
      <c r="Q25" s="83">
        <v>10</v>
      </c>
      <c r="R25" s="83">
        <v>18</v>
      </c>
      <c r="S25" s="83">
        <v>7</v>
      </c>
      <c r="T25" s="83">
        <v>14</v>
      </c>
      <c r="U25" s="83">
        <v>13</v>
      </c>
      <c r="V25" s="83">
        <v>7</v>
      </c>
      <c r="W25" s="83">
        <v>15</v>
      </c>
      <c r="X25" s="83">
        <v>18</v>
      </c>
      <c r="Y25" s="83">
        <v>15</v>
      </c>
      <c r="Z25" s="83">
        <v>12</v>
      </c>
      <c r="AA25" s="83">
        <v>9</v>
      </c>
      <c r="AB25" s="83">
        <v>3</v>
      </c>
      <c r="AC25" s="83">
        <v>17</v>
      </c>
      <c r="AD25" s="83">
        <v>9</v>
      </c>
      <c r="AE25" s="83">
        <v>14</v>
      </c>
      <c r="AF25" s="83">
        <v>1</v>
      </c>
      <c r="AG25" s="83">
        <v>22</v>
      </c>
      <c r="AH25" s="83">
        <v>5</v>
      </c>
      <c r="AI25" s="83">
        <v>9</v>
      </c>
      <c r="AJ25" s="83">
        <v>4</v>
      </c>
      <c r="AK25" s="83">
        <v>4</v>
      </c>
    </row>
    <row r="26" spans="1:37">
      <c r="A26" s="79" t="s">
        <v>239</v>
      </c>
      <c r="B26" s="83">
        <v>8</v>
      </c>
      <c r="C26" s="83">
        <v>3</v>
      </c>
      <c r="D26" s="83">
        <v>6</v>
      </c>
      <c r="E26" s="83">
        <v>1</v>
      </c>
      <c r="F26" s="83">
        <v>4</v>
      </c>
      <c r="G26" s="83">
        <v>23</v>
      </c>
      <c r="H26" s="83">
        <v>8</v>
      </c>
      <c r="I26" s="83">
        <v>20</v>
      </c>
      <c r="J26" s="83">
        <v>14</v>
      </c>
      <c r="K26" s="83">
        <v>22</v>
      </c>
      <c r="L26" s="83">
        <v>20</v>
      </c>
      <c r="M26" s="83">
        <v>4</v>
      </c>
      <c r="N26" s="83">
        <v>3</v>
      </c>
      <c r="O26" s="83">
        <v>6</v>
      </c>
      <c r="P26" s="83">
        <v>13</v>
      </c>
      <c r="Q26" s="83">
        <v>6</v>
      </c>
      <c r="R26" s="83">
        <v>8</v>
      </c>
      <c r="S26" s="83">
        <v>17</v>
      </c>
      <c r="T26" s="83">
        <v>6</v>
      </c>
      <c r="U26" s="83">
        <v>20</v>
      </c>
      <c r="V26" s="83">
        <v>14</v>
      </c>
      <c r="W26" s="83">
        <v>15</v>
      </c>
      <c r="X26" s="83">
        <v>2</v>
      </c>
      <c r="Y26" s="83">
        <v>11</v>
      </c>
      <c r="Z26" s="83">
        <v>4</v>
      </c>
      <c r="AA26" s="83">
        <v>18</v>
      </c>
      <c r="AB26" s="83">
        <v>1</v>
      </c>
      <c r="AC26" s="83">
        <v>7</v>
      </c>
      <c r="AD26" s="83">
        <v>1</v>
      </c>
      <c r="AE26" s="83">
        <v>5</v>
      </c>
      <c r="AF26" s="83">
        <v>8</v>
      </c>
      <c r="AG26" s="83">
        <v>7</v>
      </c>
      <c r="AH26" s="83">
        <v>9</v>
      </c>
      <c r="AI26" s="83">
        <v>19</v>
      </c>
      <c r="AJ26" s="83">
        <v>4</v>
      </c>
      <c r="AK26" s="83">
        <v>6</v>
      </c>
    </row>
    <row r="27" spans="1:37">
      <c r="A27" s="79" t="s">
        <v>240</v>
      </c>
      <c r="B27" s="83">
        <v>15</v>
      </c>
      <c r="C27" s="83">
        <v>1</v>
      </c>
      <c r="D27" s="83">
        <v>2</v>
      </c>
      <c r="E27" s="83">
        <v>8</v>
      </c>
      <c r="F27" s="83">
        <v>1</v>
      </c>
      <c r="G27" s="83">
        <v>19</v>
      </c>
      <c r="H27" s="83">
        <v>1</v>
      </c>
      <c r="I27" s="83">
        <v>21</v>
      </c>
      <c r="J27" s="83">
        <v>7</v>
      </c>
      <c r="K27" s="83">
        <v>14</v>
      </c>
      <c r="L27" s="83">
        <v>22</v>
      </c>
      <c r="M27" s="83">
        <v>2</v>
      </c>
      <c r="N27" s="83">
        <v>8</v>
      </c>
      <c r="O27" s="83">
        <v>14</v>
      </c>
      <c r="P27" s="83">
        <v>20</v>
      </c>
      <c r="Q27" s="83">
        <v>2</v>
      </c>
      <c r="R27" s="83">
        <v>15</v>
      </c>
      <c r="S27" s="83">
        <v>1</v>
      </c>
      <c r="T27" s="83">
        <v>23</v>
      </c>
      <c r="U27" s="83">
        <v>14</v>
      </c>
      <c r="V27" s="83">
        <v>7</v>
      </c>
      <c r="W27" s="83">
        <v>18</v>
      </c>
      <c r="X27" s="83">
        <v>14</v>
      </c>
      <c r="Y27" s="83">
        <v>11</v>
      </c>
      <c r="Z27" s="83">
        <v>17</v>
      </c>
      <c r="AA27" s="83">
        <v>5</v>
      </c>
      <c r="AB27" s="83">
        <v>13</v>
      </c>
      <c r="AC27" s="83">
        <v>17</v>
      </c>
      <c r="AD27" s="83">
        <v>20</v>
      </c>
      <c r="AE27" s="83">
        <v>5</v>
      </c>
      <c r="AF27" s="83">
        <v>16</v>
      </c>
      <c r="AG27" s="83">
        <v>7</v>
      </c>
      <c r="AH27" s="83">
        <v>9</v>
      </c>
      <c r="AI27" s="83">
        <v>9</v>
      </c>
      <c r="AJ27" s="83">
        <v>4</v>
      </c>
      <c r="AK27" s="83">
        <v>1</v>
      </c>
    </row>
    <row r="28" spans="1:37">
      <c r="A28" s="79" t="s">
        <v>241</v>
      </c>
      <c r="B28" s="83">
        <v>21</v>
      </c>
      <c r="C28" s="83">
        <v>3</v>
      </c>
      <c r="D28" s="83">
        <v>19</v>
      </c>
      <c r="E28" s="83">
        <v>10</v>
      </c>
      <c r="F28" s="83">
        <v>10</v>
      </c>
      <c r="G28" s="83">
        <v>13</v>
      </c>
      <c r="H28" s="83">
        <v>8</v>
      </c>
      <c r="I28" s="83">
        <v>23</v>
      </c>
      <c r="J28" s="83">
        <v>2</v>
      </c>
      <c r="K28" s="83">
        <v>17</v>
      </c>
      <c r="L28" s="83">
        <v>11</v>
      </c>
      <c r="M28" s="83">
        <v>6</v>
      </c>
      <c r="N28" s="83">
        <v>11</v>
      </c>
      <c r="O28" s="83">
        <v>6</v>
      </c>
      <c r="P28" s="83">
        <v>22</v>
      </c>
      <c r="Q28" s="83">
        <v>2</v>
      </c>
      <c r="R28" s="83">
        <v>18</v>
      </c>
      <c r="S28" s="83">
        <v>18</v>
      </c>
      <c r="T28" s="83">
        <v>4</v>
      </c>
      <c r="U28" s="83">
        <v>15</v>
      </c>
      <c r="V28" s="83">
        <v>14</v>
      </c>
      <c r="W28" s="83">
        <v>22</v>
      </c>
      <c r="X28" s="83">
        <v>1</v>
      </c>
      <c r="Y28" s="83">
        <v>15</v>
      </c>
      <c r="Z28" s="83">
        <v>1</v>
      </c>
      <c r="AA28" s="83">
        <v>21</v>
      </c>
      <c r="AB28" s="83">
        <v>2</v>
      </c>
      <c r="AC28" s="83">
        <v>7</v>
      </c>
      <c r="AD28" s="83">
        <v>10</v>
      </c>
      <c r="AE28" s="83">
        <v>2</v>
      </c>
      <c r="AF28" s="83">
        <v>2</v>
      </c>
      <c r="AG28" s="83">
        <v>19</v>
      </c>
      <c r="AH28" s="83">
        <v>2</v>
      </c>
      <c r="AI28" s="83">
        <v>19</v>
      </c>
      <c r="AJ28" s="83">
        <v>1</v>
      </c>
      <c r="AK28" s="83">
        <v>8</v>
      </c>
    </row>
    <row r="29" spans="1:37">
      <c r="A29" s="79" t="s">
        <v>242</v>
      </c>
      <c r="B29" s="83">
        <v>23</v>
      </c>
      <c r="C29" s="83">
        <v>14</v>
      </c>
      <c r="D29" s="83">
        <v>13</v>
      </c>
      <c r="E29" s="83">
        <v>9</v>
      </c>
      <c r="F29" s="83">
        <v>9</v>
      </c>
      <c r="G29" s="83">
        <v>1</v>
      </c>
      <c r="H29" s="83">
        <v>3</v>
      </c>
      <c r="I29" s="83">
        <v>7</v>
      </c>
      <c r="J29" s="83">
        <v>22</v>
      </c>
      <c r="K29" s="83">
        <v>2</v>
      </c>
      <c r="L29" s="83">
        <v>11</v>
      </c>
      <c r="M29" s="83">
        <v>6</v>
      </c>
      <c r="N29" s="83">
        <v>19</v>
      </c>
      <c r="O29" s="83">
        <v>3</v>
      </c>
      <c r="P29" s="83">
        <v>10</v>
      </c>
      <c r="Q29" s="83">
        <v>19</v>
      </c>
      <c r="R29" s="83">
        <v>5</v>
      </c>
      <c r="S29" s="83">
        <v>6</v>
      </c>
      <c r="T29" s="83">
        <v>19</v>
      </c>
      <c r="U29" s="83">
        <v>22</v>
      </c>
      <c r="V29" s="83">
        <v>6</v>
      </c>
      <c r="W29" s="83">
        <v>17</v>
      </c>
      <c r="X29" s="83">
        <v>24</v>
      </c>
      <c r="Y29" s="83">
        <v>6</v>
      </c>
      <c r="Z29" s="83">
        <v>17</v>
      </c>
      <c r="AA29" s="83">
        <v>5</v>
      </c>
      <c r="AB29" s="83">
        <v>8</v>
      </c>
      <c r="AC29" s="83">
        <v>17</v>
      </c>
      <c r="AD29" s="83">
        <v>13</v>
      </c>
      <c r="AE29" s="83">
        <v>20</v>
      </c>
      <c r="AF29" s="83">
        <v>2</v>
      </c>
      <c r="AG29" s="83">
        <v>23</v>
      </c>
      <c r="AH29" s="83">
        <v>2</v>
      </c>
      <c r="AI29" s="83">
        <v>9</v>
      </c>
      <c r="AJ29" s="83">
        <v>4</v>
      </c>
      <c r="AK29" s="83">
        <v>11</v>
      </c>
    </row>
    <row r="30" spans="1:37">
      <c r="A30" s="79" t="s">
        <v>243</v>
      </c>
      <c r="B30" s="83">
        <v>24</v>
      </c>
      <c r="C30" s="83">
        <v>24</v>
      </c>
      <c r="D30" s="83">
        <v>22</v>
      </c>
      <c r="E30" s="83">
        <v>16</v>
      </c>
      <c r="F30" s="83">
        <v>9</v>
      </c>
      <c r="G30" s="83">
        <v>18</v>
      </c>
      <c r="H30" s="83">
        <v>14</v>
      </c>
      <c r="I30" s="83">
        <v>24</v>
      </c>
      <c r="J30" s="83">
        <v>22</v>
      </c>
      <c r="K30" s="83">
        <v>10</v>
      </c>
      <c r="L30" s="83">
        <v>11</v>
      </c>
      <c r="M30" s="83">
        <v>6</v>
      </c>
      <c r="N30" s="83">
        <v>7</v>
      </c>
      <c r="O30" s="83">
        <v>4</v>
      </c>
      <c r="P30" s="83">
        <v>24</v>
      </c>
      <c r="Q30" s="83">
        <v>19</v>
      </c>
      <c r="R30" s="83">
        <v>18</v>
      </c>
      <c r="S30" s="83">
        <v>7</v>
      </c>
      <c r="T30" s="83">
        <v>14</v>
      </c>
      <c r="U30" s="83">
        <v>15</v>
      </c>
      <c r="V30" s="83">
        <v>2</v>
      </c>
      <c r="W30" s="83">
        <v>24</v>
      </c>
      <c r="X30" s="83">
        <v>21</v>
      </c>
      <c r="Y30" s="83">
        <v>15</v>
      </c>
      <c r="Z30" s="83">
        <v>19</v>
      </c>
      <c r="AA30" s="83">
        <v>5</v>
      </c>
      <c r="AB30" s="83">
        <v>3</v>
      </c>
      <c r="AC30" s="83">
        <v>12</v>
      </c>
      <c r="AD30" s="83">
        <v>22</v>
      </c>
      <c r="AE30" s="83">
        <v>14</v>
      </c>
      <c r="AF30" s="83">
        <v>2</v>
      </c>
      <c r="AG30" s="83">
        <v>7</v>
      </c>
      <c r="AH30" s="83">
        <v>9</v>
      </c>
      <c r="AI30" s="83">
        <v>8</v>
      </c>
      <c r="AJ30" s="83">
        <v>15</v>
      </c>
      <c r="AK30" s="83">
        <v>6</v>
      </c>
    </row>
    <row r="31" spans="1:37">
      <c r="A31" s="79" t="s">
        <v>244</v>
      </c>
      <c r="B31" s="83">
        <v>19</v>
      </c>
      <c r="C31" s="83">
        <v>14</v>
      </c>
      <c r="D31" s="83">
        <v>6</v>
      </c>
      <c r="E31" s="83">
        <v>22</v>
      </c>
      <c r="F31" s="83">
        <v>2</v>
      </c>
      <c r="G31" s="83">
        <v>11</v>
      </c>
      <c r="H31" s="83">
        <v>14</v>
      </c>
      <c r="I31" s="83">
        <v>19</v>
      </c>
      <c r="J31" s="83">
        <v>2</v>
      </c>
      <c r="K31" s="83">
        <v>8</v>
      </c>
      <c r="L31" s="83">
        <v>2</v>
      </c>
      <c r="M31" s="83">
        <v>19</v>
      </c>
      <c r="N31" s="83">
        <v>5</v>
      </c>
      <c r="O31" s="83">
        <v>10</v>
      </c>
      <c r="P31" s="83">
        <v>13</v>
      </c>
      <c r="Q31" s="83">
        <v>6</v>
      </c>
      <c r="R31" s="83">
        <v>8</v>
      </c>
      <c r="S31" s="83">
        <v>5</v>
      </c>
      <c r="T31" s="83">
        <v>19</v>
      </c>
      <c r="U31" s="83">
        <v>23</v>
      </c>
      <c r="V31" s="83">
        <v>13</v>
      </c>
      <c r="W31" s="83">
        <v>19</v>
      </c>
      <c r="X31" s="83">
        <v>14</v>
      </c>
      <c r="Y31" s="83">
        <v>15</v>
      </c>
      <c r="Z31" s="83">
        <v>6</v>
      </c>
      <c r="AA31" s="83">
        <v>14</v>
      </c>
      <c r="AB31" s="83">
        <v>15</v>
      </c>
      <c r="AC31" s="83">
        <v>17</v>
      </c>
      <c r="AD31" s="83">
        <v>24</v>
      </c>
      <c r="AE31" s="83">
        <v>14</v>
      </c>
      <c r="AF31" s="83">
        <v>19</v>
      </c>
      <c r="AG31" s="83">
        <v>4</v>
      </c>
      <c r="AH31" s="83">
        <v>19</v>
      </c>
      <c r="AI31" s="83">
        <v>19</v>
      </c>
      <c r="AJ31" s="83">
        <v>23</v>
      </c>
      <c r="AK31" s="83">
        <v>4</v>
      </c>
    </row>
    <row r="32" spans="1:37">
      <c r="A32" s="79" t="s">
        <v>245</v>
      </c>
      <c r="B32" s="83">
        <v>21</v>
      </c>
      <c r="C32" s="83">
        <v>14</v>
      </c>
      <c r="D32" s="83">
        <v>17</v>
      </c>
      <c r="E32" s="83">
        <v>19</v>
      </c>
      <c r="F32" s="83">
        <v>6</v>
      </c>
      <c r="G32" s="83">
        <v>7</v>
      </c>
      <c r="H32" s="83">
        <v>18</v>
      </c>
      <c r="I32" s="83">
        <v>18</v>
      </c>
      <c r="J32" s="83">
        <v>7</v>
      </c>
      <c r="K32" s="83">
        <v>6</v>
      </c>
      <c r="L32" s="83">
        <v>10</v>
      </c>
      <c r="M32" s="83">
        <v>19</v>
      </c>
      <c r="N32" s="83">
        <v>17</v>
      </c>
      <c r="O32" s="83">
        <v>1</v>
      </c>
      <c r="P32" s="83">
        <v>21</v>
      </c>
      <c r="Q32" s="83">
        <v>10</v>
      </c>
      <c r="R32" s="83">
        <v>15</v>
      </c>
      <c r="S32" s="83">
        <v>18</v>
      </c>
      <c r="T32" s="83">
        <v>6</v>
      </c>
      <c r="U32" s="83">
        <v>15</v>
      </c>
      <c r="V32" s="83">
        <v>19</v>
      </c>
      <c r="W32" s="83">
        <v>21</v>
      </c>
      <c r="X32" s="83">
        <v>8</v>
      </c>
      <c r="Y32" s="83">
        <v>20</v>
      </c>
      <c r="Z32" s="83">
        <v>6</v>
      </c>
      <c r="AA32" s="83">
        <v>14</v>
      </c>
      <c r="AB32" s="83">
        <v>10</v>
      </c>
      <c r="AC32" s="83">
        <v>17</v>
      </c>
      <c r="AD32" s="83">
        <v>22</v>
      </c>
      <c r="AE32" s="83">
        <v>12</v>
      </c>
      <c r="AF32" s="83">
        <v>10</v>
      </c>
      <c r="AG32" s="83">
        <v>4</v>
      </c>
      <c r="AH32" s="83">
        <v>19</v>
      </c>
      <c r="AI32" s="83">
        <v>19</v>
      </c>
      <c r="AJ32" s="83">
        <v>15</v>
      </c>
      <c r="AK32" s="83">
        <v>7</v>
      </c>
    </row>
    <row r="33" spans="1:37">
      <c r="A33" s="79" t="s">
        <v>246</v>
      </c>
      <c r="B33" s="83">
        <v>4</v>
      </c>
      <c r="C33" s="83">
        <v>6</v>
      </c>
      <c r="D33" s="83">
        <v>13</v>
      </c>
      <c r="E33" s="83">
        <v>6</v>
      </c>
      <c r="F33" s="83">
        <v>6</v>
      </c>
      <c r="G33" s="83">
        <v>10</v>
      </c>
      <c r="H33" s="83">
        <v>6</v>
      </c>
      <c r="I33" s="83">
        <v>3</v>
      </c>
      <c r="J33" s="83">
        <v>15</v>
      </c>
      <c r="K33" s="83">
        <v>6</v>
      </c>
      <c r="L33" s="83">
        <v>11</v>
      </c>
      <c r="M33" s="83">
        <v>6</v>
      </c>
      <c r="N33" s="83">
        <v>23</v>
      </c>
      <c r="O33" s="83">
        <v>10</v>
      </c>
      <c r="P33" s="83">
        <v>8</v>
      </c>
      <c r="Q33" s="83">
        <v>10</v>
      </c>
      <c r="R33" s="83">
        <v>3</v>
      </c>
      <c r="S33" s="83">
        <v>3</v>
      </c>
      <c r="T33" s="83">
        <v>19</v>
      </c>
      <c r="U33" s="83">
        <v>8</v>
      </c>
      <c r="V33" s="83">
        <v>19</v>
      </c>
      <c r="W33" s="83">
        <v>8</v>
      </c>
      <c r="X33" s="83">
        <v>21</v>
      </c>
      <c r="Y33" s="83">
        <v>23</v>
      </c>
      <c r="Z33" s="83">
        <v>19</v>
      </c>
      <c r="AA33" s="83">
        <v>5</v>
      </c>
      <c r="AB33" s="83">
        <v>19</v>
      </c>
      <c r="AC33" s="83">
        <v>12</v>
      </c>
      <c r="AD33" s="83">
        <v>16</v>
      </c>
      <c r="AE33" s="83">
        <v>14</v>
      </c>
      <c r="AF33" s="83">
        <v>19</v>
      </c>
      <c r="AG33" s="83">
        <v>7</v>
      </c>
      <c r="AH33" s="83">
        <v>9</v>
      </c>
      <c r="AI33" s="83">
        <v>6</v>
      </c>
      <c r="AJ33" s="83">
        <v>15</v>
      </c>
      <c r="AK33" s="83">
        <v>4</v>
      </c>
    </row>
    <row r="34" spans="1:37">
      <c r="A34" s="79" t="s">
        <v>247</v>
      </c>
      <c r="B34" s="83">
        <v>1</v>
      </c>
      <c r="C34" s="83">
        <v>6</v>
      </c>
      <c r="D34" s="83">
        <v>1</v>
      </c>
      <c r="E34" s="83">
        <v>4</v>
      </c>
      <c r="F34" s="83">
        <v>6</v>
      </c>
      <c r="G34" s="83">
        <v>21</v>
      </c>
      <c r="H34" s="83">
        <v>14</v>
      </c>
      <c r="I34" s="83">
        <v>6</v>
      </c>
      <c r="J34" s="83">
        <v>15</v>
      </c>
      <c r="K34" s="83">
        <v>17</v>
      </c>
      <c r="L34" s="83">
        <v>11</v>
      </c>
      <c r="M34" s="83">
        <v>6</v>
      </c>
      <c r="N34" s="83">
        <v>13</v>
      </c>
      <c r="O34" s="83">
        <v>8</v>
      </c>
      <c r="P34" s="83">
        <v>5</v>
      </c>
      <c r="Q34" s="83">
        <v>10</v>
      </c>
      <c r="R34" s="83">
        <v>18</v>
      </c>
      <c r="S34" s="83">
        <v>3</v>
      </c>
      <c r="T34" s="83">
        <v>19</v>
      </c>
      <c r="U34" s="83">
        <v>4</v>
      </c>
      <c r="V34" s="83">
        <v>19</v>
      </c>
      <c r="W34" s="83">
        <v>3</v>
      </c>
      <c r="X34" s="83">
        <v>21</v>
      </c>
      <c r="Y34" s="83">
        <v>2</v>
      </c>
      <c r="Z34" s="83">
        <v>24</v>
      </c>
      <c r="AA34" s="83">
        <v>2</v>
      </c>
      <c r="AB34" s="83">
        <v>19</v>
      </c>
      <c r="AC34" s="83">
        <v>7</v>
      </c>
      <c r="AD34" s="83">
        <v>4</v>
      </c>
      <c r="AE34" s="83">
        <v>12</v>
      </c>
      <c r="AF34" s="83">
        <v>2</v>
      </c>
      <c r="AG34" s="83">
        <v>18</v>
      </c>
      <c r="AH34" s="83">
        <v>7</v>
      </c>
      <c r="AI34" s="83">
        <v>3</v>
      </c>
      <c r="AJ34" s="83">
        <v>4</v>
      </c>
      <c r="AK34" s="83">
        <v>6</v>
      </c>
    </row>
    <row r="35" spans="1:37">
      <c r="A35" s="79" t="s">
        <v>248</v>
      </c>
      <c r="B35" s="83">
        <v>16</v>
      </c>
      <c r="C35" s="83">
        <v>14</v>
      </c>
      <c r="D35" s="83">
        <v>6</v>
      </c>
      <c r="E35" s="83">
        <v>10</v>
      </c>
      <c r="F35" s="83">
        <v>10</v>
      </c>
      <c r="G35" s="83">
        <v>8</v>
      </c>
      <c r="H35" s="83">
        <v>6</v>
      </c>
      <c r="I35" s="83">
        <v>12</v>
      </c>
      <c r="J35" s="83">
        <v>15</v>
      </c>
      <c r="K35" s="83">
        <v>10</v>
      </c>
      <c r="L35" s="83">
        <v>8</v>
      </c>
      <c r="M35" s="83">
        <v>15</v>
      </c>
      <c r="N35" s="83">
        <v>6</v>
      </c>
      <c r="O35" s="83">
        <v>10</v>
      </c>
      <c r="P35" s="83">
        <v>9</v>
      </c>
      <c r="Q35" s="83">
        <v>19</v>
      </c>
      <c r="R35" s="83">
        <v>13</v>
      </c>
      <c r="S35" s="83">
        <v>24</v>
      </c>
      <c r="T35" s="83">
        <v>1</v>
      </c>
      <c r="U35" s="83">
        <v>9</v>
      </c>
      <c r="V35" s="83">
        <v>7</v>
      </c>
      <c r="W35" s="83">
        <v>10</v>
      </c>
      <c r="X35" s="83">
        <v>2</v>
      </c>
      <c r="Y35" s="83">
        <v>9</v>
      </c>
      <c r="Z35" s="83">
        <v>5</v>
      </c>
      <c r="AA35" s="83">
        <v>23</v>
      </c>
      <c r="AB35" s="83">
        <v>18</v>
      </c>
      <c r="AC35" s="83">
        <v>5</v>
      </c>
      <c r="AD35" s="83">
        <v>18</v>
      </c>
      <c r="AE35" s="83">
        <v>14</v>
      </c>
      <c r="AF35" s="83">
        <v>19</v>
      </c>
      <c r="AG35" s="83">
        <v>7</v>
      </c>
      <c r="AH35" s="83">
        <v>9</v>
      </c>
      <c r="AI35" s="83">
        <v>19</v>
      </c>
      <c r="AJ35" s="83">
        <v>15</v>
      </c>
      <c r="AK35" s="83">
        <v>6</v>
      </c>
    </row>
    <row r="36" spans="1:37">
      <c r="A36" s="79" t="s">
        <v>249</v>
      </c>
      <c r="B36" s="83">
        <v>17</v>
      </c>
      <c r="C36" s="83">
        <v>14</v>
      </c>
      <c r="D36" s="83">
        <v>19</v>
      </c>
      <c r="E36" s="83">
        <v>10</v>
      </c>
      <c r="F36" s="83">
        <v>10</v>
      </c>
      <c r="G36" s="83">
        <v>12</v>
      </c>
      <c r="H36" s="83">
        <v>23</v>
      </c>
      <c r="I36" s="83">
        <v>17</v>
      </c>
      <c r="J36" s="83">
        <v>15</v>
      </c>
      <c r="K36" s="83">
        <v>17</v>
      </c>
      <c r="L36" s="83">
        <v>6</v>
      </c>
      <c r="M36" s="83">
        <v>15</v>
      </c>
      <c r="N36" s="83">
        <v>8</v>
      </c>
      <c r="O36" s="83">
        <v>20</v>
      </c>
      <c r="P36" s="83">
        <v>16</v>
      </c>
      <c r="Q36" s="83">
        <v>19</v>
      </c>
      <c r="R36" s="83">
        <v>15</v>
      </c>
      <c r="S36" s="83">
        <v>13</v>
      </c>
      <c r="T36" s="83">
        <v>10</v>
      </c>
      <c r="U36" s="83">
        <v>7</v>
      </c>
      <c r="V36" s="83">
        <v>14</v>
      </c>
      <c r="W36" s="83">
        <v>13</v>
      </c>
      <c r="X36" s="83">
        <v>18</v>
      </c>
      <c r="Y36" s="83">
        <v>6</v>
      </c>
      <c r="Z36" s="83">
        <v>8</v>
      </c>
      <c r="AA36" s="83">
        <v>14</v>
      </c>
      <c r="AB36" s="83">
        <v>12</v>
      </c>
      <c r="AC36" s="83">
        <v>12</v>
      </c>
      <c r="AD36" s="83">
        <v>12</v>
      </c>
      <c r="AE36" s="83">
        <v>20</v>
      </c>
      <c r="AF36" s="83">
        <v>12</v>
      </c>
      <c r="AG36" s="83">
        <v>17</v>
      </c>
      <c r="AH36" s="83">
        <v>7</v>
      </c>
      <c r="AI36" s="83">
        <v>2</v>
      </c>
      <c r="AJ36" s="83">
        <v>15</v>
      </c>
      <c r="AK36" s="83">
        <v>7</v>
      </c>
    </row>
    <row r="38" spans="1:37" ht="30">
      <c r="A38" s="81" t="s">
        <v>250</v>
      </c>
      <c r="B38" s="92" t="s">
        <v>190</v>
      </c>
      <c r="C38" s="92" t="s">
        <v>191</v>
      </c>
      <c r="D38" s="92" t="s">
        <v>192</v>
      </c>
      <c r="E38" s="92" t="s">
        <v>193</v>
      </c>
      <c r="F38" s="92" t="s">
        <v>194</v>
      </c>
      <c r="G38" s="92" t="s">
        <v>195</v>
      </c>
      <c r="H38" s="92" t="s">
        <v>196</v>
      </c>
      <c r="I38" s="92" t="s">
        <v>197</v>
      </c>
      <c r="J38" s="92" t="s">
        <v>198</v>
      </c>
      <c r="K38" s="92" t="s">
        <v>199</v>
      </c>
      <c r="L38" s="92" t="s">
        <v>200</v>
      </c>
      <c r="M38" s="92" t="s">
        <v>201</v>
      </c>
      <c r="N38" s="92" t="s">
        <v>202</v>
      </c>
      <c r="O38" s="92" t="s">
        <v>203</v>
      </c>
      <c r="P38" s="92" t="s">
        <v>204</v>
      </c>
      <c r="Q38" s="92" t="s">
        <v>205</v>
      </c>
      <c r="R38" s="92" t="s">
        <v>206</v>
      </c>
      <c r="S38" s="92" t="s">
        <v>207</v>
      </c>
      <c r="T38" s="92" t="s">
        <v>208</v>
      </c>
      <c r="U38" s="92" t="s">
        <v>209</v>
      </c>
      <c r="V38" s="92" t="s">
        <v>210</v>
      </c>
      <c r="W38" s="92" t="s">
        <v>211</v>
      </c>
      <c r="X38" s="92" t="s">
        <v>212</v>
      </c>
      <c r="Y38" s="92" t="s">
        <v>213</v>
      </c>
      <c r="Z38" s="92" t="s">
        <v>214</v>
      </c>
      <c r="AA38" s="92" t="s">
        <v>215</v>
      </c>
      <c r="AB38" s="92" t="s">
        <v>216</v>
      </c>
      <c r="AC38" s="92" t="s">
        <v>217</v>
      </c>
      <c r="AD38" s="92" t="s">
        <v>218</v>
      </c>
      <c r="AE38" s="92" t="s">
        <v>219</v>
      </c>
      <c r="AF38" s="92" t="s">
        <v>220</v>
      </c>
      <c r="AG38" s="92" t="s">
        <v>221</v>
      </c>
      <c r="AH38" s="92" t="s">
        <v>222</v>
      </c>
      <c r="AI38" s="92" t="s">
        <v>223</v>
      </c>
      <c r="AJ38" s="92" t="s">
        <v>224</v>
      </c>
    </row>
    <row r="39" spans="1:37" ht="45">
      <c r="A39" s="82" t="s">
        <v>189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</row>
    <row r="40" spans="1:37" ht="30">
      <c r="A40" s="79" t="s">
        <v>251</v>
      </c>
      <c r="B40" s="83" t="s">
        <v>252</v>
      </c>
      <c r="C40" s="83" t="s">
        <v>253</v>
      </c>
      <c r="D40" s="83" t="s">
        <v>253</v>
      </c>
      <c r="E40" s="83" t="s">
        <v>253</v>
      </c>
      <c r="F40" s="83" t="s">
        <v>253</v>
      </c>
      <c r="G40" s="83" t="s">
        <v>254</v>
      </c>
      <c r="H40" s="83" t="s">
        <v>253</v>
      </c>
      <c r="I40" s="83" t="s">
        <v>255</v>
      </c>
      <c r="J40" s="83" t="s">
        <v>253</v>
      </c>
      <c r="K40" s="83" t="s">
        <v>253</v>
      </c>
      <c r="L40" s="83" t="s">
        <v>253</v>
      </c>
      <c r="M40" s="83" t="s">
        <v>253</v>
      </c>
      <c r="N40" s="83" t="s">
        <v>256</v>
      </c>
      <c r="O40" s="83" t="s">
        <v>257</v>
      </c>
      <c r="P40" s="83" t="s">
        <v>253</v>
      </c>
      <c r="Q40" s="83" t="s">
        <v>253</v>
      </c>
      <c r="R40" s="83" t="s">
        <v>253</v>
      </c>
      <c r="S40" s="83" t="s">
        <v>253</v>
      </c>
      <c r="T40" s="83" t="s">
        <v>252</v>
      </c>
      <c r="U40" s="83" t="s">
        <v>253</v>
      </c>
      <c r="V40" s="83" t="s">
        <v>258</v>
      </c>
      <c r="W40" s="83" t="s">
        <v>253</v>
      </c>
      <c r="X40" s="83" t="s">
        <v>256</v>
      </c>
      <c r="Y40" s="83" t="s">
        <v>259</v>
      </c>
      <c r="Z40" s="83" t="s">
        <v>258</v>
      </c>
      <c r="AA40" s="83" t="s">
        <v>253</v>
      </c>
      <c r="AB40" s="83" t="s">
        <v>256</v>
      </c>
      <c r="AC40" s="83" t="s">
        <v>257</v>
      </c>
      <c r="AD40" s="83" t="s">
        <v>253</v>
      </c>
      <c r="AE40" s="83" t="s">
        <v>255</v>
      </c>
      <c r="AF40" s="83" t="s">
        <v>258</v>
      </c>
      <c r="AG40" s="83" t="s">
        <v>255</v>
      </c>
      <c r="AH40" s="83" t="s">
        <v>253</v>
      </c>
      <c r="AI40" s="83" t="s">
        <v>260</v>
      </c>
      <c r="AJ40" s="83" t="s">
        <v>253</v>
      </c>
    </row>
    <row r="41" spans="1:37" ht="30">
      <c r="A41" s="79" t="s">
        <v>261</v>
      </c>
      <c r="B41" s="83" t="s">
        <v>252</v>
      </c>
      <c r="C41" s="83" t="s">
        <v>253</v>
      </c>
      <c r="D41" s="83" t="s">
        <v>253</v>
      </c>
      <c r="E41" s="83" t="s">
        <v>253</v>
      </c>
      <c r="F41" s="83" t="s">
        <v>253</v>
      </c>
      <c r="G41" s="83" t="s">
        <v>262</v>
      </c>
      <c r="H41" s="83" t="s">
        <v>253</v>
      </c>
      <c r="I41" s="83" t="s">
        <v>253</v>
      </c>
      <c r="J41" s="83" t="s">
        <v>253</v>
      </c>
      <c r="K41" s="83" t="s">
        <v>253</v>
      </c>
      <c r="L41" s="83" t="s">
        <v>253</v>
      </c>
      <c r="M41" s="83" t="s">
        <v>253</v>
      </c>
      <c r="N41" s="83" t="s">
        <v>256</v>
      </c>
      <c r="O41" s="83" t="s">
        <v>258</v>
      </c>
      <c r="P41" s="83" t="s">
        <v>253</v>
      </c>
      <c r="Q41" s="83" t="s">
        <v>253</v>
      </c>
      <c r="R41" s="83" t="s">
        <v>253</v>
      </c>
      <c r="S41" s="83" t="s">
        <v>253</v>
      </c>
      <c r="T41" s="83" t="s">
        <v>263</v>
      </c>
      <c r="U41" s="83" t="s">
        <v>253</v>
      </c>
      <c r="V41" s="83" t="s">
        <v>258</v>
      </c>
      <c r="W41" s="83" t="s">
        <v>253</v>
      </c>
      <c r="X41" s="83" t="s">
        <v>253</v>
      </c>
      <c r="Y41" s="83" t="s">
        <v>253</v>
      </c>
      <c r="Z41" s="83" t="s">
        <v>258</v>
      </c>
      <c r="AA41" s="83" t="s">
        <v>253</v>
      </c>
      <c r="AB41" s="83" t="s">
        <v>256</v>
      </c>
      <c r="AC41" s="83" t="s">
        <v>257</v>
      </c>
      <c r="AD41" s="83" t="s">
        <v>253</v>
      </c>
      <c r="AE41" s="83" t="s">
        <v>255</v>
      </c>
      <c r="AF41" s="83" t="s">
        <v>258</v>
      </c>
      <c r="AG41" s="83" t="s">
        <v>255</v>
      </c>
      <c r="AH41" s="83" t="s">
        <v>253</v>
      </c>
      <c r="AI41" s="83" t="s">
        <v>264</v>
      </c>
      <c r="AJ41" s="83" t="s">
        <v>253</v>
      </c>
    </row>
    <row r="42" spans="1:37" ht="30">
      <c r="A42" s="79" t="s">
        <v>265</v>
      </c>
      <c r="B42" s="83" t="s">
        <v>252</v>
      </c>
      <c r="C42" s="83" t="s">
        <v>253</v>
      </c>
      <c r="D42" s="83" t="s">
        <v>253</v>
      </c>
      <c r="E42" s="83" t="s">
        <v>253</v>
      </c>
      <c r="F42" s="83" t="s">
        <v>253</v>
      </c>
      <c r="G42" s="83" t="s">
        <v>266</v>
      </c>
      <c r="H42" s="83" t="s">
        <v>253</v>
      </c>
      <c r="I42" s="83" t="s">
        <v>253</v>
      </c>
      <c r="J42" s="83" t="s">
        <v>253</v>
      </c>
      <c r="K42" s="83" t="s">
        <v>253</v>
      </c>
      <c r="L42" s="83" t="s">
        <v>253</v>
      </c>
      <c r="M42" s="83" t="s">
        <v>253</v>
      </c>
      <c r="N42" s="83" t="s">
        <v>256</v>
      </c>
      <c r="O42" s="83" t="s">
        <v>258</v>
      </c>
      <c r="P42" s="83" t="s">
        <v>253</v>
      </c>
      <c r="Q42" s="83" t="s">
        <v>253</v>
      </c>
      <c r="R42" s="83" t="s">
        <v>253</v>
      </c>
      <c r="S42" s="83" t="s">
        <v>253</v>
      </c>
      <c r="T42" s="83" t="s">
        <v>253</v>
      </c>
      <c r="U42" s="83" t="s">
        <v>253</v>
      </c>
      <c r="V42" s="83" t="s">
        <v>253</v>
      </c>
      <c r="W42" s="83" t="s">
        <v>253</v>
      </c>
      <c r="X42" s="83" t="s">
        <v>253</v>
      </c>
      <c r="Y42" s="83" t="s">
        <v>253</v>
      </c>
      <c r="Z42" s="83" t="s">
        <v>258</v>
      </c>
      <c r="AA42" s="83" t="s">
        <v>253</v>
      </c>
      <c r="AB42" s="83" t="s">
        <v>256</v>
      </c>
      <c r="AC42" s="83" t="s">
        <v>267</v>
      </c>
      <c r="AD42" s="83" t="s">
        <v>253</v>
      </c>
      <c r="AE42" s="83" t="s">
        <v>253</v>
      </c>
      <c r="AF42" s="83" t="s">
        <v>253</v>
      </c>
      <c r="AG42" s="83" t="s">
        <v>255</v>
      </c>
      <c r="AH42" s="83" t="s">
        <v>253</v>
      </c>
      <c r="AI42" s="83" t="s">
        <v>253</v>
      </c>
      <c r="AJ42" s="83" t="s">
        <v>253</v>
      </c>
    </row>
    <row r="43" spans="1:37" ht="30">
      <c r="A43" s="79" t="s">
        <v>268</v>
      </c>
      <c r="B43" s="83" t="s">
        <v>259</v>
      </c>
      <c r="C43" s="83" t="s">
        <v>253</v>
      </c>
      <c r="D43" s="83" t="s">
        <v>253</v>
      </c>
      <c r="E43" s="83" t="s">
        <v>253</v>
      </c>
      <c r="F43" s="83" t="s">
        <v>253</v>
      </c>
      <c r="G43" s="83" t="s">
        <v>266</v>
      </c>
      <c r="H43" s="83" t="s">
        <v>253</v>
      </c>
      <c r="I43" s="83" t="s">
        <v>253</v>
      </c>
      <c r="J43" s="83" t="s">
        <v>253</v>
      </c>
      <c r="K43" s="83" t="s">
        <v>253</v>
      </c>
      <c r="L43" s="83" t="s">
        <v>253</v>
      </c>
      <c r="M43" s="83" t="s">
        <v>253</v>
      </c>
      <c r="N43" s="83" t="s">
        <v>256</v>
      </c>
      <c r="O43" s="83" t="s">
        <v>258</v>
      </c>
      <c r="P43" s="83" t="s">
        <v>253</v>
      </c>
      <c r="Q43" s="83" t="s">
        <v>253</v>
      </c>
      <c r="R43" s="83" t="s">
        <v>253</v>
      </c>
      <c r="S43" s="83" t="s">
        <v>253</v>
      </c>
      <c r="T43" s="83" t="s">
        <v>253</v>
      </c>
      <c r="U43" s="83" t="s">
        <v>253</v>
      </c>
      <c r="V43" s="83" t="s">
        <v>253</v>
      </c>
      <c r="W43" s="83" t="s">
        <v>253</v>
      </c>
      <c r="X43" s="83" t="s">
        <v>253</v>
      </c>
      <c r="Y43" s="83" t="s">
        <v>253</v>
      </c>
      <c r="Z43" s="83" t="s">
        <v>258</v>
      </c>
      <c r="AA43" s="83" t="s">
        <v>253</v>
      </c>
      <c r="AB43" s="83" t="s">
        <v>256</v>
      </c>
      <c r="AC43" s="83" t="s">
        <v>258</v>
      </c>
      <c r="AD43" s="83" t="s">
        <v>253</v>
      </c>
      <c r="AE43" s="83" t="s">
        <v>253</v>
      </c>
      <c r="AF43" s="83" t="s">
        <v>253</v>
      </c>
      <c r="AG43" s="83" t="s">
        <v>255</v>
      </c>
      <c r="AH43" s="83" t="s">
        <v>253</v>
      </c>
      <c r="AI43" s="83" t="s">
        <v>253</v>
      </c>
      <c r="AJ43" s="83" t="s">
        <v>253</v>
      </c>
    </row>
    <row r="44" spans="1:37" ht="30">
      <c r="A44" s="79" t="s">
        <v>269</v>
      </c>
      <c r="B44" s="83" t="s">
        <v>253</v>
      </c>
      <c r="C44" s="83" t="s">
        <v>253</v>
      </c>
      <c r="D44" s="83" t="s">
        <v>253</v>
      </c>
      <c r="E44" s="83" t="s">
        <v>253</v>
      </c>
      <c r="F44" s="83" t="s">
        <v>253</v>
      </c>
      <c r="G44" s="83" t="s">
        <v>266</v>
      </c>
      <c r="H44" s="83" t="s">
        <v>253</v>
      </c>
      <c r="I44" s="83" t="s">
        <v>253</v>
      </c>
      <c r="J44" s="83" t="s">
        <v>253</v>
      </c>
      <c r="K44" s="83" t="s">
        <v>253</v>
      </c>
      <c r="L44" s="83" t="s">
        <v>253</v>
      </c>
      <c r="M44" s="83" t="s">
        <v>253</v>
      </c>
      <c r="N44" s="83" t="s">
        <v>256</v>
      </c>
      <c r="O44" s="83" t="s">
        <v>258</v>
      </c>
      <c r="P44" s="83" t="s">
        <v>253</v>
      </c>
      <c r="Q44" s="83" t="s">
        <v>253</v>
      </c>
      <c r="R44" s="83" t="s">
        <v>253</v>
      </c>
      <c r="S44" s="83" t="s">
        <v>253</v>
      </c>
      <c r="T44" s="83" t="s">
        <v>253</v>
      </c>
      <c r="U44" s="83" t="s">
        <v>253</v>
      </c>
      <c r="V44" s="83" t="s">
        <v>253</v>
      </c>
      <c r="W44" s="83" t="s">
        <v>253</v>
      </c>
      <c r="X44" s="83" t="s">
        <v>253</v>
      </c>
      <c r="Y44" s="83" t="s">
        <v>253</v>
      </c>
      <c r="Z44" s="83" t="s">
        <v>258</v>
      </c>
      <c r="AA44" s="83" t="s">
        <v>253</v>
      </c>
      <c r="AB44" s="83" t="s">
        <v>256</v>
      </c>
      <c r="AC44" s="83" t="s">
        <v>258</v>
      </c>
      <c r="AD44" s="83" t="s">
        <v>253</v>
      </c>
      <c r="AE44" s="83" t="s">
        <v>253</v>
      </c>
      <c r="AF44" s="83" t="s">
        <v>253</v>
      </c>
      <c r="AG44" s="83" t="s">
        <v>253</v>
      </c>
      <c r="AH44" s="83" t="s">
        <v>253</v>
      </c>
      <c r="AI44" s="83" t="s">
        <v>253</v>
      </c>
      <c r="AJ44" s="83" t="s">
        <v>253</v>
      </c>
    </row>
    <row r="45" spans="1:37" ht="30">
      <c r="A45" s="79" t="s">
        <v>270</v>
      </c>
      <c r="B45" s="83" t="s">
        <v>253</v>
      </c>
      <c r="C45" s="83" t="s">
        <v>253</v>
      </c>
      <c r="D45" s="83" t="s">
        <v>253</v>
      </c>
      <c r="E45" s="83" t="s">
        <v>253</v>
      </c>
      <c r="F45" s="83" t="s">
        <v>253</v>
      </c>
      <c r="G45" s="83" t="s">
        <v>266</v>
      </c>
      <c r="H45" s="83" t="s">
        <v>253</v>
      </c>
      <c r="I45" s="83" t="s">
        <v>253</v>
      </c>
      <c r="J45" s="83" t="s">
        <v>253</v>
      </c>
      <c r="K45" s="83" t="s">
        <v>253</v>
      </c>
      <c r="L45" s="83" t="s">
        <v>253</v>
      </c>
      <c r="M45" s="83" t="s">
        <v>253</v>
      </c>
      <c r="N45" s="83" t="s">
        <v>253</v>
      </c>
      <c r="O45" s="83" t="s">
        <v>258</v>
      </c>
      <c r="P45" s="83" t="s">
        <v>253</v>
      </c>
      <c r="Q45" s="83" t="s">
        <v>253</v>
      </c>
      <c r="R45" s="83" t="s">
        <v>253</v>
      </c>
      <c r="S45" s="83" t="s">
        <v>253</v>
      </c>
      <c r="T45" s="83" t="s">
        <v>253</v>
      </c>
      <c r="U45" s="83" t="s">
        <v>253</v>
      </c>
      <c r="V45" s="83" t="s">
        <v>253</v>
      </c>
      <c r="W45" s="83" t="s">
        <v>253</v>
      </c>
      <c r="X45" s="83" t="s">
        <v>253</v>
      </c>
      <c r="Y45" s="83" t="s">
        <v>253</v>
      </c>
      <c r="Z45" s="83" t="s">
        <v>258</v>
      </c>
      <c r="AA45" s="83" t="s">
        <v>253</v>
      </c>
      <c r="AB45" s="83" t="s">
        <v>253</v>
      </c>
      <c r="AC45" s="83" t="s">
        <v>253</v>
      </c>
      <c r="AD45" s="83" t="s">
        <v>253</v>
      </c>
      <c r="AE45" s="83" t="s">
        <v>253</v>
      </c>
      <c r="AF45" s="83" t="s">
        <v>253</v>
      </c>
      <c r="AG45" s="83" t="s">
        <v>253</v>
      </c>
      <c r="AH45" s="83" t="s">
        <v>253</v>
      </c>
      <c r="AI45" s="83" t="s">
        <v>253</v>
      </c>
      <c r="AJ45" s="83" t="s">
        <v>253</v>
      </c>
    </row>
    <row r="46" spans="1:37" ht="30">
      <c r="A46" s="79" t="s">
        <v>271</v>
      </c>
      <c r="B46" s="83" t="s">
        <v>253</v>
      </c>
      <c r="C46" s="83" t="s">
        <v>253</v>
      </c>
      <c r="D46" s="83" t="s">
        <v>253</v>
      </c>
      <c r="E46" s="83" t="s">
        <v>253</v>
      </c>
      <c r="F46" s="83" t="s">
        <v>253</v>
      </c>
      <c r="G46" s="83" t="s">
        <v>266</v>
      </c>
      <c r="H46" s="83" t="s">
        <v>253</v>
      </c>
      <c r="I46" s="83" t="s">
        <v>253</v>
      </c>
      <c r="J46" s="83" t="s">
        <v>253</v>
      </c>
      <c r="K46" s="83" t="s">
        <v>253</v>
      </c>
      <c r="L46" s="83" t="s">
        <v>253</v>
      </c>
      <c r="M46" s="83" t="s">
        <v>253</v>
      </c>
      <c r="N46" s="83" t="s">
        <v>253</v>
      </c>
      <c r="O46" s="83" t="s">
        <v>258</v>
      </c>
      <c r="P46" s="83" t="s">
        <v>253</v>
      </c>
      <c r="Q46" s="83" t="s">
        <v>253</v>
      </c>
      <c r="R46" s="83" t="s">
        <v>253</v>
      </c>
      <c r="S46" s="83" t="s">
        <v>253</v>
      </c>
      <c r="T46" s="83" t="s">
        <v>253</v>
      </c>
      <c r="U46" s="83" t="s">
        <v>253</v>
      </c>
      <c r="V46" s="83" t="s">
        <v>253</v>
      </c>
      <c r="W46" s="83" t="s">
        <v>253</v>
      </c>
      <c r="X46" s="83" t="s">
        <v>253</v>
      </c>
      <c r="Y46" s="83" t="s">
        <v>253</v>
      </c>
      <c r="Z46" s="83" t="s">
        <v>258</v>
      </c>
      <c r="AA46" s="83" t="s">
        <v>253</v>
      </c>
      <c r="AB46" s="83" t="s">
        <v>253</v>
      </c>
      <c r="AC46" s="83" t="s">
        <v>253</v>
      </c>
      <c r="AD46" s="83" t="s">
        <v>253</v>
      </c>
      <c r="AE46" s="83" t="s">
        <v>253</v>
      </c>
      <c r="AF46" s="83" t="s">
        <v>253</v>
      </c>
      <c r="AG46" s="83" t="s">
        <v>253</v>
      </c>
      <c r="AH46" s="83" t="s">
        <v>253</v>
      </c>
      <c r="AI46" s="83" t="s">
        <v>253</v>
      </c>
      <c r="AJ46" s="83" t="s">
        <v>253</v>
      </c>
    </row>
    <row r="47" spans="1:37" ht="30">
      <c r="A47" s="79" t="s">
        <v>272</v>
      </c>
      <c r="B47" s="83" t="s">
        <v>253</v>
      </c>
      <c r="C47" s="83" t="s">
        <v>253</v>
      </c>
      <c r="D47" s="83" t="s">
        <v>253</v>
      </c>
      <c r="E47" s="83" t="s">
        <v>253</v>
      </c>
      <c r="F47" s="83" t="s">
        <v>253</v>
      </c>
      <c r="G47" s="83" t="s">
        <v>266</v>
      </c>
      <c r="H47" s="83" t="s">
        <v>253</v>
      </c>
      <c r="I47" s="83" t="s">
        <v>253</v>
      </c>
      <c r="J47" s="83" t="s">
        <v>253</v>
      </c>
      <c r="K47" s="83" t="s">
        <v>253</v>
      </c>
      <c r="L47" s="83" t="s">
        <v>253</v>
      </c>
      <c r="M47" s="83" t="s">
        <v>253</v>
      </c>
      <c r="N47" s="83" t="s">
        <v>253</v>
      </c>
      <c r="O47" s="83" t="s">
        <v>258</v>
      </c>
      <c r="P47" s="83" t="s">
        <v>253</v>
      </c>
      <c r="Q47" s="83" t="s">
        <v>253</v>
      </c>
      <c r="R47" s="83" t="s">
        <v>253</v>
      </c>
      <c r="S47" s="83" t="s">
        <v>253</v>
      </c>
      <c r="T47" s="83" t="s">
        <v>253</v>
      </c>
      <c r="U47" s="83" t="s">
        <v>253</v>
      </c>
      <c r="V47" s="83" t="s">
        <v>253</v>
      </c>
      <c r="W47" s="83" t="s">
        <v>253</v>
      </c>
      <c r="X47" s="83" t="s">
        <v>253</v>
      </c>
      <c r="Y47" s="83" t="s">
        <v>253</v>
      </c>
      <c r="Z47" s="83" t="s">
        <v>258</v>
      </c>
      <c r="AA47" s="83" t="s">
        <v>253</v>
      </c>
      <c r="AB47" s="83" t="s">
        <v>253</v>
      </c>
      <c r="AC47" s="83" t="s">
        <v>253</v>
      </c>
      <c r="AD47" s="83" t="s">
        <v>253</v>
      </c>
      <c r="AE47" s="83" t="s">
        <v>253</v>
      </c>
      <c r="AF47" s="83" t="s">
        <v>253</v>
      </c>
      <c r="AG47" s="83" t="s">
        <v>253</v>
      </c>
      <c r="AH47" s="83" t="s">
        <v>253</v>
      </c>
      <c r="AI47" s="83" t="s">
        <v>253</v>
      </c>
      <c r="AJ47" s="83" t="s">
        <v>253</v>
      </c>
    </row>
    <row r="48" spans="1:37" ht="30">
      <c r="A48" s="79" t="s">
        <v>273</v>
      </c>
      <c r="B48" s="83" t="s">
        <v>253</v>
      </c>
      <c r="C48" s="83" t="s">
        <v>253</v>
      </c>
      <c r="D48" s="83" t="s">
        <v>253</v>
      </c>
      <c r="E48" s="83" t="s">
        <v>253</v>
      </c>
      <c r="F48" s="83" t="s">
        <v>253</v>
      </c>
      <c r="G48" s="83" t="s">
        <v>266</v>
      </c>
      <c r="H48" s="83" t="s">
        <v>253</v>
      </c>
      <c r="I48" s="83" t="s">
        <v>253</v>
      </c>
      <c r="J48" s="83" t="s">
        <v>253</v>
      </c>
      <c r="K48" s="83" t="s">
        <v>253</v>
      </c>
      <c r="L48" s="83" t="s">
        <v>253</v>
      </c>
      <c r="M48" s="83" t="s">
        <v>253</v>
      </c>
      <c r="N48" s="83" t="s">
        <v>253</v>
      </c>
      <c r="O48" s="83" t="s">
        <v>253</v>
      </c>
      <c r="P48" s="83" t="s">
        <v>253</v>
      </c>
      <c r="Q48" s="83" t="s">
        <v>253</v>
      </c>
      <c r="R48" s="83" t="s">
        <v>253</v>
      </c>
      <c r="S48" s="83" t="s">
        <v>253</v>
      </c>
      <c r="T48" s="83" t="s">
        <v>253</v>
      </c>
      <c r="U48" s="83" t="s">
        <v>253</v>
      </c>
      <c r="V48" s="83" t="s">
        <v>253</v>
      </c>
      <c r="W48" s="83" t="s">
        <v>253</v>
      </c>
      <c r="X48" s="83" t="s">
        <v>253</v>
      </c>
      <c r="Y48" s="83" t="s">
        <v>253</v>
      </c>
      <c r="Z48" s="83" t="s">
        <v>258</v>
      </c>
      <c r="AA48" s="83" t="s">
        <v>253</v>
      </c>
      <c r="AB48" s="83" t="s">
        <v>253</v>
      </c>
      <c r="AC48" s="83" t="s">
        <v>253</v>
      </c>
      <c r="AD48" s="83" t="s">
        <v>253</v>
      </c>
      <c r="AE48" s="83" t="s">
        <v>253</v>
      </c>
      <c r="AF48" s="83" t="s">
        <v>253</v>
      </c>
      <c r="AG48" s="83" t="s">
        <v>253</v>
      </c>
      <c r="AH48" s="83" t="s">
        <v>253</v>
      </c>
      <c r="AI48" s="83" t="s">
        <v>253</v>
      </c>
      <c r="AJ48" s="83" t="s">
        <v>253</v>
      </c>
    </row>
    <row r="49" spans="1:36" ht="30">
      <c r="A49" s="79" t="s">
        <v>274</v>
      </c>
      <c r="B49" s="83" t="s">
        <v>253</v>
      </c>
      <c r="C49" s="83" t="s">
        <v>253</v>
      </c>
      <c r="D49" s="83" t="s">
        <v>253</v>
      </c>
      <c r="E49" s="83" t="s">
        <v>253</v>
      </c>
      <c r="F49" s="83" t="s">
        <v>253</v>
      </c>
      <c r="G49" s="83" t="s">
        <v>266</v>
      </c>
      <c r="H49" s="83" t="s">
        <v>253</v>
      </c>
      <c r="I49" s="83" t="s">
        <v>253</v>
      </c>
      <c r="J49" s="83" t="s">
        <v>253</v>
      </c>
      <c r="K49" s="83" t="s">
        <v>253</v>
      </c>
      <c r="L49" s="83" t="s">
        <v>253</v>
      </c>
      <c r="M49" s="83" t="s">
        <v>253</v>
      </c>
      <c r="N49" s="83" t="s">
        <v>253</v>
      </c>
      <c r="O49" s="83" t="s">
        <v>253</v>
      </c>
      <c r="P49" s="83" t="s">
        <v>253</v>
      </c>
      <c r="Q49" s="83" t="s">
        <v>253</v>
      </c>
      <c r="R49" s="83" t="s">
        <v>253</v>
      </c>
      <c r="S49" s="83" t="s">
        <v>253</v>
      </c>
      <c r="T49" s="83" t="s">
        <v>253</v>
      </c>
      <c r="U49" s="83" t="s">
        <v>253</v>
      </c>
      <c r="V49" s="83" t="s">
        <v>253</v>
      </c>
      <c r="W49" s="83" t="s">
        <v>253</v>
      </c>
      <c r="X49" s="83" t="s">
        <v>253</v>
      </c>
      <c r="Y49" s="83" t="s">
        <v>253</v>
      </c>
      <c r="Z49" s="83" t="s">
        <v>258</v>
      </c>
      <c r="AA49" s="83" t="s">
        <v>253</v>
      </c>
      <c r="AB49" s="83" t="s">
        <v>253</v>
      </c>
      <c r="AC49" s="83" t="s">
        <v>253</v>
      </c>
      <c r="AD49" s="83" t="s">
        <v>253</v>
      </c>
      <c r="AE49" s="83" t="s">
        <v>253</v>
      </c>
      <c r="AF49" s="83" t="s">
        <v>253</v>
      </c>
      <c r="AG49" s="83" t="s">
        <v>253</v>
      </c>
      <c r="AH49" s="83" t="s">
        <v>253</v>
      </c>
      <c r="AI49" s="83" t="s">
        <v>253</v>
      </c>
      <c r="AJ49" s="83" t="s">
        <v>253</v>
      </c>
    </row>
    <row r="50" spans="1:36" ht="30">
      <c r="A50" s="79" t="s">
        <v>275</v>
      </c>
      <c r="B50" s="83" t="s">
        <v>253</v>
      </c>
      <c r="C50" s="83" t="s">
        <v>253</v>
      </c>
      <c r="D50" s="83" t="s">
        <v>253</v>
      </c>
      <c r="E50" s="83" t="s">
        <v>253</v>
      </c>
      <c r="F50" s="83" t="s">
        <v>253</v>
      </c>
      <c r="G50" s="83" t="s">
        <v>266</v>
      </c>
      <c r="H50" s="83" t="s">
        <v>253</v>
      </c>
      <c r="I50" s="83" t="s">
        <v>253</v>
      </c>
      <c r="J50" s="83" t="s">
        <v>253</v>
      </c>
      <c r="K50" s="83" t="s">
        <v>253</v>
      </c>
      <c r="L50" s="83" t="s">
        <v>253</v>
      </c>
      <c r="M50" s="83" t="s">
        <v>253</v>
      </c>
      <c r="N50" s="83" t="s">
        <v>253</v>
      </c>
      <c r="O50" s="83" t="s">
        <v>253</v>
      </c>
      <c r="P50" s="83" t="s">
        <v>253</v>
      </c>
      <c r="Q50" s="83" t="s">
        <v>253</v>
      </c>
      <c r="R50" s="83" t="s">
        <v>253</v>
      </c>
      <c r="S50" s="83" t="s">
        <v>253</v>
      </c>
      <c r="T50" s="83" t="s">
        <v>253</v>
      </c>
      <c r="U50" s="83" t="s">
        <v>253</v>
      </c>
      <c r="V50" s="83" t="s">
        <v>253</v>
      </c>
      <c r="W50" s="83" t="s">
        <v>253</v>
      </c>
      <c r="X50" s="83" t="s">
        <v>253</v>
      </c>
      <c r="Y50" s="83" t="s">
        <v>253</v>
      </c>
      <c r="Z50" s="83" t="s">
        <v>258</v>
      </c>
      <c r="AA50" s="83" t="s">
        <v>253</v>
      </c>
      <c r="AB50" s="83" t="s">
        <v>253</v>
      </c>
      <c r="AC50" s="83" t="s">
        <v>253</v>
      </c>
      <c r="AD50" s="83" t="s">
        <v>253</v>
      </c>
      <c r="AE50" s="83" t="s">
        <v>253</v>
      </c>
      <c r="AF50" s="83" t="s">
        <v>253</v>
      </c>
      <c r="AG50" s="83" t="s">
        <v>253</v>
      </c>
      <c r="AH50" s="83" t="s">
        <v>253</v>
      </c>
      <c r="AI50" s="83" t="s">
        <v>253</v>
      </c>
      <c r="AJ50" s="83" t="s">
        <v>253</v>
      </c>
    </row>
    <row r="51" spans="1:36" ht="30">
      <c r="A51" s="79" t="s">
        <v>276</v>
      </c>
      <c r="B51" s="83" t="s">
        <v>253</v>
      </c>
      <c r="C51" s="83" t="s">
        <v>253</v>
      </c>
      <c r="D51" s="83" t="s">
        <v>253</v>
      </c>
      <c r="E51" s="83" t="s">
        <v>253</v>
      </c>
      <c r="F51" s="83" t="s">
        <v>253</v>
      </c>
      <c r="G51" s="83" t="s">
        <v>266</v>
      </c>
      <c r="H51" s="83" t="s">
        <v>253</v>
      </c>
      <c r="I51" s="83" t="s">
        <v>253</v>
      </c>
      <c r="J51" s="83" t="s">
        <v>253</v>
      </c>
      <c r="K51" s="83" t="s">
        <v>253</v>
      </c>
      <c r="L51" s="83" t="s">
        <v>253</v>
      </c>
      <c r="M51" s="83" t="s">
        <v>253</v>
      </c>
      <c r="N51" s="83" t="s">
        <v>253</v>
      </c>
      <c r="O51" s="83" t="s">
        <v>253</v>
      </c>
      <c r="P51" s="83" t="s">
        <v>253</v>
      </c>
      <c r="Q51" s="83" t="s">
        <v>253</v>
      </c>
      <c r="R51" s="83" t="s">
        <v>253</v>
      </c>
      <c r="S51" s="83" t="s">
        <v>253</v>
      </c>
      <c r="T51" s="83" t="s">
        <v>253</v>
      </c>
      <c r="U51" s="83" t="s">
        <v>253</v>
      </c>
      <c r="V51" s="83" t="s">
        <v>253</v>
      </c>
      <c r="W51" s="83" t="s">
        <v>253</v>
      </c>
      <c r="X51" s="83" t="s">
        <v>253</v>
      </c>
      <c r="Y51" s="83" t="s">
        <v>253</v>
      </c>
      <c r="Z51" s="83" t="s">
        <v>258</v>
      </c>
      <c r="AA51" s="83" t="s">
        <v>253</v>
      </c>
      <c r="AB51" s="83" t="s">
        <v>253</v>
      </c>
      <c r="AC51" s="83" t="s">
        <v>253</v>
      </c>
      <c r="AD51" s="83" t="s">
        <v>253</v>
      </c>
      <c r="AE51" s="83" t="s">
        <v>253</v>
      </c>
      <c r="AF51" s="83" t="s">
        <v>253</v>
      </c>
      <c r="AG51" s="83" t="s">
        <v>253</v>
      </c>
      <c r="AH51" s="83" t="s">
        <v>253</v>
      </c>
      <c r="AI51" s="83" t="s">
        <v>253</v>
      </c>
      <c r="AJ51" s="83" t="s">
        <v>253</v>
      </c>
    </row>
    <row r="52" spans="1:36" ht="30">
      <c r="A52" s="79" t="s">
        <v>277</v>
      </c>
      <c r="B52" s="83" t="s">
        <v>253</v>
      </c>
      <c r="C52" s="83" t="s">
        <v>253</v>
      </c>
      <c r="D52" s="83" t="s">
        <v>253</v>
      </c>
      <c r="E52" s="83" t="s">
        <v>253</v>
      </c>
      <c r="F52" s="83" t="s">
        <v>253</v>
      </c>
      <c r="G52" s="83" t="s">
        <v>266</v>
      </c>
      <c r="H52" s="83" t="s">
        <v>253</v>
      </c>
      <c r="I52" s="83" t="s">
        <v>253</v>
      </c>
      <c r="J52" s="83" t="s">
        <v>253</v>
      </c>
      <c r="K52" s="83" t="s">
        <v>253</v>
      </c>
      <c r="L52" s="83" t="s">
        <v>253</v>
      </c>
      <c r="M52" s="83" t="s">
        <v>253</v>
      </c>
      <c r="N52" s="83" t="s">
        <v>253</v>
      </c>
      <c r="O52" s="83" t="s">
        <v>253</v>
      </c>
      <c r="P52" s="83" t="s">
        <v>253</v>
      </c>
      <c r="Q52" s="83" t="s">
        <v>253</v>
      </c>
      <c r="R52" s="83" t="s">
        <v>253</v>
      </c>
      <c r="S52" s="83" t="s">
        <v>253</v>
      </c>
      <c r="T52" s="83" t="s">
        <v>253</v>
      </c>
      <c r="U52" s="83" t="s">
        <v>253</v>
      </c>
      <c r="V52" s="83" t="s">
        <v>253</v>
      </c>
      <c r="W52" s="83" t="s">
        <v>253</v>
      </c>
      <c r="X52" s="83" t="s">
        <v>253</v>
      </c>
      <c r="Y52" s="83" t="s">
        <v>253</v>
      </c>
      <c r="Z52" s="83" t="s">
        <v>258</v>
      </c>
      <c r="AA52" s="83" t="s">
        <v>253</v>
      </c>
      <c r="AB52" s="83" t="s">
        <v>253</v>
      </c>
      <c r="AC52" s="83" t="s">
        <v>253</v>
      </c>
      <c r="AD52" s="83" t="s">
        <v>253</v>
      </c>
      <c r="AE52" s="83" t="s">
        <v>253</v>
      </c>
      <c r="AF52" s="83" t="s">
        <v>253</v>
      </c>
      <c r="AG52" s="83" t="s">
        <v>253</v>
      </c>
      <c r="AH52" s="83" t="s">
        <v>253</v>
      </c>
      <c r="AI52" s="83" t="s">
        <v>253</v>
      </c>
      <c r="AJ52" s="83" t="s">
        <v>253</v>
      </c>
    </row>
    <row r="53" spans="1:36" ht="30">
      <c r="A53" s="79" t="s">
        <v>278</v>
      </c>
      <c r="B53" s="83" t="s">
        <v>253</v>
      </c>
      <c r="C53" s="83" t="s">
        <v>253</v>
      </c>
      <c r="D53" s="83" t="s">
        <v>253</v>
      </c>
      <c r="E53" s="83" t="s">
        <v>253</v>
      </c>
      <c r="F53" s="83" t="s">
        <v>253</v>
      </c>
      <c r="G53" s="83" t="s">
        <v>266</v>
      </c>
      <c r="H53" s="83" t="s">
        <v>253</v>
      </c>
      <c r="I53" s="83" t="s">
        <v>253</v>
      </c>
      <c r="J53" s="83" t="s">
        <v>253</v>
      </c>
      <c r="K53" s="83" t="s">
        <v>253</v>
      </c>
      <c r="L53" s="83" t="s">
        <v>253</v>
      </c>
      <c r="M53" s="83" t="s">
        <v>253</v>
      </c>
      <c r="N53" s="83" t="s">
        <v>253</v>
      </c>
      <c r="O53" s="83" t="s">
        <v>253</v>
      </c>
      <c r="P53" s="83" t="s">
        <v>253</v>
      </c>
      <c r="Q53" s="83" t="s">
        <v>253</v>
      </c>
      <c r="R53" s="83" t="s">
        <v>253</v>
      </c>
      <c r="S53" s="83" t="s">
        <v>253</v>
      </c>
      <c r="T53" s="83" t="s">
        <v>253</v>
      </c>
      <c r="U53" s="83" t="s">
        <v>253</v>
      </c>
      <c r="V53" s="83" t="s">
        <v>253</v>
      </c>
      <c r="W53" s="83" t="s">
        <v>253</v>
      </c>
      <c r="X53" s="83" t="s">
        <v>253</v>
      </c>
      <c r="Y53" s="83" t="s">
        <v>253</v>
      </c>
      <c r="Z53" s="83" t="s">
        <v>258</v>
      </c>
      <c r="AA53" s="83" t="s">
        <v>253</v>
      </c>
      <c r="AB53" s="83" t="s">
        <v>253</v>
      </c>
      <c r="AC53" s="83" t="s">
        <v>253</v>
      </c>
      <c r="AD53" s="83" t="s">
        <v>253</v>
      </c>
      <c r="AE53" s="83" t="s">
        <v>253</v>
      </c>
      <c r="AF53" s="83" t="s">
        <v>253</v>
      </c>
      <c r="AG53" s="83" t="s">
        <v>253</v>
      </c>
      <c r="AH53" s="83" t="s">
        <v>253</v>
      </c>
      <c r="AI53" s="83" t="s">
        <v>253</v>
      </c>
      <c r="AJ53" s="83" t="s">
        <v>253</v>
      </c>
    </row>
    <row r="54" spans="1:36" ht="30">
      <c r="A54" s="79" t="s">
        <v>279</v>
      </c>
      <c r="B54" s="83" t="s">
        <v>253</v>
      </c>
      <c r="C54" s="83" t="s">
        <v>253</v>
      </c>
      <c r="D54" s="83" t="s">
        <v>253</v>
      </c>
      <c r="E54" s="83" t="s">
        <v>253</v>
      </c>
      <c r="F54" s="83" t="s">
        <v>253</v>
      </c>
      <c r="G54" s="83" t="s">
        <v>266</v>
      </c>
      <c r="H54" s="83" t="s">
        <v>253</v>
      </c>
      <c r="I54" s="83" t="s">
        <v>253</v>
      </c>
      <c r="J54" s="83" t="s">
        <v>253</v>
      </c>
      <c r="K54" s="83" t="s">
        <v>253</v>
      </c>
      <c r="L54" s="83" t="s">
        <v>253</v>
      </c>
      <c r="M54" s="83" t="s">
        <v>253</v>
      </c>
      <c r="N54" s="83" t="s">
        <v>253</v>
      </c>
      <c r="O54" s="83" t="s">
        <v>253</v>
      </c>
      <c r="P54" s="83" t="s">
        <v>253</v>
      </c>
      <c r="Q54" s="83" t="s">
        <v>253</v>
      </c>
      <c r="R54" s="83" t="s">
        <v>253</v>
      </c>
      <c r="S54" s="83" t="s">
        <v>253</v>
      </c>
      <c r="T54" s="83" t="s">
        <v>253</v>
      </c>
      <c r="U54" s="83" t="s">
        <v>253</v>
      </c>
      <c r="V54" s="83" t="s">
        <v>253</v>
      </c>
      <c r="W54" s="83" t="s">
        <v>253</v>
      </c>
      <c r="X54" s="83" t="s">
        <v>253</v>
      </c>
      <c r="Y54" s="83" t="s">
        <v>253</v>
      </c>
      <c r="Z54" s="83" t="s">
        <v>258</v>
      </c>
      <c r="AA54" s="83" t="s">
        <v>253</v>
      </c>
      <c r="AB54" s="83" t="s">
        <v>253</v>
      </c>
      <c r="AC54" s="83" t="s">
        <v>253</v>
      </c>
      <c r="AD54" s="83" t="s">
        <v>253</v>
      </c>
      <c r="AE54" s="83" t="s">
        <v>253</v>
      </c>
      <c r="AF54" s="83" t="s">
        <v>253</v>
      </c>
      <c r="AG54" s="83" t="s">
        <v>253</v>
      </c>
      <c r="AH54" s="83" t="s">
        <v>253</v>
      </c>
      <c r="AI54" s="83" t="s">
        <v>253</v>
      </c>
      <c r="AJ54" s="83" t="s">
        <v>253</v>
      </c>
    </row>
    <row r="55" spans="1:36" ht="30">
      <c r="A55" s="79" t="s">
        <v>280</v>
      </c>
      <c r="B55" s="83" t="s">
        <v>253</v>
      </c>
      <c r="C55" s="83" t="s">
        <v>253</v>
      </c>
      <c r="D55" s="83" t="s">
        <v>253</v>
      </c>
      <c r="E55" s="83" t="s">
        <v>253</v>
      </c>
      <c r="F55" s="83" t="s">
        <v>253</v>
      </c>
      <c r="G55" s="83" t="s">
        <v>253</v>
      </c>
      <c r="H55" s="83" t="s">
        <v>253</v>
      </c>
      <c r="I55" s="83" t="s">
        <v>253</v>
      </c>
      <c r="J55" s="83" t="s">
        <v>253</v>
      </c>
      <c r="K55" s="83" t="s">
        <v>253</v>
      </c>
      <c r="L55" s="83" t="s">
        <v>253</v>
      </c>
      <c r="M55" s="83" t="s">
        <v>253</v>
      </c>
      <c r="N55" s="83" t="s">
        <v>253</v>
      </c>
      <c r="O55" s="83" t="s">
        <v>253</v>
      </c>
      <c r="P55" s="83" t="s">
        <v>253</v>
      </c>
      <c r="Q55" s="83" t="s">
        <v>253</v>
      </c>
      <c r="R55" s="83" t="s">
        <v>253</v>
      </c>
      <c r="S55" s="83" t="s">
        <v>253</v>
      </c>
      <c r="T55" s="83" t="s">
        <v>253</v>
      </c>
      <c r="U55" s="83" t="s">
        <v>253</v>
      </c>
      <c r="V55" s="83" t="s">
        <v>253</v>
      </c>
      <c r="W55" s="83" t="s">
        <v>253</v>
      </c>
      <c r="X55" s="83" t="s">
        <v>253</v>
      </c>
      <c r="Y55" s="83" t="s">
        <v>253</v>
      </c>
      <c r="Z55" s="83" t="s">
        <v>258</v>
      </c>
      <c r="AA55" s="83" t="s">
        <v>253</v>
      </c>
      <c r="AB55" s="83" t="s">
        <v>253</v>
      </c>
      <c r="AC55" s="83" t="s">
        <v>253</v>
      </c>
      <c r="AD55" s="83" t="s">
        <v>253</v>
      </c>
      <c r="AE55" s="83" t="s">
        <v>253</v>
      </c>
      <c r="AF55" s="83" t="s">
        <v>253</v>
      </c>
      <c r="AG55" s="83" t="s">
        <v>253</v>
      </c>
      <c r="AH55" s="83" t="s">
        <v>253</v>
      </c>
      <c r="AI55" s="83" t="s">
        <v>253</v>
      </c>
      <c r="AJ55" s="83" t="s">
        <v>253</v>
      </c>
    </row>
    <row r="56" spans="1:36" ht="30">
      <c r="A56" s="79" t="s">
        <v>281</v>
      </c>
      <c r="B56" s="83" t="s">
        <v>253</v>
      </c>
      <c r="C56" s="83" t="s">
        <v>253</v>
      </c>
      <c r="D56" s="83" t="s">
        <v>253</v>
      </c>
      <c r="E56" s="83" t="s">
        <v>253</v>
      </c>
      <c r="F56" s="83" t="s">
        <v>253</v>
      </c>
      <c r="G56" s="83" t="s">
        <v>253</v>
      </c>
      <c r="H56" s="83" t="s">
        <v>253</v>
      </c>
      <c r="I56" s="83" t="s">
        <v>253</v>
      </c>
      <c r="J56" s="83" t="s">
        <v>253</v>
      </c>
      <c r="K56" s="83" t="s">
        <v>253</v>
      </c>
      <c r="L56" s="83" t="s">
        <v>253</v>
      </c>
      <c r="M56" s="83" t="s">
        <v>253</v>
      </c>
      <c r="N56" s="83" t="s">
        <v>253</v>
      </c>
      <c r="O56" s="83" t="s">
        <v>253</v>
      </c>
      <c r="P56" s="83" t="s">
        <v>253</v>
      </c>
      <c r="Q56" s="83" t="s">
        <v>253</v>
      </c>
      <c r="R56" s="83" t="s">
        <v>253</v>
      </c>
      <c r="S56" s="83" t="s">
        <v>253</v>
      </c>
      <c r="T56" s="83" t="s">
        <v>253</v>
      </c>
      <c r="U56" s="83" t="s">
        <v>253</v>
      </c>
      <c r="V56" s="83" t="s">
        <v>253</v>
      </c>
      <c r="W56" s="83" t="s">
        <v>253</v>
      </c>
      <c r="X56" s="83" t="s">
        <v>253</v>
      </c>
      <c r="Y56" s="83" t="s">
        <v>253</v>
      </c>
      <c r="Z56" s="83" t="s">
        <v>258</v>
      </c>
      <c r="AA56" s="83" t="s">
        <v>253</v>
      </c>
      <c r="AB56" s="83" t="s">
        <v>253</v>
      </c>
      <c r="AC56" s="83" t="s">
        <v>253</v>
      </c>
      <c r="AD56" s="83" t="s">
        <v>253</v>
      </c>
      <c r="AE56" s="83" t="s">
        <v>253</v>
      </c>
      <c r="AF56" s="83" t="s">
        <v>253</v>
      </c>
      <c r="AG56" s="83" t="s">
        <v>253</v>
      </c>
      <c r="AH56" s="83" t="s">
        <v>253</v>
      </c>
      <c r="AI56" s="83" t="s">
        <v>253</v>
      </c>
      <c r="AJ56" s="83" t="s">
        <v>253</v>
      </c>
    </row>
    <row r="57" spans="1:36" ht="30">
      <c r="A57" s="79" t="s">
        <v>282</v>
      </c>
      <c r="B57" s="83" t="s">
        <v>253</v>
      </c>
      <c r="C57" s="83" t="s">
        <v>253</v>
      </c>
      <c r="D57" s="83" t="s">
        <v>253</v>
      </c>
      <c r="E57" s="83" t="s">
        <v>253</v>
      </c>
      <c r="F57" s="83" t="s">
        <v>253</v>
      </c>
      <c r="G57" s="83" t="s">
        <v>253</v>
      </c>
      <c r="H57" s="83" t="s">
        <v>253</v>
      </c>
      <c r="I57" s="83" t="s">
        <v>253</v>
      </c>
      <c r="J57" s="83" t="s">
        <v>253</v>
      </c>
      <c r="K57" s="83" t="s">
        <v>253</v>
      </c>
      <c r="L57" s="83" t="s">
        <v>253</v>
      </c>
      <c r="M57" s="83" t="s">
        <v>253</v>
      </c>
      <c r="N57" s="83" t="s">
        <v>253</v>
      </c>
      <c r="O57" s="83" t="s">
        <v>253</v>
      </c>
      <c r="P57" s="83" t="s">
        <v>253</v>
      </c>
      <c r="Q57" s="83" t="s">
        <v>253</v>
      </c>
      <c r="R57" s="83" t="s">
        <v>253</v>
      </c>
      <c r="S57" s="83" t="s">
        <v>253</v>
      </c>
      <c r="T57" s="83" t="s">
        <v>253</v>
      </c>
      <c r="U57" s="83" t="s">
        <v>253</v>
      </c>
      <c r="V57" s="83" t="s">
        <v>253</v>
      </c>
      <c r="W57" s="83" t="s">
        <v>253</v>
      </c>
      <c r="X57" s="83" t="s">
        <v>253</v>
      </c>
      <c r="Y57" s="83" t="s">
        <v>253</v>
      </c>
      <c r="Z57" s="83" t="s">
        <v>258</v>
      </c>
      <c r="AA57" s="83" t="s">
        <v>253</v>
      </c>
      <c r="AB57" s="83" t="s">
        <v>253</v>
      </c>
      <c r="AC57" s="83" t="s">
        <v>253</v>
      </c>
      <c r="AD57" s="83" t="s">
        <v>253</v>
      </c>
      <c r="AE57" s="83" t="s">
        <v>253</v>
      </c>
      <c r="AF57" s="83" t="s">
        <v>253</v>
      </c>
      <c r="AG57" s="83" t="s">
        <v>253</v>
      </c>
      <c r="AH57" s="83" t="s">
        <v>253</v>
      </c>
      <c r="AI57" s="83" t="s">
        <v>253</v>
      </c>
      <c r="AJ57" s="83" t="s">
        <v>253</v>
      </c>
    </row>
    <row r="58" spans="1:36" ht="30">
      <c r="A58" s="79" t="s">
        <v>283</v>
      </c>
      <c r="B58" s="83" t="s">
        <v>253</v>
      </c>
      <c r="C58" s="83" t="s">
        <v>253</v>
      </c>
      <c r="D58" s="83" t="s">
        <v>253</v>
      </c>
      <c r="E58" s="83" t="s">
        <v>253</v>
      </c>
      <c r="F58" s="83" t="s">
        <v>253</v>
      </c>
      <c r="G58" s="83" t="s">
        <v>253</v>
      </c>
      <c r="H58" s="83" t="s">
        <v>253</v>
      </c>
      <c r="I58" s="83" t="s">
        <v>253</v>
      </c>
      <c r="J58" s="83" t="s">
        <v>253</v>
      </c>
      <c r="K58" s="83" t="s">
        <v>253</v>
      </c>
      <c r="L58" s="83" t="s">
        <v>253</v>
      </c>
      <c r="M58" s="83" t="s">
        <v>253</v>
      </c>
      <c r="N58" s="83" t="s">
        <v>253</v>
      </c>
      <c r="O58" s="83" t="s">
        <v>253</v>
      </c>
      <c r="P58" s="83" t="s">
        <v>253</v>
      </c>
      <c r="Q58" s="83" t="s">
        <v>253</v>
      </c>
      <c r="R58" s="83" t="s">
        <v>253</v>
      </c>
      <c r="S58" s="83" t="s">
        <v>253</v>
      </c>
      <c r="T58" s="83" t="s">
        <v>253</v>
      </c>
      <c r="U58" s="83" t="s">
        <v>253</v>
      </c>
      <c r="V58" s="83" t="s">
        <v>253</v>
      </c>
      <c r="W58" s="83" t="s">
        <v>253</v>
      </c>
      <c r="X58" s="83" t="s">
        <v>253</v>
      </c>
      <c r="Y58" s="83" t="s">
        <v>253</v>
      </c>
      <c r="Z58" s="83" t="s">
        <v>258</v>
      </c>
      <c r="AA58" s="83" t="s">
        <v>253</v>
      </c>
      <c r="AB58" s="83" t="s">
        <v>253</v>
      </c>
      <c r="AC58" s="83" t="s">
        <v>253</v>
      </c>
      <c r="AD58" s="83" t="s">
        <v>253</v>
      </c>
      <c r="AE58" s="83" t="s">
        <v>253</v>
      </c>
      <c r="AF58" s="83" t="s">
        <v>253</v>
      </c>
      <c r="AG58" s="83" t="s">
        <v>253</v>
      </c>
      <c r="AH58" s="83" t="s">
        <v>253</v>
      </c>
      <c r="AI58" s="83" t="s">
        <v>253</v>
      </c>
      <c r="AJ58" s="83" t="s">
        <v>253</v>
      </c>
    </row>
    <row r="59" spans="1:36" ht="30">
      <c r="A59" s="79" t="s">
        <v>284</v>
      </c>
      <c r="B59" s="83" t="s">
        <v>253</v>
      </c>
      <c r="C59" s="83" t="s">
        <v>253</v>
      </c>
      <c r="D59" s="83" t="s">
        <v>253</v>
      </c>
      <c r="E59" s="83" t="s">
        <v>253</v>
      </c>
      <c r="F59" s="83" t="s">
        <v>253</v>
      </c>
      <c r="G59" s="83" t="s">
        <v>253</v>
      </c>
      <c r="H59" s="83" t="s">
        <v>253</v>
      </c>
      <c r="I59" s="83" t="s">
        <v>253</v>
      </c>
      <c r="J59" s="83" t="s">
        <v>253</v>
      </c>
      <c r="K59" s="83" t="s">
        <v>253</v>
      </c>
      <c r="L59" s="83" t="s">
        <v>253</v>
      </c>
      <c r="M59" s="83" t="s">
        <v>253</v>
      </c>
      <c r="N59" s="83" t="s">
        <v>253</v>
      </c>
      <c r="O59" s="83" t="s">
        <v>253</v>
      </c>
      <c r="P59" s="83" t="s">
        <v>253</v>
      </c>
      <c r="Q59" s="83" t="s">
        <v>253</v>
      </c>
      <c r="R59" s="83" t="s">
        <v>253</v>
      </c>
      <c r="S59" s="83" t="s">
        <v>253</v>
      </c>
      <c r="T59" s="83" t="s">
        <v>253</v>
      </c>
      <c r="U59" s="83" t="s">
        <v>253</v>
      </c>
      <c r="V59" s="83" t="s">
        <v>253</v>
      </c>
      <c r="W59" s="83" t="s">
        <v>253</v>
      </c>
      <c r="X59" s="83" t="s">
        <v>253</v>
      </c>
      <c r="Y59" s="83" t="s">
        <v>253</v>
      </c>
      <c r="Z59" s="83" t="s">
        <v>258</v>
      </c>
      <c r="AA59" s="83" t="s">
        <v>253</v>
      </c>
      <c r="AB59" s="83" t="s">
        <v>253</v>
      </c>
      <c r="AC59" s="83" t="s">
        <v>253</v>
      </c>
      <c r="AD59" s="83" t="s">
        <v>253</v>
      </c>
      <c r="AE59" s="83" t="s">
        <v>253</v>
      </c>
      <c r="AF59" s="83" t="s">
        <v>253</v>
      </c>
      <c r="AG59" s="83" t="s">
        <v>253</v>
      </c>
      <c r="AH59" s="83" t="s">
        <v>253</v>
      </c>
      <c r="AI59" s="83" t="s">
        <v>253</v>
      </c>
      <c r="AJ59" s="83" t="s">
        <v>253</v>
      </c>
    </row>
    <row r="60" spans="1:36" ht="30">
      <c r="A60" s="79" t="s">
        <v>285</v>
      </c>
      <c r="B60" s="83" t="s">
        <v>253</v>
      </c>
      <c r="C60" s="83" t="s">
        <v>253</v>
      </c>
      <c r="D60" s="83" t="s">
        <v>253</v>
      </c>
      <c r="E60" s="83" t="s">
        <v>253</v>
      </c>
      <c r="F60" s="83" t="s">
        <v>253</v>
      </c>
      <c r="G60" s="83" t="s">
        <v>253</v>
      </c>
      <c r="H60" s="83" t="s">
        <v>253</v>
      </c>
      <c r="I60" s="83" t="s">
        <v>253</v>
      </c>
      <c r="J60" s="83" t="s">
        <v>253</v>
      </c>
      <c r="K60" s="83" t="s">
        <v>253</v>
      </c>
      <c r="L60" s="83" t="s">
        <v>253</v>
      </c>
      <c r="M60" s="83" t="s">
        <v>253</v>
      </c>
      <c r="N60" s="83" t="s">
        <v>253</v>
      </c>
      <c r="O60" s="83" t="s">
        <v>253</v>
      </c>
      <c r="P60" s="83" t="s">
        <v>253</v>
      </c>
      <c r="Q60" s="83" t="s">
        <v>253</v>
      </c>
      <c r="R60" s="83" t="s">
        <v>253</v>
      </c>
      <c r="S60" s="83" t="s">
        <v>253</v>
      </c>
      <c r="T60" s="83" t="s">
        <v>253</v>
      </c>
      <c r="U60" s="83" t="s">
        <v>253</v>
      </c>
      <c r="V60" s="83" t="s">
        <v>253</v>
      </c>
      <c r="W60" s="83" t="s">
        <v>253</v>
      </c>
      <c r="X60" s="83" t="s">
        <v>253</v>
      </c>
      <c r="Y60" s="83" t="s">
        <v>253</v>
      </c>
      <c r="Z60" s="83" t="s">
        <v>258</v>
      </c>
      <c r="AA60" s="83" t="s">
        <v>253</v>
      </c>
      <c r="AB60" s="83" t="s">
        <v>253</v>
      </c>
      <c r="AC60" s="83" t="s">
        <v>253</v>
      </c>
      <c r="AD60" s="83" t="s">
        <v>253</v>
      </c>
      <c r="AE60" s="83" t="s">
        <v>253</v>
      </c>
      <c r="AF60" s="83" t="s">
        <v>253</v>
      </c>
      <c r="AG60" s="83" t="s">
        <v>253</v>
      </c>
      <c r="AH60" s="83" t="s">
        <v>253</v>
      </c>
      <c r="AI60" s="83" t="s">
        <v>253</v>
      </c>
      <c r="AJ60" s="83" t="s">
        <v>253</v>
      </c>
    </row>
    <row r="61" spans="1:36" ht="30">
      <c r="A61" s="79" t="s">
        <v>286</v>
      </c>
      <c r="B61" s="83" t="s">
        <v>253</v>
      </c>
      <c r="C61" s="83" t="s">
        <v>253</v>
      </c>
      <c r="D61" s="83" t="s">
        <v>253</v>
      </c>
      <c r="E61" s="83" t="s">
        <v>253</v>
      </c>
      <c r="F61" s="83" t="s">
        <v>253</v>
      </c>
      <c r="G61" s="83" t="s">
        <v>253</v>
      </c>
      <c r="H61" s="83" t="s">
        <v>253</v>
      </c>
      <c r="I61" s="83" t="s">
        <v>253</v>
      </c>
      <c r="J61" s="83" t="s">
        <v>253</v>
      </c>
      <c r="K61" s="83" t="s">
        <v>253</v>
      </c>
      <c r="L61" s="83" t="s">
        <v>253</v>
      </c>
      <c r="M61" s="83" t="s">
        <v>253</v>
      </c>
      <c r="N61" s="83" t="s">
        <v>253</v>
      </c>
      <c r="O61" s="83" t="s">
        <v>253</v>
      </c>
      <c r="P61" s="83" t="s">
        <v>253</v>
      </c>
      <c r="Q61" s="83" t="s">
        <v>253</v>
      </c>
      <c r="R61" s="83" t="s">
        <v>253</v>
      </c>
      <c r="S61" s="83" t="s">
        <v>253</v>
      </c>
      <c r="T61" s="83" t="s">
        <v>253</v>
      </c>
      <c r="U61" s="83" t="s">
        <v>253</v>
      </c>
      <c r="V61" s="83" t="s">
        <v>253</v>
      </c>
      <c r="W61" s="83" t="s">
        <v>253</v>
      </c>
      <c r="X61" s="83" t="s">
        <v>253</v>
      </c>
      <c r="Y61" s="83" t="s">
        <v>253</v>
      </c>
      <c r="Z61" s="83" t="s">
        <v>253</v>
      </c>
      <c r="AA61" s="83" t="s">
        <v>253</v>
      </c>
      <c r="AB61" s="83" t="s">
        <v>253</v>
      </c>
      <c r="AC61" s="83" t="s">
        <v>253</v>
      </c>
      <c r="AD61" s="83" t="s">
        <v>253</v>
      </c>
      <c r="AE61" s="83" t="s">
        <v>253</v>
      </c>
      <c r="AF61" s="83" t="s">
        <v>253</v>
      </c>
      <c r="AG61" s="83" t="s">
        <v>253</v>
      </c>
      <c r="AH61" s="83" t="s">
        <v>253</v>
      </c>
      <c r="AI61" s="83" t="s">
        <v>253</v>
      </c>
      <c r="AJ61" s="83" t="s">
        <v>253</v>
      </c>
    </row>
    <row r="62" spans="1:36" ht="30">
      <c r="A62" s="79" t="s">
        <v>287</v>
      </c>
      <c r="B62" s="83" t="s">
        <v>253</v>
      </c>
      <c r="C62" s="83" t="s">
        <v>253</v>
      </c>
      <c r="D62" s="83" t="s">
        <v>253</v>
      </c>
      <c r="E62" s="83" t="s">
        <v>253</v>
      </c>
      <c r="F62" s="83" t="s">
        <v>253</v>
      </c>
      <c r="G62" s="83" t="s">
        <v>253</v>
      </c>
      <c r="H62" s="83" t="s">
        <v>253</v>
      </c>
      <c r="I62" s="83" t="s">
        <v>253</v>
      </c>
      <c r="J62" s="83" t="s">
        <v>253</v>
      </c>
      <c r="K62" s="83" t="s">
        <v>253</v>
      </c>
      <c r="L62" s="83" t="s">
        <v>253</v>
      </c>
      <c r="M62" s="83" t="s">
        <v>253</v>
      </c>
      <c r="N62" s="83" t="s">
        <v>253</v>
      </c>
      <c r="O62" s="83" t="s">
        <v>253</v>
      </c>
      <c r="P62" s="83" t="s">
        <v>253</v>
      </c>
      <c r="Q62" s="83" t="s">
        <v>253</v>
      </c>
      <c r="R62" s="83" t="s">
        <v>253</v>
      </c>
      <c r="S62" s="83" t="s">
        <v>253</v>
      </c>
      <c r="T62" s="83" t="s">
        <v>253</v>
      </c>
      <c r="U62" s="83" t="s">
        <v>253</v>
      </c>
      <c r="V62" s="83" t="s">
        <v>253</v>
      </c>
      <c r="W62" s="83" t="s">
        <v>253</v>
      </c>
      <c r="X62" s="83" t="s">
        <v>253</v>
      </c>
      <c r="Y62" s="83" t="s">
        <v>253</v>
      </c>
      <c r="Z62" s="83" t="s">
        <v>253</v>
      </c>
      <c r="AA62" s="83" t="s">
        <v>253</v>
      </c>
      <c r="AB62" s="83" t="s">
        <v>253</v>
      </c>
      <c r="AC62" s="83" t="s">
        <v>253</v>
      </c>
      <c r="AD62" s="83" t="s">
        <v>253</v>
      </c>
      <c r="AE62" s="83" t="s">
        <v>253</v>
      </c>
      <c r="AF62" s="83" t="s">
        <v>253</v>
      </c>
      <c r="AG62" s="83" t="s">
        <v>253</v>
      </c>
      <c r="AH62" s="83" t="s">
        <v>253</v>
      </c>
      <c r="AI62" s="83" t="s">
        <v>253</v>
      </c>
      <c r="AJ62" s="83" t="s">
        <v>253</v>
      </c>
    </row>
    <row r="63" spans="1:36" ht="30">
      <c r="A63" s="79" t="s">
        <v>288</v>
      </c>
      <c r="B63" s="83" t="s">
        <v>253</v>
      </c>
      <c r="C63" s="83" t="s">
        <v>253</v>
      </c>
      <c r="D63" s="83" t="s">
        <v>253</v>
      </c>
      <c r="E63" s="83" t="s">
        <v>253</v>
      </c>
      <c r="F63" s="83" t="s">
        <v>253</v>
      </c>
      <c r="G63" s="83" t="s">
        <v>253</v>
      </c>
      <c r="H63" s="83" t="s">
        <v>253</v>
      </c>
      <c r="I63" s="83" t="s">
        <v>253</v>
      </c>
      <c r="J63" s="83" t="s">
        <v>253</v>
      </c>
      <c r="K63" s="83" t="s">
        <v>253</v>
      </c>
      <c r="L63" s="83" t="s">
        <v>253</v>
      </c>
      <c r="M63" s="83" t="s">
        <v>253</v>
      </c>
      <c r="N63" s="83" t="s">
        <v>253</v>
      </c>
      <c r="O63" s="83" t="s">
        <v>253</v>
      </c>
      <c r="P63" s="83" t="s">
        <v>253</v>
      </c>
      <c r="Q63" s="83" t="s">
        <v>253</v>
      </c>
      <c r="R63" s="83" t="s">
        <v>253</v>
      </c>
      <c r="S63" s="83" t="s">
        <v>253</v>
      </c>
      <c r="T63" s="83" t="s">
        <v>253</v>
      </c>
      <c r="U63" s="83" t="s">
        <v>253</v>
      </c>
      <c r="V63" s="83" t="s">
        <v>253</v>
      </c>
      <c r="W63" s="83" t="s">
        <v>253</v>
      </c>
      <c r="X63" s="83" t="s">
        <v>253</v>
      </c>
      <c r="Y63" s="83" t="s">
        <v>253</v>
      </c>
      <c r="Z63" s="83" t="s">
        <v>253</v>
      </c>
      <c r="AA63" s="83" t="s">
        <v>253</v>
      </c>
      <c r="AB63" s="83" t="s">
        <v>253</v>
      </c>
      <c r="AC63" s="83" t="s">
        <v>253</v>
      </c>
      <c r="AD63" s="83" t="s">
        <v>253</v>
      </c>
      <c r="AE63" s="83" t="s">
        <v>253</v>
      </c>
      <c r="AF63" s="83" t="s">
        <v>253</v>
      </c>
      <c r="AG63" s="83" t="s">
        <v>253</v>
      </c>
      <c r="AH63" s="83" t="s">
        <v>253</v>
      </c>
      <c r="AI63" s="83" t="s">
        <v>253</v>
      </c>
      <c r="AJ63" s="83" t="s">
        <v>253</v>
      </c>
    </row>
    <row r="65" spans="1:36" ht="30">
      <c r="A65" s="81" t="s">
        <v>250</v>
      </c>
      <c r="B65" s="81" t="str">
        <f>Munka5!B3</f>
        <v>forma t-5</v>
      </c>
      <c r="C65" s="81" t="str">
        <f>Munka5!C3</f>
        <v>tav t-5</v>
      </c>
      <c r="D65" s="81" t="str">
        <f>Munka5!D3</f>
        <v>helyezes t-5</v>
      </c>
      <c r="E65" s="81" t="str">
        <f>Munka5!E3</f>
        <v>Δ5táv/Δ5nap</v>
      </c>
      <c r="F65" s="81" t="str">
        <f>Munka5!F3</f>
        <v>Δ1tav</v>
      </c>
      <c r="G65" s="81" t="str">
        <f>Munka5!G3</f>
        <v>Δ5forma</v>
      </c>
      <c r="H65" s="81" t="str">
        <f>Munka5!H3</f>
        <v xml:space="preserve"> Δ5nap</v>
      </c>
      <c r="I65" s="81" t="str">
        <f>Munka5!I3</f>
        <v>forma t-4</v>
      </c>
      <c r="J65" s="81" t="str">
        <f>Munka5!J3</f>
        <v>tav t-4</v>
      </c>
      <c r="K65" s="81" t="str">
        <f>Munka5!K3</f>
        <v>helyezes t-4</v>
      </c>
      <c r="L65" s="81" t="str">
        <f>Munka5!L3</f>
        <v>Δ4táv/Δ4nap</v>
      </c>
      <c r="M65" s="81" t="str">
        <f>Munka5!M3</f>
        <v>Δ1tav</v>
      </c>
      <c r="N65" s="81" t="str">
        <f>Munka5!N3</f>
        <v>Δ4forma</v>
      </c>
      <c r="O65" s="81" t="str">
        <f>Munka5!O3</f>
        <v xml:space="preserve"> Δ4nap</v>
      </c>
      <c r="P65" s="81" t="str">
        <f>Munka5!P3</f>
        <v>forma t-3</v>
      </c>
      <c r="Q65" s="81" t="str">
        <f>Munka5!Q3</f>
        <v>tav t-3</v>
      </c>
      <c r="R65" s="81" t="str">
        <f>Munka5!R3</f>
        <v>helyezes t-3</v>
      </c>
      <c r="S65" s="81" t="str">
        <f>Munka5!S3</f>
        <v>Δ3táv/Δ3nap</v>
      </c>
      <c r="T65" s="81" t="str">
        <f>Munka5!T3</f>
        <v>Δ1tav</v>
      </c>
      <c r="U65" s="81" t="str">
        <f>Munka5!U3</f>
        <v>Δ3forma</v>
      </c>
      <c r="V65" s="81" t="str">
        <f>Munka5!V3</f>
        <v xml:space="preserve"> Δ3nap</v>
      </c>
      <c r="W65" s="81" t="str">
        <f>Munka5!W3</f>
        <v>forma t-2</v>
      </c>
      <c r="X65" s="81" t="str">
        <f>Munka5!X3</f>
        <v>tav t-2</v>
      </c>
      <c r="Y65" s="81" t="str">
        <f>Munka5!Y3</f>
        <v>helyezes t-2</v>
      </c>
      <c r="Z65" s="81" t="str">
        <f>Munka5!Z3</f>
        <v>Δ2táv/Δ2nap</v>
      </c>
      <c r="AA65" s="81" t="str">
        <f>Munka5!AA3</f>
        <v>Δ1tav</v>
      </c>
      <c r="AB65" s="81" t="str">
        <f>Munka5!AB3</f>
        <v>Δ2forma</v>
      </c>
      <c r="AC65" s="81" t="str">
        <f>Munka5!AC3</f>
        <v xml:space="preserve"> Δ2nap</v>
      </c>
      <c r="AD65" s="81" t="str">
        <f>Munka5!AD3</f>
        <v>forma t-1</v>
      </c>
      <c r="AE65" s="81" t="str">
        <f>Munka5!AE3</f>
        <v>tav t-1</v>
      </c>
      <c r="AF65" s="81" t="str">
        <f>Munka5!AF3</f>
        <v>helyezes t-1</v>
      </c>
      <c r="AG65" s="81" t="str">
        <f>Munka5!AG3</f>
        <v>Δ1táv/Δ1nap</v>
      </c>
      <c r="AH65" s="81" t="str">
        <f>Munka5!AH3</f>
        <v>Δ1tav</v>
      </c>
      <c r="AI65" s="81" t="str">
        <f>Munka5!AI3</f>
        <v xml:space="preserve"> Δ1nap</v>
      </c>
      <c r="AJ65" s="81" t="str">
        <f>Munka5!AJ3</f>
        <v>tav t0</v>
      </c>
    </row>
    <row r="66" spans="1:36" ht="45">
      <c r="A66" s="82" t="s">
        <v>189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</row>
    <row r="67" spans="1:36">
      <c r="A67" s="79">
        <v>1</v>
      </c>
      <c r="B67" s="83">
        <v>3.9</v>
      </c>
      <c r="C67" s="83">
        <v>0</v>
      </c>
      <c r="D67" s="83">
        <v>0</v>
      </c>
      <c r="E67" s="83">
        <v>0</v>
      </c>
      <c r="F67" s="83">
        <v>0</v>
      </c>
      <c r="G67" s="83">
        <v>7.9</v>
      </c>
      <c r="H67" s="83">
        <v>0</v>
      </c>
      <c r="I67" s="83">
        <v>0.5</v>
      </c>
      <c r="J67" s="83">
        <v>0</v>
      </c>
      <c r="K67" s="83">
        <v>0</v>
      </c>
      <c r="L67" s="83">
        <v>0</v>
      </c>
      <c r="M67" s="83">
        <v>0</v>
      </c>
      <c r="N67" s="83">
        <v>2</v>
      </c>
      <c r="O67" s="83">
        <v>4.9000000000000004</v>
      </c>
      <c r="P67" s="83">
        <v>0</v>
      </c>
      <c r="Q67" s="83">
        <v>0</v>
      </c>
      <c r="R67" s="83">
        <v>0</v>
      </c>
      <c r="S67" s="83">
        <v>0</v>
      </c>
      <c r="T67" s="83">
        <v>3.9</v>
      </c>
      <c r="U67" s="83">
        <v>0</v>
      </c>
      <c r="V67" s="83">
        <v>1</v>
      </c>
      <c r="W67" s="83">
        <v>0</v>
      </c>
      <c r="X67" s="83">
        <v>2</v>
      </c>
      <c r="Y67" s="83">
        <v>2.5</v>
      </c>
      <c r="Z67" s="83">
        <v>1</v>
      </c>
      <c r="AA67" s="83">
        <v>0</v>
      </c>
      <c r="AB67" s="83">
        <v>2</v>
      </c>
      <c r="AC67" s="83">
        <v>4.9000000000000004</v>
      </c>
      <c r="AD67" s="83">
        <v>0</v>
      </c>
      <c r="AE67" s="83">
        <v>0.5</v>
      </c>
      <c r="AF67" s="83">
        <v>1</v>
      </c>
      <c r="AG67" s="83">
        <v>0.5</v>
      </c>
      <c r="AH67" s="83">
        <v>0</v>
      </c>
      <c r="AI67" s="83">
        <v>5.9</v>
      </c>
      <c r="AJ67" s="83">
        <v>0</v>
      </c>
    </row>
    <row r="68" spans="1:36">
      <c r="A68" s="79">
        <v>2</v>
      </c>
      <c r="B68" s="83">
        <v>3.9</v>
      </c>
      <c r="C68" s="83">
        <v>0</v>
      </c>
      <c r="D68" s="83">
        <v>0</v>
      </c>
      <c r="E68" s="83">
        <v>0</v>
      </c>
      <c r="F68" s="83">
        <v>0</v>
      </c>
      <c r="G68" s="83">
        <v>2.5</v>
      </c>
      <c r="H68" s="83">
        <v>0</v>
      </c>
      <c r="I68" s="83">
        <v>0</v>
      </c>
      <c r="J68" s="83">
        <v>0</v>
      </c>
      <c r="K68" s="83">
        <v>0</v>
      </c>
      <c r="L68" s="83">
        <v>0</v>
      </c>
      <c r="M68" s="83">
        <v>0</v>
      </c>
      <c r="N68" s="83">
        <v>2</v>
      </c>
      <c r="O68" s="83">
        <v>1</v>
      </c>
      <c r="P68" s="83">
        <v>0</v>
      </c>
      <c r="Q68" s="83">
        <v>0</v>
      </c>
      <c r="R68" s="83">
        <v>0</v>
      </c>
      <c r="S68" s="83">
        <v>0</v>
      </c>
      <c r="T68" s="83">
        <v>2</v>
      </c>
      <c r="U68" s="83">
        <v>0</v>
      </c>
      <c r="V68" s="83">
        <v>1</v>
      </c>
      <c r="W68" s="83">
        <v>0</v>
      </c>
      <c r="X68" s="83">
        <v>0</v>
      </c>
      <c r="Y68" s="83">
        <v>0</v>
      </c>
      <c r="Z68" s="83">
        <v>1</v>
      </c>
      <c r="AA68" s="83">
        <v>0</v>
      </c>
      <c r="AB68" s="83">
        <v>2</v>
      </c>
      <c r="AC68" s="83">
        <v>4.9000000000000004</v>
      </c>
      <c r="AD68" s="83">
        <v>0</v>
      </c>
      <c r="AE68" s="83">
        <v>0.5</v>
      </c>
      <c r="AF68" s="83">
        <v>1</v>
      </c>
      <c r="AG68" s="83">
        <v>0.5</v>
      </c>
      <c r="AH68" s="83">
        <v>0</v>
      </c>
      <c r="AI68" s="83">
        <v>5.4</v>
      </c>
      <c r="AJ68" s="83">
        <v>0</v>
      </c>
    </row>
    <row r="69" spans="1:36">
      <c r="A69" s="79">
        <v>3</v>
      </c>
      <c r="B69" s="83">
        <v>3.9</v>
      </c>
      <c r="C69" s="83">
        <v>0</v>
      </c>
      <c r="D69" s="83">
        <v>0</v>
      </c>
      <c r="E69" s="83">
        <v>0</v>
      </c>
      <c r="F69" s="83">
        <v>0</v>
      </c>
      <c r="G69" s="83">
        <v>0.5</v>
      </c>
      <c r="H69" s="83">
        <v>0</v>
      </c>
      <c r="I69" s="83">
        <v>0</v>
      </c>
      <c r="J69" s="83">
        <v>0</v>
      </c>
      <c r="K69" s="83">
        <v>0</v>
      </c>
      <c r="L69" s="83">
        <v>0</v>
      </c>
      <c r="M69" s="83">
        <v>0</v>
      </c>
      <c r="N69" s="83">
        <v>2</v>
      </c>
      <c r="O69" s="83">
        <v>1</v>
      </c>
      <c r="P69" s="83">
        <v>0</v>
      </c>
      <c r="Q69" s="83">
        <v>0</v>
      </c>
      <c r="R69" s="83">
        <v>0</v>
      </c>
      <c r="S69" s="83">
        <v>0</v>
      </c>
      <c r="T69" s="83">
        <v>0</v>
      </c>
      <c r="U69" s="83">
        <v>0</v>
      </c>
      <c r="V69" s="83">
        <v>0</v>
      </c>
      <c r="W69" s="83">
        <v>0</v>
      </c>
      <c r="X69" s="83">
        <v>0</v>
      </c>
      <c r="Y69" s="83">
        <v>0</v>
      </c>
      <c r="Z69" s="83">
        <v>1</v>
      </c>
      <c r="AA69" s="83">
        <v>0</v>
      </c>
      <c r="AB69" s="83">
        <v>2</v>
      </c>
      <c r="AC69" s="83">
        <v>2.9</v>
      </c>
      <c r="AD69" s="83">
        <v>0</v>
      </c>
      <c r="AE69" s="83">
        <v>0</v>
      </c>
      <c r="AF69" s="83">
        <v>0</v>
      </c>
      <c r="AG69" s="83">
        <v>0.5</v>
      </c>
      <c r="AH69" s="83">
        <v>0</v>
      </c>
      <c r="AI69" s="83">
        <v>0</v>
      </c>
      <c r="AJ69" s="83">
        <v>0</v>
      </c>
    </row>
    <row r="70" spans="1:36">
      <c r="A70" s="79">
        <v>4</v>
      </c>
      <c r="B70" s="83">
        <v>2.5</v>
      </c>
      <c r="C70" s="83">
        <v>0</v>
      </c>
      <c r="D70" s="83">
        <v>0</v>
      </c>
      <c r="E70" s="83">
        <v>0</v>
      </c>
      <c r="F70" s="83">
        <v>0</v>
      </c>
      <c r="G70" s="83">
        <v>0.5</v>
      </c>
      <c r="H70" s="83">
        <v>0</v>
      </c>
      <c r="I70" s="83">
        <v>0</v>
      </c>
      <c r="J70" s="83">
        <v>0</v>
      </c>
      <c r="K70" s="83">
        <v>0</v>
      </c>
      <c r="L70" s="83">
        <v>0</v>
      </c>
      <c r="M70" s="83">
        <v>0</v>
      </c>
      <c r="N70" s="83">
        <v>2</v>
      </c>
      <c r="O70" s="83">
        <v>1</v>
      </c>
      <c r="P70" s="83">
        <v>0</v>
      </c>
      <c r="Q70" s="83">
        <v>0</v>
      </c>
      <c r="R70" s="83">
        <v>0</v>
      </c>
      <c r="S70" s="83">
        <v>0</v>
      </c>
      <c r="T70" s="83">
        <v>0</v>
      </c>
      <c r="U70" s="83">
        <v>0</v>
      </c>
      <c r="V70" s="83">
        <v>0</v>
      </c>
      <c r="W70" s="83">
        <v>0</v>
      </c>
      <c r="X70" s="83">
        <v>0</v>
      </c>
      <c r="Y70" s="83">
        <v>0</v>
      </c>
      <c r="Z70" s="83">
        <v>1</v>
      </c>
      <c r="AA70" s="83">
        <v>0</v>
      </c>
      <c r="AB70" s="83">
        <v>2</v>
      </c>
      <c r="AC70" s="83">
        <v>1</v>
      </c>
      <c r="AD70" s="83">
        <v>0</v>
      </c>
      <c r="AE70" s="83">
        <v>0</v>
      </c>
      <c r="AF70" s="83">
        <v>0</v>
      </c>
      <c r="AG70" s="83">
        <v>0.5</v>
      </c>
      <c r="AH70" s="83">
        <v>0</v>
      </c>
      <c r="AI70" s="83">
        <v>0</v>
      </c>
      <c r="AJ70" s="83">
        <v>0</v>
      </c>
    </row>
    <row r="71" spans="1:36">
      <c r="A71" s="79">
        <v>5</v>
      </c>
      <c r="B71" s="83">
        <v>0</v>
      </c>
      <c r="C71" s="83">
        <v>0</v>
      </c>
      <c r="D71" s="83">
        <v>0</v>
      </c>
      <c r="E71" s="83">
        <v>0</v>
      </c>
      <c r="F71" s="83">
        <v>0</v>
      </c>
      <c r="G71" s="83">
        <v>0.5</v>
      </c>
      <c r="H71" s="83">
        <v>0</v>
      </c>
      <c r="I71" s="83">
        <v>0</v>
      </c>
      <c r="J71" s="83">
        <v>0</v>
      </c>
      <c r="K71" s="83">
        <v>0</v>
      </c>
      <c r="L71" s="83">
        <v>0</v>
      </c>
      <c r="M71" s="83">
        <v>0</v>
      </c>
      <c r="N71" s="83">
        <v>2</v>
      </c>
      <c r="O71" s="83">
        <v>1</v>
      </c>
      <c r="P71" s="83">
        <v>0</v>
      </c>
      <c r="Q71" s="83">
        <v>0</v>
      </c>
      <c r="R71" s="83">
        <v>0</v>
      </c>
      <c r="S71" s="83">
        <v>0</v>
      </c>
      <c r="T71" s="83">
        <v>0</v>
      </c>
      <c r="U71" s="83">
        <v>0</v>
      </c>
      <c r="V71" s="83">
        <v>0</v>
      </c>
      <c r="W71" s="83">
        <v>0</v>
      </c>
      <c r="X71" s="83">
        <v>0</v>
      </c>
      <c r="Y71" s="83">
        <v>0</v>
      </c>
      <c r="Z71" s="83">
        <v>1</v>
      </c>
      <c r="AA71" s="83">
        <v>0</v>
      </c>
      <c r="AB71" s="83">
        <v>2</v>
      </c>
      <c r="AC71" s="83">
        <v>1</v>
      </c>
      <c r="AD71" s="83">
        <v>0</v>
      </c>
      <c r="AE71" s="83">
        <v>0</v>
      </c>
      <c r="AF71" s="83">
        <v>0</v>
      </c>
      <c r="AG71" s="83">
        <v>0</v>
      </c>
      <c r="AH71" s="83">
        <v>0</v>
      </c>
      <c r="AI71" s="83">
        <v>0</v>
      </c>
      <c r="AJ71" s="83">
        <v>0</v>
      </c>
    </row>
    <row r="72" spans="1:36">
      <c r="A72" s="79">
        <v>6</v>
      </c>
      <c r="B72" s="83">
        <v>0</v>
      </c>
      <c r="C72" s="83">
        <v>0</v>
      </c>
      <c r="D72" s="83">
        <v>0</v>
      </c>
      <c r="E72" s="83">
        <v>0</v>
      </c>
      <c r="F72" s="83">
        <v>0</v>
      </c>
      <c r="G72" s="83">
        <v>0.5</v>
      </c>
      <c r="H72" s="83">
        <v>0</v>
      </c>
      <c r="I72" s="83">
        <v>0</v>
      </c>
      <c r="J72" s="83">
        <v>0</v>
      </c>
      <c r="K72" s="83">
        <v>0</v>
      </c>
      <c r="L72" s="83">
        <v>0</v>
      </c>
      <c r="M72" s="83">
        <v>0</v>
      </c>
      <c r="N72" s="83">
        <v>0</v>
      </c>
      <c r="O72" s="83">
        <v>1</v>
      </c>
      <c r="P72" s="83">
        <v>0</v>
      </c>
      <c r="Q72" s="83">
        <v>0</v>
      </c>
      <c r="R72" s="83">
        <v>0</v>
      </c>
      <c r="S72" s="83">
        <v>0</v>
      </c>
      <c r="T72" s="83">
        <v>0</v>
      </c>
      <c r="U72" s="83">
        <v>0</v>
      </c>
      <c r="V72" s="83">
        <v>0</v>
      </c>
      <c r="W72" s="83">
        <v>0</v>
      </c>
      <c r="X72" s="83">
        <v>0</v>
      </c>
      <c r="Y72" s="83">
        <v>0</v>
      </c>
      <c r="Z72" s="83">
        <v>1</v>
      </c>
      <c r="AA72" s="83">
        <v>0</v>
      </c>
      <c r="AB72" s="83">
        <v>0</v>
      </c>
      <c r="AC72" s="83">
        <v>0</v>
      </c>
      <c r="AD72" s="83">
        <v>0</v>
      </c>
      <c r="AE72" s="83">
        <v>0</v>
      </c>
      <c r="AF72" s="83">
        <v>0</v>
      </c>
      <c r="AG72" s="83">
        <v>0</v>
      </c>
      <c r="AH72" s="83">
        <v>0</v>
      </c>
      <c r="AI72" s="83">
        <v>0</v>
      </c>
      <c r="AJ72" s="83">
        <v>0</v>
      </c>
    </row>
    <row r="73" spans="1:36">
      <c r="A73" s="79">
        <v>7</v>
      </c>
      <c r="B73" s="83">
        <v>0</v>
      </c>
      <c r="C73" s="84">
        <v>0</v>
      </c>
      <c r="D73" s="83">
        <v>0</v>
      </c>
      <c r="E73" s="83">
        <v>0</v>
      </c>
      <c r="F73" s="83">
        <v>0</v>
      </c>
      <c r="G73" s="83">
        <v>0.5</v>
      </c>
      <c r="H73" s="83">
        <v>0</v>
      </c>
      <c r="I73" s="83">
        <v>0</v>
      </c>
      <c r="J73" s="83">
        <v>0</v>
      </c>
      <c r="K73" s="83">
        <v>0</v>
      </c>
      <c r="L73" s="83">
        <v>0</v>
      </c>
      <c r="M73" s="83">
        <v>0</v>
      </c>
      <c r="N73" s="83">
        <v>0</v>
      </c>
      <c r="O73" s="83">
        <v>1</v>
      </c>
      <c r="P73" s="83">
        <v>0</v>
      </c>
      <c r="Q73" s="83">
        <v>0</v>
      </c>
      <c r="R73" s="83">
        <v>0</v>
      </c>
      <c r="S73" s="83">
        <v>0</v>
      </c>
      <c r="T73" s="83">
        <v>0</v>
      </c>
      <c r="U73" s="83">
        <v>0</v>
      </c>
      <c r="V73" s="83">
        <v>0</v>
      </c>
      <c r="W73" s="83">
        <v>0</v>
      </c>
      <c r="X73" s="83">
        <v>0</v>
      </c>
      <c r="Y73" s="83">
        <v>0</v>
      </c>
      <c r="Z73" s="83">
        <v>1</v>
      </c>
      <c r="AA73" s="83">
        <v>0</v>
      </c>
      <c r="AB73" s="83">
        <v>0</v>
      </c>
      <c r="AC73" s="83">
        <v>0</v>
      </c>
      <c r="AD73" s="83">
        <v>0</v>
      </c>
      <c r="AE73" s="83">
        <v>0</v>
      </c>
      <c r="AF73" s="83">
        <v>0</v>
      </c>
      <c r="AG73" s="83">
        <v>0</v>
      </c>
      <c r="AH73" s="83">
        <v>0</v>
      </c>
      <c r="AI73" s="83">
        <v>0</v>
      </c>
      <c r="AJ73" s="83">
        <v>0</v>
      </c>
    </row>
    <row r="74" spans="1:36">
      <c r="A74" s="79">
        <v>8</v>
      </c>
      <c r="B74" s="83">
        <v>0</v>
      </c>
      <c r="C74" s="83">
        <v>0</v>
      </c>
      <c r="D74" s="83">
        <v>0</v>
      </c>
      <c r="E74" s="83">
        <v>0</v>
      </c>
      <c r="F74" s="83">
        <v>0</v>
      </c>
      <c r="G74" s="83">
        <v>0.5</v>
      </c>
      <c r="H74" s="83">
        <v>0</v>
      </c>
      <c r="I74" s="83">
        <v>0</v>
      </c>
      <c r="J74" s="83">
        <v>0</v>
      </c>
      <c r="K74" s="83">
        <v>0</v>
      </c>
      <c r="L74" s="83">
        <v>0</v>
      </c>
      <c r="M74" s="83">
        <v>0</v>
      </c>
      <c r="N74" s="83">
        <v>0</v>
      </c>
      <c r="O74" s="83">
        <v>1</v>
      </c>
      <c r="P74" s="83">
        <v>0</v>
      </c>
      <c r="Q74" s="83">
        <v>0</v>
      </c>
      <c r="R74" s="83">
        <v>0</v>
      </c>
      <c r="S74" s="83">
        <v>0</v>
      </c>
      <c r="T74" s="83">
        <v>0</v>
      </c>
      <c r="U74" s="83">
        <v>0</v>
      </c>
      <c r="V74" s="83">
        <v>0</v>
      </c>
      <c r="W74" s="83">
        <v>0</v>
      </c>
      <c r="X74" s="83">
        <v>0</v>
      </c>
      <c r="Y74" s="83">
        <v>0</v>
      </c>
      <c r="Z74" s="83">
        <v>1</v>
      </c>
      <c r="AA74" s="83">
        <v>0</v>
      </c>
      <c r="AB74" s="83">
        <v>0</v>
      </c>
      <c r="AC74" s="83">
        <v>0</v>
      </c>
      <c r="AD74" s="83">
        <v>0</v>
      </c>
      <c r="AE74" s="83">
        <v>0</v>
      </c>
      <c r="AF74" s="83">
        <v>0</v>
      </c>
      <c r="AG74" s="83">
        <v>0</v>
      </c>
      <c r="AH74" s="83">
        <v>0</v>
      </c>
      <c r="AI74" s="83">
        <v>0</v>
      </c>
      <c r="AJ74" s="83">
        <v>0</v>
      </c>
    </row>
    <row r="75" spans="1:36">
      <c r="A75" s="79">
        <v>9</v>
      </c>
      <c r="B75" s="83">
        <v>0</v>
      </c>
      <c r="C75" s="83">
        <v>0</v>
      </c>
      <c r="D75" s="83">
        <v>0</v>
      </c>
      <c r="E75" s="83">
        <v>0</v>
      </c>
      <c r="F75" s="83">
        <v>0</v>
      </c>
      <c r="G75" s="83">
        <v>0.5</v>
      </c>
      <c r="H75" s="83">
        <v>0</v>
      </c>
      <c r="I75" s="83">
        <v>0</v>
      </c>
      <c r="J75" s="83">
        <v>0</v>
      </c>
      <c r="K75" s="83">
        <v>0</v>
      </c>
      <c r="L75" s="83">
        <v>0</v>
      </c>
      <c r="M75" s="83">
        <v>0</v>
      </c>
      <c r="N75" s="83">
        <v>0</v>
      </c>
      <c r="O75" s="83">
        <v>0</v>
      </c>
      <c r="P75" s="83">
        <v>0</v>
      </c>
      <c r="Q75" s="83">
        <v>0</v>
      </c>
      <c r="R75" s="83">
        <v>0</v>
      </c>
      <c r="S75" s="83">
        <v>0</v>
      </c>
      <c r="T75" s="83">
        <v>0</v>
      </c>
      <c r="U75" s="83">
        <v>0</v>
      </c>
      <c r="V75" s="83">
        <v>0</v>
      </c>
      <c r="W75" s="83">
        <v>0</v>
      </c>
      <c r="X75" s="83">
        <v>0</v>
      </c>
      <c r="Y75" s="83">
        <v>0</v>
      </c>
      <c r="Z75" s="83">
        <v>1</v>
      </c>
      <c r="AA75" s="83">
        <v>0</v>
      </c>
      <c r="AB75" s="83">
        <v>0</v>
      </c>
      <c r="AC75" s="83">
        <v>0</v>
      </c>
      <c r="AD75" s="83">
        <v>0</v>
      </c>
      <c r="AE75" s="83">
        <v>0</v>
      </c>
      <c r="AF75" s="83">
        <v>0</v>
      </c>
      <c r="AG75" s="83">
        <v>0</v>
      </c>
      <c r="AH75" s="83">
        <v>0</v>
      </c>
      <c r="AI75" s="83">
        <v>0</v>
      </c>
      <c r="AJ75" s="83">
        <v>0</v>
      </c>
    </row>
    <row r="76" spans="1:36">
      <c r="A76" s="79">
        <v>10</v>
      </c>
      <c r="B76" s="83">
        <v>0</v>
      </c>
      <c r="C76" s="83">
        <v>0</v>
      </c>
      <c r="D76" s="83">
        <v>0</v>
      </c>
      <c r="E76" s="83">
        <v>0</v>
      </c>
      <c r="F76" s="83">
        <v>0</v>
      </c>
      <c r="G76" s="83">
        <v>0.5</v>
      </c>
      <c r="H76" s="83">
        <v>0</v>
      </c>
      <c r="I76" s="83">
        <v>0</v>
      </c>
      <c r="J76" s="83">
        <v>0</v>
      </c>
      <c r="K76" s="83">
        <v>0</v>
      </c>
      <c r="L76" s="83">
        <v>0</v>
      </c>
      <c r="M76" s="83">
        <v>0</v>
      </c>
      <c r="N76" s="83">
        <v>0</v>
      </c>
      <c r="O76" s="83">
        <v>0</v>
      </c>
      <c r="P76" s="83">
        <v>0</v>
      </c>
      <c r="Q76" s="83">
        <v>0</v>
      </c>
      <c r="R76" s="83">
        <v>0</v>
      </c>
      <c r="S76" s="83">
        <v>0</v>
      </c>
      <c r="T76" s="83">
        <v>0</v>
      </c>
      <c r="U76" s="83">
        <v>0</v>
      </c>
      <c r="V76" s="83">
        <v>0</v>
      </c>
      <c r="W76" s="83">
        <v>0</v>
      </c>
      <c r="X76" s="83">
        <v>0</v>
      </c>
      <c r="Y76" s="83">
        <v>0</v>
      </c>
      <c r="Z76" s="83">
        <v>1</v>
      </c>
      <c r="AA76" s="83">
        <v>0</v>
      </c>
      <c r="AB76" s="83">
        <v>0</v>
      </c>
      <c r="AC76" s="83">
        <v>0</v>
      </c>
      <c r="AD76" s="83">
        <v>0</v>
      </c>
      <c r="AE76" s="83">
        <v>0</v>
      </c>
      <c r="AF76" s="83">
        <v>0</v>
      </c>
      <c r="AG76" s="83">
        <v>0</v>
      </c>
      <c r="AH76" s="83">
        <v>0</v>
      </c>
      <c r="AI76" s="83">
        <v>0</v>
      </c>
      <c r="AJ76" s="83">
        <v>0</v>
      </c>
    </row>
    <row r="77" spans="1:36">
      <c r="A77" s="79">
        <v>11</v>
      </c>
      <c r="B77" s="84">
        <v>0</v>
      </c>
      <c r="C77" s="83">
        <v>0</v>
      </c>
      <c r="D77" s="83">
        <v>0</v>
      </c>
      <c r="E77" s="83">
        <v>0</v>
      </c>
      <c r="F77" s="83">
        <v>0</v>
      </c>
      <c r="G77" s="83">
        <v>0.5</v>
      </c>
      <c r="H77" s="83">
        <v>0</v>
      </c>
      <c r="I77" s="83">
        <v>0</v>
      </c>
      <c r="J77" s="83">
        <v>0</v>
      </c>
      <c r="K77" s="83">
        <v>0</v>
      </c>
      <c r="L77" s="83">
        <v>0</v>
      </c>
      <c r="M77" s="83">
        <v>0</v>
      </c>
      <c r="N77" s="83">
        <v>0</v>
      </c>
      <c r="O77" s="83">
        <v>0</v>
      </c>
      <c r="P77" s="83">
        <v>0</v>
      </c>
      <c r="Q77" s="83">
        <v>0</v>
      </c>
      <c r="R77" s="83">
        <v>0</v>
      </c>
      <c r="S77" s="83">
        <v>0</v>
      </c>
      <c r="T77" s="83">
        <v>0</v>
      </c>
      <c r="U77" s="83">
        <v>0</v>
      </c>
      <c r="V77" s="83">
        <v>0</v>
      </c>
      <c r="W77" s="83">
        <v>0</v>
      </c>
      <c r="X77" s="83">
        <v>0</v>
      </c>
      <c r="Y77" s="83">
        <v>0</v>
      </c>
      <c r="Z77" s="83">
        <v>1</v>
      </c>
      <c r="AA77" s="83">
        <v>0</v>
      </c>
      <c r="AB77" s="83">
        <v>0</v>
      </c>
      <c r="AC77" s="83">
        <v>0</v>
      </c>
      <c r="AD77" s="83">
        <v>0</v>
      </c>
      <c r="AE77" s="83">
        <v>0</v>
      </c>
      <c r="AF77" s="83">
        <v>0</v>
      </c>
      <c r="AG77" s="83">
        <v>0</v>
      </c>
      <c r="AH77" s="83">
        <v>0</v>
      </c>
      <c r="AI77" s="83">
        <v>0</v>
      </c>
      <c r="AJ77" s="83">
        <v>0</v>
      </c>
    </row>
    <row r="78" spans="1:36">
      <c r="A78" s="79">
        <v>12</v>
      </c>
      <c r="B78" s="83">
        <v>0</v>
      </c>
      <c r="C78" s="83">
        <v>0</v>
      </c>
      <c r="D78" s="83">
        <v>0</v>
      </c>
      <c r="E78" s="83">
        <v>0</v>
      </c>
      <c r="F78" s="83">
        <v>0</v>
      </c>
      <c r="G78" s="83">
        <v>0.5</v>
      </c>
      <c r="H78" s="83">
        <v>0</v>
      </c>
      <c r="I78" s="83">
        <v>0</v>
      </c>
      <c r="J78" s="83">
        <v>0</v>
      </c>
      <c r="K78" s="83">
        <v>0</v>
      </c>
      <c r="L78" s="83">
        <v>0</v>
      </c>
      <c r="M78" s="83">
        <v>0</v>
      </c>
      <c r="N78" s="83">
        <v>0</v>
      </c>
      <c r="O78" s="83">
        <v>0</v>
      </c>
      <c r="P78" s="83">
        <v>0</v>
      </c>
      <c r="Q78" s="83">
        <v>0</v>
      </c>
      <c r="R78" s="83">
        <v>0</v>
      </c>
      <c r="S78" s="83">
        <v>0</v>
      </c>
      <c r="T78" s="83">
        <v>0</v>
      </c>
      <c r="U78" s="83">
        <v>0</v>
      </c>
      <c r="V78" s="83">
        <v>0</v>
      </c>
      <c r="W78" s="83">
        <v>0</v>
      </c>
      <c r="X78" s="83">
        <v>0</v>
      </c>
      <c r="Y78" s="83">
        <v>0</v>
      </c>
      <c r="Z78" s="83">
        <v>1</v>
      </c>
      <c r="AA78" s="83">
        <v>0</v>
      </c>
      <c r="AB78" s="83">
        <v>0</v>
      </c>
      <c r="AC78" s="83">
        <v>0</v>
      </c>
      <c r="AD78" s="83">
        <v>0</v>
      </c>
      <c r="AE78" s="83">
        <v>0</v>
      </c>
      <c r="AF78" s="83">
        <v>0</v>
      </c>
      <c r="AG78" s="83">
        <v>0</v>
      </c>
      <c r="AH78" s="83">
        <v>0</v>
      </c>
      <c r="AI78" s="83">
        <v>0</v>
      </c>
      <c r="AJ78" s="83">
        <v>0</v>
      </c>
    </row>
    <row r="79" spans="1:36">
      <c r="A79" s="79">
        <v>13</v>
      </c>
      <c r="B79" s="83">
        <v>0</v>
      </c>
      <c r="C79" s="83">
        <v>0</v>
      </c>
      <c r="D79" s="83">
        <v>0</v>
      </c>
      <c r="E79" s="83">
        <v>0</v>
      </c>
      <c r="F79" s="83">
        <v>0</v>
      </c>
      <c r="G79" s="83">
        <v>0.5</v>
      </c>
      <c r="H79" s="83">
        <v>0</v>
      </c>
      <c r="I79" s="83">
        <v>0</v>
      </c>
      <c r="J79" s="83">
        <v>0</v>
      </c>
      <c r="K79" s="83">
        <v>0</v>
      </c>
      <c r="L79" s="83">
        <v>0</v>
      </c>
      <c r="M79" s="83">
        <v>0</v>
      </c>
      <c r="N79" s="83">
        <v>0</v>
      </c>
      <c r="O79" s="83">
        <v>0</v>
      </c>
      <c r="P79" s="83">
        <v>0</v>
      </c>
      <c r="Q79" s="83">
        <v>0</v>
      </c>
      <c r="R79" s="83">
        <v>0</v>
      </c>
      <c r="S79" s="83">
        <v>0</v>
      </c>
      <c r="T79" s="83">
        <v>0</v>
      </c>
      <c r="U79" s="83">
        <v>0</v>
      </c>
      <c r="V79" s="83">
        <v>0</v>
      </c>
      <c r="W79" s="83">
        <v>0</v>
      </c>
      <c r="X79" s="83">
        <v>0</v>
      </c>
      <c r="Y79" s="83">
        <v>0</v>
      </c>
      <c r="Z79" s="83">
        <v>1</v>
      </c>
      <c r="AA79" s="83">
        <v>0</v>
      </c>
      <c r="AB79" s="83">
        <v>0</v>
      </c>
      <c r="AC79" s="83">
        <v>0</v>
      </c>
      <c r="AD79" s="83">
        <v>0</v>
      </c>
      <c r="AE79" s="83">
        <v>0</v>
      </c>
      <c r="AF79" s="83">
        <v>0</v>
      </c>
      <c r="AG79" s="83">
        <v>0</v>
      </c>
      <c r="AH79" s="83">
        <v>0</v>
      </c>
      <c r="AI79" s="83">
        <v>0</v>
      </c>
      <c r="AJ79" s="83">
        <v>0</v>
      </c>
    </row>
    <row r="80" spans="1:36">
      <c r="A80" s="79">
        <v>14</v>
      </c>
      <c r="B80" s="83">
        <v>0</v>
      </c>
      <c r="C80" s="83">
        <v>0</v>
      </c>
      <c r="D80" s="83">
        <v>0</v>
      </c>
      <c r="E80" s="83">
        <v>0</v>
      </c>
      <c r="F80" s="83">
        <v>0</v>
      </c>
      <c r="G80" s="83">
        <v>0.5</v>
      </c>
      <c r="H80" s="83">
        <v>0</v>
      </c>
      <c r="I80" s="83">
        <v>0</v>
      </c>
      <c r="J80" s="83">
        <v>0</v>
      </c>
      <c r="K80" s="83">
        <v>0</v>
      </c>
      <c r="L80" s="83">
        <v>0</v>
      </c>
      <c r="M80" s="83">
        <v>0</v>
      </c>
      <c r="N80" s="83">
        <v>0</v>
      </c>
      <c r="O80" s="83">
        <v>0</v>
      </c>
      <c r="P80" s="83">
        <v>0</v>
      </c>
      <c r="Q80" s="83">
        <v>0</v>
      </c>
      <c r="R80" s="83">
        <v>0</v>
      </c>
      <c r="S80" s="83">
        <v>0</v>
      </c>
      <c r="T80" s="83">
        <v>0</v>
      </c>
      <c r="U80" s="83">
        <v>0</v>
      </c>
      <c r="V80" s="83">
        <v>0</v>
      </c>
      <c r="W80" s="83">
        <v>0</v>
      </c>
      <c r="X80" s="83">
        <v>0</v>
      </c>
      <c r="Y80" s="83">
        <v>0</v>
      </c>
      <c r="Z80" s="83">
        <v>1</v>
      </c>
      <c r="AA80" s="83">
        <v>0</v>
      </c>
      <c r="AB80" s="83">
        <v>0</v>
      </c>
      <c r="AC80" s="83">
        <v>0</v>
      </c>
      <c r="AD80" s="83">
        <v>0</v>
      </c>
      <c r="AE80" s="83">
        <v>0</v>
      </c>
      <c r="AF80" s="83">
        <v>0</v>
      </c>
      <c r="AG80" s="83">
        <v>0</v>
      </c>
      <c r="AH80" s="83">
        <v>0</v>
      </c>
      <c r="AI80" s="83">
        <v>0</v>
      </c>
      <c r="AJ80" s="83">
        <v>0</v>
      </c>
    </row>
    <row r="81" spans="1:40">
      <c r="A81" s="79">
        <v>15</v>
      </c>
      <c r="B81" s="83">
        <v>0</v>
      </c>
      <c r="C81" s="83">
        <v>0</v>
      </c>
      <c r="D81" s="83">
        <v>0</v>
      </c>
      <c r="E81" s="83">
        <v>0</v>
      </c>
      <c r="F81" s="83">
        <v>0</v>
      </c>
      <c r="G81" s="83">
        <v>0.5</v>
      </c>
      <c r="H81" s="83">
        <v>0</v>
      </c>
      <c r="I81" s="83">
        <v>0</v>
      </c>
      <c r="J81" s="83">
        <v>0</v>
      </c>
      <c r="K81" s="83">
        <v>0</v>
      </c>
      <c r="L81" s="83">
        <v>0</v>
      </c>
      <c r="M81" s="83">
        <v>0</v>
      </c>
      <c r="N81" s="83">
        <v>0</v>
      </c>
      <c r="O81" s="83">
        <v>0</v>
      </c>
      <c r="P81" s="83">
        <v>0</v>
      </c>
      <c r="Q81" s="83">
        <v>0</v>
      </c>
      <c r="R81" s="83">
        <v>0</v>
      </c>
      <c r="S81" s="83">
        <v>0</v>
      </c>
      <c r="T81" s="83">
        <v>0</v>
      </c>
      <c r="U81" s="83">
        <v>0</v>
      </c>
      <c r="V81" s="83">
        <v>0</v>
      </c>
      <c r="W81" s="83">
        <v>0</v>
      </c>
      <c r="X81" s="83">
        <v>0</v>
      </c>
      <c r="Y81" s="83">
        <v>0</v>
      </c>
      <c r="Z81" s="83">
        <v>1</v>
      </c>
      <c r="AA81" s="83">
        <v>0</v>
      </c>
      <c r="AB81" s="83">
        <v>0</v>
      </c>
      <c r="AC81" s="83">
        <v>0</v>
      </c>
      <c r="AD81" s="83">
        <v>0</v>
      </c>
      <c r="AE81" s="83">
        <v>0</v>
      </c>
      <c r="AF81" s="83">
        <v>0</v>
      </c>
      <c r="AG81" s="83">
        <v>0</v>
      </c>
      <c r="AH81" s="83">
        <v>0</v>
      </c>
      <c r="AI81" s="83">
        <v>0</v>
      </c>
      <c r="AJ81" s="83">
        <v>0</v>
      </c>
    </row>
    <row r="82" spans="1:40">
      <c r="A82" s="79">
        <v>16</v>
      </c>
      <c r="B82" s="83">
        <v>0</v>
      </c>
      <c r="C82" s="83">
        <v>0</v>
      </c>
      <c r="D82" s="83">
        <v>0</v>
      </c>
      <c r="E82" s="83">
        <v>0</v>
      </c>
      <c r="F82" s="83">
        <v>0</v>
      </c>
      <c r="G82" s="83">
        <v>0</v>
      </c>
      <c r="H82" s="83">
        <v>0</v>
      </c>
      <c r="I82" s="83">
        <v>0</v>
      </c>
      <c r="J82" s="83">
        <v>0</v>
      </c>
      <c r="K82" s="83">
        <v>0</v>
      </c>
      <c r="L82" s="83">
        <v>0</v>
      </c>
      <c r="M82" s="83">
        <v>0</v>
      </c>
      <c r="N82" s="83">
        <v>0</v>
      </c>
      <c r="O82" s="83">
        <v>0</v>
      </c>
      <c r="P82" s="83">
        <v>0</v>
      </c>
      <c r="Q82" s="83">
        <v>0</v>
      </c>
      <c r="R82" s="83">
        <v>0</v>
      </c>
      <c r="S82" s="83">
        <v>0</v>
      </c>
      <c r="T82" s="83">
        <v>0</v>
      </c>
      <c r="U82" s="83">
        <v>0</v>
      </c>
      <c r="V82" s="83">
        <v>0</v>
      </c>
      <c r="W82" s="83">
        <v>0</v>
      </c>
      <c r="X82" s="83">
        <v>0</v>
      </c>
      <c r="Y82" s="83">
        <v>0</v>
      </c>
      <c r="Z82" s="83">
        <v>1</v>
      </c>
      <c r="AA82" s="83">
        <v>0</v>
      </c>
      <c r="AB82" s="83">
        <v>0</v>
      </c>
      <c r="AC82" s="83">
        <v>0</v>
      </c>
      <c r="AD82" s="83">
        <v>0</v>
      </c>
      <c r="AE82" s="83">
        <v>0</v>
      </c>
      <c r="AF82" s="83">
        <v>0</v>
      </c>
      <c r="AG82" s="83">
        <v>0</v>
      </c>
      <c r="AH82" s="83">
        <v>0</v>
      </c>
      <c r="AI82" s="83">
        <v>0</v>
      </c>
      <c r="AJ82" s="83">
        <v>0</v>
      </c>
    </row>
    <row r="83" spans="1:40">
      <c r="A83" s="79">
        <v>17</v>
      </c>
      <c r="B83" s="83">
        <v>0</v>
      </c>
      <c r="C83" s="83">
        <v>0</v>
      </c>
      <c r="D83" s="83">
        <v>0</v>
      </c>
      <c r="E83" s="83">
        <v>0</v>
      </c>
      <c r="F83" s="83">
        <v>0</v>
      </c>
      <c r="G83" s="83">
        <v>0</v>
      </c>
      <c r="H83" s="83">
        <v>0</v>
      </c>
      <c r="I83" s="83">
        <v>0</v>
      </c>
      <c r="J83" s="83">
        <v>0</v>
      </c>
      <c r="K83" s="83">
        <v>0</v>
      </c>
      <c r="L83" s="83">
        <v>0</v>
      </c>
      <c r="M83" s="83">
        <v>0</v>
      </c>
      <c r="N83" s="83">
        <v>0</v>
      </c>
      <c r="O83" s="83">
        <v>0</v>
      </c>
      <c r="P83" s="83">
        <v>0</v>
      </c>
      <c r="Q83" s="83">
        <v>0</v>
      </c>
      <c r="R83" s="83">
        <v>0</v>
      </c>
      <c r="S83" s="83">
        <v>0</v>
      </c>
      <c r="T83" s="83">
        <v>0</v>
      </c>
      <c r="U83" s="83">
        <v>0</v>
      </c>
      <c r="V83" s="83">
        <v>0</v>
      </c>
      <c r="W83" s="83">
        <v>0</v>
      </c>
      <c r="X83" s="83">
        <v>0</v>
      </c>
      <c r="Y83" s="83">
        <v>0</v>
      </c>
      <c r="Z83" s="83">
        <v>1</v>
      </c>
      <c r="AA83" s="83">
        <v>0</v>
      </c>
      <c r="AB83" s="83">
        <v>0</v>
      </c>
      <c r="AC83" s="83">
        <v>0</v>
      </c>
      <c r="AD83" s="83">
        <v>0</v>
      </c>
      <c r="AE83" s="83">
        <v>0</v>
      </c>
      <c r="AF83" s="83">
        <v>0</v>
      </c>
      <c r="AG83" s="83">
        <v>0</v>
      </c>
      <c r="AH83" s="83">
        <v>0</v>
      </c>
      <c r="AI83" s="83">
        <v>0</v>
      </c>
      <c r="AJ83" s="83">
        <v>0</v>
      </c>
    </row>
    <row r="84" spans="1:40">
      <c r="A84" s="79">
        <v>18</v>
      </c>
      <c r="B84" s="83">
        <v>0</v>
      </c>
      <c r="C84" s="83">
        <v>0</v>
      </c>
      <c r="D84" s="83">
        <v>0</v>
      </c>
      <c r="E84" s="83">
        <v>0</v>
      </c>
      <c r="F84" s="83">
        <v>0</v>
      </c>
      <c r="G84" s="83">
        <v>0</v>
      </c>
      <c r="H84" s="83">
        <v>0</v>
      </c>
      <c r="I84" s="83">
        <v>0</v>
      </c>
      <c r="J84" s="83">
        <v>0</v>
      </c>
      <c r="K84" s="83">
        <v>0</v>
      </c>
      <c r="L84" s="83">
        <v>0</v>
      </c>
      <c r="M84" s="83">
        <v>0</v>
      </c>
      <c r="N84" s="83">
        <v>0</v>
      </c>
      <c r="O84" s="83">
        <v>0</v>
      </c>
      <c r="P84" s="83">
        <v>0</v>
      </c>
      <c r="Q84" s="83">
        <v>0</v>
      </c>
      <c r="R84" s="83">
        <v>0</v>
      </c>
      <c r="S84" s="83">
        <v>0</v>
      </c>
      <c r="T84" s="83">
        <v>0</v>
      </c>
      <c r="U84" s="83">
        <v>0</v>
      </c>
      <c r="V84" s="83">
        <v>0</v>
      </c>
      <c r="W84" s="83">
        <v>0</v>
      </c>
      <c r="X84" s="83">
        <v>0</v>
      </c>
      <c r="Y84" s="83">
        <v>0</v>
      </c>
      <c r="Z84" s="83">
        <v>1</v>
      </c>
      <c r="AA84" s="83">
        <v>0</v>
      </c>
      <c r="AB84" s="83">
        <v>0</v>
      </c>
      <c r="AC84" s="83">
        <v>0</v>
      </c>
      <c r="AD84" s="83">
        <v>0</v>
      </c>
      <c r="AE84" s="83">
        <v>0</v>
      </c>
      <c r="AF84" s="83">
        <v>0</v>
      </c>
      <c r="AG84" s="83">
        <v>0</v>
      </c>
      <c r="AH84" s="83">
        <v>0</v>
      </c>
      <c r="AI84" s="83">
        <v>0</v>
      </c>
      <c r="AJ84" s="83">
        <v>0</v>
      </c>
    </row>
    <row r="85" spans="1:40">
      <c r="A85" s="79">
        <v>19</v>
      </c>
      <c r="B85" s="83">
        <v>0</v>
      </c>
      <c r="C85" s="83">
        <v>0</v>
      </c>
      <c r="D85" s="83">
        <v>0</v>
      </c>
      <c r="E85" s="83">
        <v>0</v>
      </c>
      <c r="F85" s="83">
        <v>0</v>
      </c>
      <c r="G85" s="83">
        <v>0</v>
      </c>
      <c r="H85" s="83">
        <v>0</v>
      </c>
      <c r="I85" s="83">
        <v>0</v>
      </c>
      <c r="J85" s="83">
        <v>0</v>
      </c>
      <c r="K85" s="83">
        <v>0</v>
      </c>
      <c r="L85" s="83">
        <v>0</v>
      </c>
      <c r="M85" s="83">
        <v>0</v>
      </c>
      <c r="N85" s="83">
        <v>0</v>
      </c>
      <c r="O85" s="83">
        <v>0</v>
      </c>
      <c r="P85" s="83">
        <v>0</v>
      </c>
      <c r="Q85" s="83">
        <v>0</v>
      </c>
      <c r="R85" s="83">
        <v>0</v>
      </c>
      <c r="S85" s="83">
        <v>0</v>
      </c>
      <c r="T85" s="83">
        <v>0</v>
      </c>
      <c r="U85" s="83">
        <v>0</v>
      </c>
      <c r="V85" s="83">
        <v>0</v>
      </c>
      <c r="W85" s="83">
        <v>0</v>
      </c>
      <c r="X85" s="83">
        <v>0</v>
      </c>
      <c r="Y85" s="83">
        <v>0</v>
      </c>
      <c r="Z85" s="83">
        <v>1</v>
      </c>
      <c r="AA85" s="83">
        <v>0</v>
      </c>
      <c r="AB85" s="83">
        <v>0</v>
      </c>
      <c r="AC85" s="83">
        <v>0</v>
      </c>
      <c r="AD85" s="83">
        <v>0</v>
      </c>
      <c r="AE85" s="83">
        <v>0</v>
      </c>
      <c r="AF85" s="83">
        <v>0</v>
      </c>
      <c r="AG85" s="83">
        <v>0</v>
      </c>
      <c r="AH85" s="83">
        <v>0</v>
      </c>
      <c r="AI85" s="83">
        <v>0</v>
      </c>
      <c r="AJ85" s="83">
        <v>0</v>
      </c>
    </row>
    <row r="86" spans="1:40">
      <c r="A86" s="79">
        <v>20</v>
      </c>
      <c r="B86" s="83">
        <v>0</v>
      </c>
      <c r="C86" s="83">
        <v>0</v>
      </c>
      <c r="D86" s="83">
        <v>0</v>
      </c>
      <c r="E86" s="83">
        <v>0</v>
      </c>
      <c r="F86" s="83">
        <v>0</v>
      </c>
      <c r="G86" s="83">
        <v>0</v>
      </c>
      <c r="H86" s="83">
        <v>0</v>
      </c>
      <c r="I86" s="83">
        <v>0</v>
      </c>
      <c r="J86" s="83">
        <v>0</v>
      </c>
      <c r="K86" s="83">
        <v>0</v>
      </c>
      <c r="L86" s="83">
        <v>0</v>
      </c>
      <c r="M86" s="83">
        <v>0</v>
      </c>
      <c r="N86" s="83">
        <v>0</v>
      </c>
      <c r="O86" s="83">
        <v>0</v>
      </c>
      <c r="P86" s="83">
        <v>0</v>
      </c>
      <c r="Q86" s="83">
        <v>0</v>
      </c>
      <c r="R86" s="83">
        <v>0</v>
      </c>
      <c r="S86" s="83">
        <v>0</v>
      </c>
      <c r="T86" s="83">
        <v>0</v>
      </c>
      <c r="U86" s="83">
        <v>0</v>
      </c>
      <c r="V86" s="83">
        <v>0</v>
      </c>
      <c r="W86" s="83">
        <v>0</v>
      </c>
      <c r="X86" s="83">
        <v>0</v>
      </c>
      <c r="Y86" s="83">
        <v>0</v>
      </c>
      <c r="Z86" s="83">
        <v>1</v>
      </c>
      <c r="AA86" s="83">
        <v>0</v>
      </c>
      <c r="AB86" s="83">
        <v>0</v>
      </c>
      <c r="AC86" s="83">
        <v>0</v>
      </c>
      <c r="AD86" s="83">
        <v>0</v>
      </c>
      <c r="AE86" s="83">
        <v>0</v>
      </c>
      <c r="AF86" s="83">
        <v>0</v>
      </c>
      <c r="AG86" s="83">
        <v>0</v>
      </c>
      <c r="AH86" s="83">
        <v>0</v>
      </c>
      <c r="AI86" s="83">
        <v>0</v>
      </c>
      <c r="AJ86" s="83">
        <v>0</v>
      </c>
    </row>
    <row r="87" spans="1:40">
      <c r="A87" s="79">
        <v>21</v>
      </c>
      <c r="B87" s="83">
        <v>0</v>
      </c>
      <c r="C87" s="83">
        <v>0</v>
      </c>
      <c r="D87" s="83">
        <v>0</v>
      </c>
      <c r="E87" s="83">
        <v>0</v>
      </c>
      <c r="F87" s="83">
        <v>0</v>
      </c>
      <c r="G87" s="83">
        <v>0</v>
      </c>
      <c r="H87" s="83">
        <v>0</v>
      </c>
      <c r="I87" s="83">
        <v>0</v>
      </c>
      <c r="J87" s="83">
        <v>0</v>
      </c>
      <c r="K87" s="83">
        <v>0</v>
      </c>
      <c r="L87" s="83">
        <v>0</v>
      </c>
      <c r="M87" s="83">
        <v>0</v>
      </c>
      <c r="N87" s="83">
        <v>0</v>
      </c>
      <c r="O87" s="83">
        <v>0</v>
      </c>
      <c r="P87" s="83">
        <v>0</v>
      </c>
      <c r="Q87" s="83">
        <v>0</v>
      </c>
      <c r="R87" s="83">
        <v>0</v>
      </c>
      <c r="S87" s="83">
        <v>0</v>
      </c>
      <c r="T87" s="83">
        <v>0</v>
      </c>
      <c r="U87" s="83">
        <v>0</v>
      </c>
      <c r="V87" s="83">
        <v>0</v>
      </c>
      <c r="W87" s="83">
        <v>0</v>
      </c>
      <c r="X87" s="83">
        <v>0</v>
      </c>
      <c r="Y87" s="83">
        <v>0</v>
      </c>
      <c r="Z87" s="83">
        <v>1</v>
      </c>
      <c r="AA87" s="83">
        <v>0</v>
      </c>
      <c r="AB87" s="83">
        <v>0</v>
      </c>
      <c r="AC87" s="83">
        <v>0</v>
      </c>
      <c r="AD87" s="83">
        <v>0</v>
      </c>
      <c r="AE87" s="83">
        <v>0</v>
      </c>
      <c r="AF87" s="83">
        <v>0</v>
      </c>
      <c r="AG87" s="83">
        <v>0</v>
      </c>
      <c r="AH87" s="83">
        <v>0</v>
      </c>
      <c r="AI87" s="83">
        <v>0</v>
      </c>
      <c r="AJ87" s="83">
        <v>0</v>
      </c>
    </row>
    <row r="88" spans="1:40">
      <c r="A88" s="79">
        <v>22</v>
      </c>
      <c r="B88" s="83">
        <v>0</v>
      </c>
      <c r="C88" s="83">
        <v>0</v>
      </c>
      <c r="D88" s="83">
        <v>0</v>
      </c>
      <c r="E88" s="83">
        <v>0</v>
      </c>
      <c r="F88" s="83">
        <v>0</v>
      </c>
      <c r="G88" s="83">
        <v>0</v>
      </c>
      <c r="H88" s="83">
        <v>0</v>
      </c>
      <c r="I88" s="83">
        <v>0</v>
      </c>
      <c r="J88" s="83">
        <v>0</v>
      </c>
      <c r="K88" s="83">
        <v>0</v>
      </c>
      <c r="L88" s="83">
        <v>0</v>
      </c>
      <c r="M88" s="83">
        <v>0</v>
      </c>
      <c r="N88" s="83">
        <v>0</v>
      </c>
      <c r="O88" s="83">
        <v>0</v>
      </c>
      <c r="P88" s="83">
        <v>0</v>
      </c>
      <c r="Q88" s="83">
        <v>0</v>
      </c>
      <c r="R88" s="83">
        <v>0</v>
      </c>
      <c r="S88" s="83">
        <v>0</v>
      </c>
      <c r="T88" s="83">
        <v>0</v>
      </c>
      <c r="U88" s="83">
        <v>0</v>
      </c>
      <c r="V88" s="83">
        <v>0</v>
      </c>
      <c r="W88" s="83">
        <v>0</v>
      </c>
      <c r="X88" s="83">
        <v>0</v>
      </c>
      <c r="Y88" s="83">
        <v>0</v>
      </c>
      <c r="Z88" s="83">
        <v>0</v>
      </c>
      <c r="AA88" s="83">
        <v>0</v>
      </c>
      <c r="AB88" s="83">
        <v>0</v>
      </c>
      <c r="AC88" s="83">
        <v>0</v>
      </c>
      <c r="AD88" s="83">
        <v>0</v>
      </c>
      <c r="AE88" s="83">
        <v>0</v>
      </c>
      <c r="AF88" s="83">
        <v>0</v>
      </c>
      <c r="AG88" s="83">
        <v>0</v>
      </c>
      <c r="AH88" s="83">
        <v>0</v>
      </c>
      <c r="AI88" s="83">
        <v>0</v>
      </c>
      <c r="AJ88" s="83">
        <v>0</v>
      </c>
    </row>
    <row r="89" spans="1:40">
      <c r="A89" s="79">
        <v>23</v>
      </c>
      <c r="B89" s="83">
        <v>0</v>
      </c>
      <c r="C89" s="83">
        <v>0</v>
      </c>
      <c r="D89" s="83">
        <v>0</v>
      </c>
      <c r="E89" s="83">
        <v>0</v>
      </c>
      <c r="F89" s="83">
        <v>0</v>
      </c>
      <c r="G89" s="83">
        <v>0</v>
      </c>
      <c r="H89" s="83">
        <v>0</v>
      </c>
      <c r="I89" s="83">
        <v>0</v>
      </c>
      <c r="J89" s="83">
        <v>0</v>
      </c>
      <c r="K89" s="83">
        <v>0</v>
      </c>
      <c r="L89" s="83">
        <v>0</v>
      </c>
      <c r="M89" s="83">
        <v>0</v>
      </c>
      <c r="N89" s="83">
        <v>0</v>
      </c>
      <c r="O89" s="83">
        <v>0</v>
      </c>
      <c r="P89" s="83">
        <v>0</v>
      </c>
      <c r="Q89" s="83">
        <v>0</v>
      </c>
      <c r="R89" s="83">
        <v>0</v>
      </c>
      <c r="S89" s="83">
        <v>0</v>
      </c>
      <c r="T89" s="83">
        <v>0</v>
      </c>
      <c r="U89" s="83">
        <v>0</v>
      </c>
      <c r="V89" s="83">
        <v>0</v>
      </c>
      <c r="W89" s="83">
        <v>0</v>
      </c>
      <c r="X89" s="83">
        <v>0</v>
      </c>
      <c r="Y89" s="83">
        <v>0</v>
      </c>
      <c r="Z89" s="83">
        <v>0</v>
      </c>
      <c r="AA89" s="83">
        <v>0</v>
      </c>
      <c r="AB89" s="83">
        <v>0</v>
      </c>
      <c r="AC89" s="83">
        <v>0</v>
      </c>
      <c r="AD89" s="83">
        <v>0</v>
      </c>
      <c r="AE89" s="83">
        <v>0</v>
      </c>
      <c r="AF89" s="83">
        <v>0</v>
      </c>
      <c r="AG89" s="83">
        <v>0</v>
      </c>
      <c r="AH89" s="83">
        <v>0</v>
      </c>
      <c r="AI89" s="83">
        <v>0</v>
      </c>
      <c r="AJ89" s="83">
        <v>0</v>
      </c>
    </row>
    <row r="90" spans="1:40">
      <c r="A90" s="79">
        <v>24</v>
      </c>
      <c r="B90" s="83">
        <v>0</v>
      </c>
      <c r="C90" s="83">
        <v>0</v>
      </c>
      <c r="D90" s="83">
        <v>0</v>
      </c>
      <c r="E90" s="83">
        <v>0</v>
      </c>
      <c r="F90" s="83">
        <v>0</v>
      </c>
      <c r="G90" s="83">
        <v>0</v>
      </c>
      <c r="H90" s="83">
        <v>0</v>
      </c>
      <c r="I90" s="83">
        <v>0</v>
      </c>
      <c r="J90" s="83">
        <v>0</v>
      </c>
      <c r="K90" s="83">
        <v>0</v>
      </c>
      <c r="L90" s="83">
        <v>0</v>
      </c>
      <c r="M90" s="83">
        <v>0</v>
      </c>
      <c r="N90" s="83">
        <v>0</v>
      </c>
      <c r="O90" s="83">
        <v>0</v>
      </c>
      <c r="P90" s="83">
        <v>0</v>
      </c>
      <c r="Q90" s="83">
        <v>0</v>
      </c>
      <c r="R90" s="83">
        <v>0</v>
      </c>
      <c r="S90" s="83">
        <v>0</v>
      </c>
      <c r="T90" s="83">
        <v>0</v>
      </c>
      <c r="U90" s="83">
        <v>0</v>
      </c>
      <c r="V90" s="83">
        <v>0</v>
      </c>
      <c r="W90" s="83">
        <v>0</v>
      </c>
      <c r="X90" s="83">
        <v>0</v>
      </c>
      <c r="Y90" s="83">
        <v>0</v>
      </c>
      <c r="Z90" s="83">
        <v>0</v>
      </c>
      <c r="AA90" s="83">
        <v>0</v>
      </c>
      <c r="AB90" s="83">
        <v>0</v>
      </c>
      <c r="AC90" s="83">
        <v>0</v>
      </c>
      <c r="AD90" s="83">
        <v>0</v>
      </c>
      <c r="AE90" s="83">
        <v>0</v>
      </c>
      <c r="AF90" s="83">
        <v>0</v>
      </c>
      <c r="AG90" s="83">
        <v>0</v>
      </c>
      <c r="AH90" s="83">
        <v>0</v>
      </c>
      <c r="AI90" s="83">
        <v>0</v>
      </c>
      <c r="AJ90" s="83">
        <v>0</v>
      </c>
    </row>
    <row r="91" spans="1:40">
      <c r="A91" s="96">
        <v>25</v>
      </c>
      <c r="B91" s="97">
        <v>0</v>
      </c>
      <c r="C91" s="97">
        <v>0</v>
      </c>
      <c r="D91" s="97">
        <v>0</v>
      </c>
      <c r="E91" s="97">
        <v>0</v>
      </c>
      <c r="F91" s="97">
        <v>0</v>
      </c>
      <c r="G91" s="97">
        <v>0</v>
      </c>
      <c r="H91" s="97">
        <v>0</v>
      </c>
      <c r="I91" s="97">
        <v>0</v>
      </c>
      <c r="J91" s="97">
        <v>0</v>
      </c>
      <c r="K91" s="97">
        <v>0</v>
      </c>
      <c r="L91" s="97">
        <v>0</v>
      </c>
      <c r="M91" s="97">
        <v>0</v>
      </c>
      <c r="N91" s="97">
        <v>0</v>
      </c>
      <c r="O91" s="97">
        <v>0</v>
      </c>
      <c r="P91" s="97">
        <v>0</v>
      </c>
      <c r="Q91" s="97">
        <v>0</v>
      </c>
      <c r="R91" s="97">
        <v>0</v>
      </c>
      <c r="S91" s="97">
        <v>0</v>
      </c>
      <c r="T91" s="97">
        <v>0</v>
      </c>
      <c r="U91" s="97">
        <v>0</v>
      </c>
      <c r="V91" s="97">
        <v>0</v>
      </c>
      <c r="W91" s="97">
        <v>0</v>
      </c>
      <c r="X91" s="97">
        <v>0</v>
      </c>
      <c r="Y91" s="97">
        <v>0</v>
      </c>
      <c r="Z91" s="97">
        <v>0</v>
      </c>
      <c r="AA91" s="97">
        <v>0</v>
      </c>
      <c r="AB91" s="97">
        <v>0</v>
      </c>
      <c r="AC91" s="97">
        <v>0</v>
      </c>
      <c r="AD91" s="97">
        <v>0</v>
      </c>
      <c r="AE91" s="97">
        <v>0</v>
      </c>
      <c r="AF91" s="97">
        <v>0</v>
      </c>
      <c r="AG91" s="97">
        <v>0</v>
      </c>
      <c r="AH91" s="97">
        <v>0</v>
      </c>
      <c r="AI91" s="97">
        <v>0</v>
      </c>
      <c r="AJ91" s="97">
        <v>0</v>
      </c>
      <c r="AL91">
        <f>CORREL(AK94:AK117,AL94:AL117)</f>
        <v>0.99234451571134497</v>
      </c>
    </row>
    <row r="92" spans="1:40" ht="15" customHeight="1">
      <c r="A92" s="92" t="s">
        <v>289</v>
      </c>
      <c r="B92" s="92" t="s">
        <v>190</v>
      </c>
      <c r="C92" s="92" t="s">
        <v>191</v>
      </c>
      <c r="D92" s="92" t="s">
        <v>192</v>
      </c>
      <c r="E92" s="92" t="s">
        <v>193</v>
      </c>
      <c r="F92" s="92" t="s">
        <v>194</v>
      </c>
      <c r="G92" s="92" t="s">
        <v>195</v>
      </c>
      <c r="H92" s="92" t="s">
        <v>196</v>
      </c>
      <c r="I92" s="92" t="s">
        <v>197</v>
      </c>
      <c r="J92" s="92" t="s">
        <v>198</v>
      </c>
      <c r="K92" s="92" t="s">
        <v>199</v>
      </c>
      <c r="L92" s="92" t="s">
        <v>200</v>
      </c>
      <c r="M92" s="92" t="s">
        <v>201</v>
      </c>
      <c r="N92" s="92" t="s">
        <v>202</v>
      </c>
      <c r="O92" s="92" t="s">
        <v>203</v>
      </c>
      <c r="P92" s="92" t="s">
        <v>204</v>
      </c>
      <c r="Q92" s="92" t="s">
        <v>205</v>
      </c>
      <c r="R92" s="92" t="s">
        <v>206</v>
      </c>
      <c r="S92" s="92" t="s">
        <v>207</v>
      </c>
      <c r="T92" s="92" t="s">
        <v>208</v>
      </c>
      <c r="U92" s="92" t="s">
        <v>209</v>
      </c>
      <c r="V92" s="92" t="s">
        <v>210</v>
      </c>
      <c r="W92" s="92" t="s">
        <v>211</v>
      </c>
      <c r="X92" s="92" t="s">
        <v>212</v>
      </c>
      <c r="Y92" s="92" t="s">
        <v>213</v>
      </c>
      <c r="Z92" s="92" t="s">
        <v>214</v>
      </c>
      <c r="AA92" s="92" t="s">
        <v>215</v>
      </c>
      <c r="AB92" s="92" t="s">
        <v>216</v>
      </c>
      <c r="AC92" s="92" t="s">
        <v>217</v>
      </c>
      <c r="AD92" s="92" t="s">
        <v>218</v>
      </c>
      <c r="AE92" s="92" t="s">
        <v>219</v>
      </c>
      <c r="AF92" s="92" t="s">
        <v>220</v>
      </c>
      <c r="AG92" s="92" t="s">
        <v>221</v>
      </c>
      <c r="AH92" s="92" t="s">
        <v>222</v>
      </c>
      <c r="AI92" s="92" t="s">
        <v>223</v>
      </c>
      <c r="AJ92" s="92" t="s">
        <v>224</v>
      </c>
      <c r="AK92" s="92" t="s">
        <v>290</v>
      </c>
      <c r="AL92" s="92" t="s">
        <v>76</v>
      </c>
      <c r="AM92" s="81" t="s">
        <v>291</v>
      </c>
      <c r="AN92" s="81" t="s">
        <v>293</v>
      </c>
    </row>
    <row r="93" spans="1:40" ht="30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82" t="s">
        <v>292</v>
      </c>
      <c r="AN93" s="82" t="s">
        <v>294</v>
      </c>
    </row>
    <row r="94" spans="1:40">
      <c r="A94" s="79" t="s">
        <v>226</v>
      </c>
      <c r="B94" s="83">
        <v>0</v>
      </c>
      <c r="C94" s="83">
        <v>0</v>
      </c>
      <c r="D94" s="83">
        <v>0</v>
      </c>
      <c r="E94" s="83">
        <v>0</v>
      </c>
      <c r="F94" s="83">
        <v>0</v>
      </c>
      <c r="G94" s="83">
        <v>0</v>
      </c>
      <c r="H94" s="83">
        <v>0</v>
      </c>
      <c r="I94" s="83">
        <v>0</v>
      </c>
      <c r="J94" s="83">
        <v>0</v>
      </c>
      <c r="K94" s="83">
        <v>0</v>
      </c>
      <c r="L94" s="83">
        <v>0</v>
      </c>
      <c r="M94" s="83">
        <v>0</v>
      </c>
      <c r="N94" s="83">
        <v>2</v>
      </c>
      <c r="O94" s="83">
        <v>0</v>
      </c>
      <c r="P94" s="83">
        <v>0</v>
      </c>
      <c r="Q94" s="83">
        <v>0</v>
      </c>
      <c r="R94" s="83">
        <v>0</v>
      </c>
      <c r="S94" s="83">
        <v>0</v>
      </c>
      <c r="T94" s="83">
        <v>0</v>
      </c>
      <c r="U94" s="83">
        <v>0</v>
      </c>
      <c r="V94" s="83">
        <v>0</v>
      </c>
      <c r="W94" s="83">
        <v>0</v>
      </c>
      <c r="X94" s="83">
        <v>0</v>
      </c>
      <c r="Y94" s="83">
        <v>0</v>
      </c>
      <c r="Z94" s="83">
        <v>0</v>
      </c>
      <c r="AA94" s="83">
        <v>0</v>
      </c>
      <c r="AB94" s="83">
        <v>0</v>
      </c>
      <c r="AC94" s="83">
        <v>0</v>
      </c>
      <c r="AD94" s="83">
        <v>0</v>
      </c>
      <c r="AE94" s="83">
        <v>0.5</v>
      </c>
      <c r="AF94" s="83">
        <v>0</v>
      </c>
      <c r="AG94" s="83">
        <v>0.5</v>
      </c>
      <c r="AH94" s="83">
        <v>0</v>
      </c>
      <c r="AI94" s="83">
        <v>0</v>
      </c>
      <c r="AJ94" s="83">
        <v>0</v>
      </c>
      <c r="AK94" s="83">
        <v>2.9</v>
      </c>
      <c r="AL94" s="83">
        <v>2</v>
      </c>
      <c r="AM94" s="83">
        <v>-0.9</v>
      </c>
      <c r="AN94" s="83">
        <v>-45</v>
      </c>
    </row>
    <row r="95" spans="1:40">
      <c r="A95" s="79" t="s">
        <v>227</v>
      </c>
      <c r="B95" s="83">
        <v>3.9</v>
      </c>
      <c r="C95" s="83">
        <v>0</v>
      </c>
      <c r="D95" s="83">
        <v>0</v>
      </c>
      <c r="E95" s="83">
        <v>0</v>
      </c>
      <c r="F95" s="83">
        <v>0</v>
      </c>
      <c r="G95" s="83">
        <v>0.5</v>
      </c>
      <c r="H95" s="83">
        <v>0</v>
      </c>
      <c r="I95" s="83">
        <v>0.5</v>
      </c>
      <c r="J95" s="83">
        <v>0</v>
      </c>
      <c r="K95" s="83">
        <v>0</v>
      </c>
      <c r="L95" s="83">
        <v>0</v>
      </c>
      <c r="M95" s="83">
        <v>0</v>
      </c>
      <c r="N95" s="83">
        <v>0</v>
      </c>
      <c r="O95" s="83">
        <v>0</v>
      </c>
      <c r="P95" s="83">
        <v>0</v>
      </c>
      <c r="Q95" s="83">
        <v>0</v>
      </c>
      <c r="R95" s="83">
        <v>0</v>
      </c>
      <c r="S95" s="83">
        <v>0</v>
      </c>
      <c r="T95" s="83">
        <v>0</v>
      </c>
      <c r="U95" s="83">
        <v>0</v>
      </c>
      <c r="V95" s="83">
        <v>1</v>
      </c>
      <c r="W95" s="83">
        <v>0</v>
      </c>
      <c r="X95" s="83">
        <v>0</v>
      </c>
      <c r="Y95" s="83">
        <v>0</v>
      </c>
      <c r="Z95" s="83">
        <v>1</v>
      </c>
      <c r="AA95" s="83">
        <v>0</v>
      </c>
      <c r="AB95" s="83">
        <v>0</v>
      </c>
      <c r="AC95" s="83">
        <v>0</v>
      </c>
      <c r="AD95" s="83">
        <v>0</v>
      </c>
      <c r="AE95" s="83">
        <v>0</v>
      </c>
      <c r="AF95" s="83">
        <v>0</v>
      </c>
      <c r="AG95" s="83">
        <v>0</v>
      </c>
      <c r="AH95" s="83">
        <v>0</v>
      </c>
      <c r="AI95" s="83">
        <v>0</v>
      </c>
      <c r="AJ95" s="83">
        <v>0</v>
      </c>
      <c r="AK95" s="83">
        <v>6.9</v>
      </c>
      <c r="AL95" s="83">
        <v>7</v>
      </c>
      <c r="AM95" s="83">
        <v>0.1</v>
      </c>
      <c r="AN95" s="83">
        <v>1.43</v>
      </c>
    </row>
    <row r="96" spans="1:40">
      <c r="A96" s="79" t="s">
        <v>228</v>
      </c>
      <c r="B96" s="83">
        <v>0</v>
      </c>
      <c r="C96" s="83">
        <v>0</v>
      </c>
      <c r="D96" s="83">
        <v>0</v>
      </c>
      <c r="E96" s="83">
        <v>0</v>
      </c>
      <c r="F96" s="83">
        <v>0</v>
      </c>
      <c r="G96" s="83">
        <v>0.5</v>
      </c>
      <c r="H96" s="83">
        <v>0</v>
      </c>
      <c r="I96" s="83">
        <v>0</v>
      </c>
      <c r="J96" s="83">
        <v>0</v>
      </c>
      <c r="K96" s="83">
        <v>0</v>
      </c>
      <c r="L96" s="83">
        <v>0</v>
      </c>
      <c r="M96" s="83">
        <v>0</v>
      </c>
      <c r="N96" s="83">
        <v>0</v>
      </c>
      <c r="O96" s="83">
        <v>0</v>
      </c>
      <c r="P96" s="83">
        <v>0</v>
      </c>
      <c r="Q96" s="83">
        <v>0</v>
      </c>
      <c r="R96" s="83">
        <v>0</v>
      </c>
      <c r="S96" s="83">
        <v>0</v>
      </c>
      <c r="T96" s="83">
        <v>0</v>
      </c>
      <c r="U96" s="83">
        <v>0</v>
      </c>
      <c r="V96" s="83">
        <v>0</v>
      </c>
      <c r="W96" s="83">
        <v>0</v>
      </c>
      <c r="X96" s="83">
        <v>0</v>
      </c>
      <c r="Y96" s="83">
        <v>0</v>
      </c>
      <c r="Z96" s="83">
        <v>1</v>
      </c>
      <c r="AA96" s="83">
        <v>0</v>
      </c>
      <c r="AB96" s="83">
        <v>0</v>
      </c>
      <c r="AC96" s="83">
        <v>0</v>
      </c>
      <c r="AD96" s="83">
        <v>0</v>
      </c>
      <c r="AE96" s="83">
        <v>0</v>
      </c>
      <c r="AF96" s="83">
        <v>1</v>
      </c>
      <c r="AG96" s="83">
        <v>0</v>
      </c>
      <c r="AH96" s="83">
        <v>0</v>
      </c>
      <c r="AI96" s="83">
        <v>0</v>
      </c>
      <c r="AJ96" s="83">
        <v>0</v>
      </c>
      <c r="AK96" s="83">
        <v>2.5</v>
      </c>
      <c r="AL96" s="83">
        <v>3</v>
      </c>
      <c r="AM96" s="83">
        <v>0.5</v>
      </c>
      <c r="AN96" s="83">
        <v>16.670000000000002</v>
      </c>
    </row>
    <row r="97" spans="1:40">
      <c r="A97" s="79" t="s">
        <v>229</v>
      </c>
      <c r="B97" s="83">
        <v>0</v>
      </c>
      <c r="C97" s="83">
        <v>0</v>
      </c>
      <c r="D97" s="83">
        <v>0</v>
      </c>
      <c r="E97" s="83">
        <v>0</v>
      </c>
      <c r="F97" s="83">
        <v>0</v>
      </c>
      <c r="G97" s="83">
        <v>0.5</v>
      </c>
      <c r="H97" s="83">
        <v>0</v>
      </c>
      <c r="I97" s="83">
        <v>0</v>
      </c>
      <c r="J97" s="83">
        <v>0</v>
      </c>
      <c r="K97" s="83">
        <v>0</v>
      </c>
      <c r="L97" s="83">
        <v>0</v>
      </c>
      <c r="M97" s="83">
        <v>0</v>
      </c>
      <c r="N97" s="83">
        <v>0</v>
      </c>
      <c r="O97" s="83">
        <v>0</v>
      </c>
      <c r="P97" s="83">
        <v>0</v>
      </c>
      <c r="Q97" s="83">
        <v>0</v>
      </c>
      <c r="R97" s="83">
        <v>0</v>
      </c>
      <c r="S97" s="83">
        <v>0</v>
      </c>
      <c r="T97" s="83">
        <v>0</v>
      </c>
      <c r="U97" s="83">
        <v>0</v>
      </c>
      <c r="V97" s="83">
        <v>0</v>
      </c>
      <c r="W97" s="83">
        <v>0</v>
      </c>
      <c r="X97" s="83">
        <v>0</v>
      </c>
      <c r="Y97" s="83">
        <v>0</v>
      </c>
      <c r="Z97" s="83">
        <v>0</v>
      </c>
      <c r="AA97" s="83">
        <v>0</v>
      </c>
      <c r="AB97" s="83">
        <v>0</v>
      </c>
      <c r="AC97" s="83">
        <v>0</v>
      </c>
      <c r="AD97" s="83">
        <v>0</v>
      </c>
      <c r="AE97" s="83">
        <v>0.5</v>
      </c>
      <c r="AF97" s="83">
        <v>0</v>
      </c>
      <c r="AG97" s="83">
        <v>0.5</v>
      </c>
      <c r="AH97" s="83">
        <v>0</v>
      </c>
      <c r="AI97" s="83">
        <v>0</v>
      </c>
      <c r="AJ97" s="83">
        <v>0</v>
      </c>
      <c r="AK97" s="83">
        <v>1.5</v>
      </c>
      <c r="AL97" s="83">
        <v>1</v>
      </c>
      <c r="AM97" s="83">
        <v>-0.5</v>
      </c>
      <c r="AN97" s="83">
        <v>-50</v>
      </c>
    </row>
    <row r="98" spans="1:40">
      <c r="A98" s="79" t="s">
        <v>230</v>
      </c>
      <c r="B98" s="83">
        <v>0</v>
      </c>
      <c r="C98" s="83">
        <v>0</v>
      </c>
      <c r="D98" s="83">
        <v>0</v>
      </c>
      <c r="E98" s="83">
        <v>0</v>
      </c>
      <c r="F98" s="83">
        <v>0</v>
      </c>
      <c r="G98" s="83">
        <v>2.5</v>
      </c>
      <c r="H98" s="83">
        <v>0</v>
      </c>
      <c r="I98" s="83">
        <v>0</v>
      </c>
      <c r="J98" s="83">
        <v>0</v>
      </c>
      <c r="K98" s="83">
        <v>0</v>
      </c>
      <c r="L98" s="83">
        <v>0</v>
      </c>
      <c r="M98" s="83">
        <v>0</v>
      </c>
      <c r="N98" s="83">
        <v>0</v>
      </c>
      <c r="O98" s="83">
        <v>0</v>
      </c>
      <c r="P98" s="83">
        <v>0</v>
      </c>
      <c r="Q98" s="83">
        <v>0</v>
      </c>
      <c r="R98" s="83">
        <v>0</v>
      </c>
      <c r="S98" s="83">
        <v>0</v>
      </c>
      <c r="T98" s="83">
        <v>3.9</v>
      </c>
      <c r="U98" s="83">
        <v>0</v>
      </c>
      <c r="V98" s="83">
        <v>0</v>
      </c>
      <c r="W98" s="83">
        <v>0</v>
      </c>
      <c r="X98" s="83">
        <v>0</v>
      </c>
      <c r="Y98" s="83">
        <v>0</v>
      </c>
      <c r="Z98" s="83">
        <v>1</v>
      </c>
      <c r="AA98" s="83">
        <v>0</v>
      </c>
      <c r="AB98" s="83">
        <v>0</v>
      </c>
      <c r="AC98" s="83">
        <v>2.9</v>
      </c>
      <c r="AD98" s="83">
        <v>0</v>
      </c>
      <c r="AE98" s="83">
        <v>0</v>
      </c>
      <c r="AF98" s="83">
        <v>0</v>
      </c>
      <c r="AG98" s="83">
        <v>0</v>
      </c>
      <c r="AH98" s="83">
        <v>0</v>
      </c>
      <c r="AI98" s="83">
        <v>0</v>
      </c>
      <c r="AJ98" s="83">
        <v>0</v>
      </c>
      <c r="AK98" s="83">
        <v>10.3</v>
      </c>
      <c r="AL98" s="83">
        <v>10</v>
      </c>
      <c r="AM98" s="83">
        <v>-0.3</v>
      </c>
      <c r="AN98" s="83">
        <v>-3</v>
      </c>
    </row>
    <row r="99" spans="1:40">
      <c r="A99" s="79" t="s">
        <v>231</v>
      </c>
      <c r="B99" s="83">
        <v>0</v>
      </c>
      <c r="C99" s="83">
        <v>0</v>
      </c>
      <c r="D99" s="83">
        <v>0</v>
      </c>
      <c r="E99" s="83">
        <v>0</v>
      </c>
      <c r="F99" s="83">
        <v>0</v>
      </c>
      <c r="G99" s="83">
        <v>0</v>
      </c>
      <c r="H99" s="83">
        <v>0</v>
      </c>
      <c r="I99" s="83">
        <v>0</v>
      </c>
      <c r="J99" s="83">
        <v>0</v>
      </c>
      <c r="K99" s="83">
        <v>0</v>
      </c>
      <c r="L99" s="83">
        <v>0</v>
      </c>
      <c r="M99" s="83">
        <v>0</v>
      </c>
      <c r="N99" s="83">
        <v>2</v>
      </c>
      <c r="O99" s="83">
        <v>1</v>
      </c>
      <c r="P99" s="83">
        <v>0</v>
      </c>
      <c r="Q99" s="83">
        <v>0</v>
      </c>
      <c r="R99" s="83">
        <v>0</v>
      </c>
      <c r="S99" s="83">
        <v>0</v>
      </c>
      <c r="T99" s="83">
        <v>0</v>
      </c>
      <c r="U99" s="83">
        <v>0</v>
      </c>
      <c r="V99" s="83">
        <v>0</v>
      </c>
      <c r="W99" s="83">
        <v>0</v>
      </c>
      <c r="X99" s="83">
        <v>0</v>
      </c>
      <c r="Y99" s="83">
        <v>0</v>
      </c>
      <c r="Z99" s="83">
        <v>1</v>
      </c>
      <c r="AA99" s="83">
        <v>0</v>
      </c>
      <c r="AB99" s="83">
        <v>0</v>
      </c>
      <c r="AC99" s="83">
        <v>0</v>
      </c>
      <c r="AD99" s="83">
        <v>0</v>
      </c>
      <c r="AE99" s="83">
        <v>0</v>
      </c>
      <c r="AF99" s="83">
        <v>0</v>
      </c>
      <c r="AG99" s="83">
        <v>0</v>
      </c>
      <c r="AH99" s="83">
        <v>0</v>
      </c>
      <c r="AI99" s="83">
        <v>0</v>
      </c>
      <c r="AJ99" s="83">
        <v>0</v>
      </c>
      <c r="AK99" s="83">
        <v>3.9</v>
      </c>
      <c r="AL99" s="83">
        <v>4</v>
      </c>
      <c r="AM99" s="83">
        <v>0.1</v>
      </c>
      <c r="AN99" s="83">
        <v>2.5</v>
      </c>
    </row>
    <row r="100" spans="1:40">
      <c r="A100" s="79" t="s">
        <v>232</v>
      </c>
      <c r="B100" s="83">
        <v>0</v>
      </c>
      <c r="C100" s="83">
        <v>0</v>
      </c>
      <c r="D100" s="83">
        <v>0</v>
      </c>
      <c r="E100" s="83">
        <v>0</v>
      </c>
      <c r="F100" s="83">
        <v>0</v>
      </c>
      <c r="G100" s="83">
        <v>0.5</v>
      </c>
      <c r="H100" s="83">
        <v>0</v>
      </c>
      <c r="I100" s="83">
        <v>0</v>
      </c>
      <c r="J100" s="83">
        <v>0</v>
      </c>
      <c r="K100" s="83">
        <v>0</v>
      </c>
      <c r="L100" s="83">
        <v>0</v>
      </c>
      <c r="M100" s="83">
        <v>0</v>
      </c>
      <c r="N100" s="83">
        <v>2</v>
      </c>
      <c r="O100" s="83">
        <v>1</v>
      </c>
      <c r="P100" s="83">
        <v>0</v>
      </c>
      <c r="Q100" s="83">
        <v>0</v>
      </c>
      <c r="R100" s="83">
        <v>0</v>
      </c>
      <c r="S100" s="83">
        <v>0</v>
      </c>
      <c r="T100" s="83">
        <v>0</v>
      </c>
      <c r="U100" s="83">
        <v>0</v>
      </c>
      <c r="V100" s="83">
        <v>0</v>
      </c>
      <c r="W100" s="83">
        <v>0</v>
      </c>
      <c r="X100" s="83">
        <v>0</v>
      </c>
      <c r="Y100" s="83">
        <v>0</v>
      </c>
      <c r="Z100" s="83">
        <v>1</v>
      </c>
      <c r="AA100" s="83">
        <v>0</v>
      </c>
      <c r="AB100" s="83">
        <v>2</v>
      </c>
      <c r="AC100" s="83">
        <v>0</v>
      </c>
      <c r="AD100" s="83">
        <v>0</v>
      </c>
      <c r="AE100" s="83">
        <v>0.5</v>
      </c>
      <c r="AF100" s="83">
        <v>1</v>
      </c>
      <c r="AG100" s="83">
        <v>0.5</v>
      </c>
      <c r="AH100" s="83">
        <v>0</v>
      </c>
      <c r="AI100" s="83">
        <v>0</v>
      </c>
      <c r="AJ100" s="83">
        <v>0</v>
      </c>
      <c r="AK100" s="83">
        <v>8.4</v>
      </c>
      <c r="AL100" s="83">
        <v>9</v>
      </c>
      <c r="AM100" s="83">
        <v>0.6</v>
      </c>
      <c r="AN100" s="83">
        <v>6.67</v>
      </c>
    </row>
    <row r="101" spans="1:40">
      <c r="A101" s="79" t="s">
        <v>233</v>
      </c>
      <c r="B101" s="83">
        <v>0</v>
      </c>
      <c r="C101" s="83">
        <v>0</v>
      </c>
      <c r="D101" s="83">
        <v>0</v>
      </c>
      <c r="E101" s="83">
        <v>0</v>
      </c>
      <c r="F101" s="83">
        <v>0</v>
      </c>
      <c r="G101" s="83">
        <v>0</v>
      </c>
      <c r="H101" s="83">
        <v>0</v>
      </c>
      <c r="I101" s="83">
        <v>0</v>
      </c>
      <c r="J101" s="83">
        <v>0</v>
      </c>
      <c r="K101" s="83">
        <v>0</v>
      </c>
      <c r="L101" s="83">
        <v>0</v>
      </c>
      <c r="M101" s="83">
        <v>0</v>
      </c>
      <c r="N101" s="83">
        <v>0</v>
      </c>
      <c r="O101" s="83">
        <v>0</v>
      </c>
      <c r="P101" s="83">
        <v>0</v>
      </c>
      <c r="Q101" s="83">
        <v>0</v>
      </c>
      <c r="R101" s="83">
        <v>0</v>
      </c>
      <c r="S101" s="83">
        <v>0</v>
      </c>
      <c r="T101" s="83">
        <v>0</v>
      </c>
      <c r="U101" s="83">
        <v>0</v>
      </c>
      <c r="V101" s="83">
        <v>0</v>
      </c>
      <c r="W101" s="83">
        <v>0</v>
      </c>
      <c r="X101" s="83">
        <v>0</v>
      </c>
      <c r="Y101" s="83">
        <v>0</v>
      </c>
      <c r="Z101" s="83">
        <v>1</v>
      </c>
      <c r="AA101" s="83">
        <v>0</v>
      </c>
      <c r="AB101" s="83">
        <v>0</v>
      </c>
      <c r="AC101" s="83">
        <v>4.9000000000000004</v>
      </c>
      <c r="AD101" s="83">
        <v>0</v>
      </c>
      <c r="AE101" s="83">
        <v>0</v>
      </c>
      <c r="AF101" s="83">
        <v>0</v>
      </c>
      <c r="AG101" s="83">
        <v>0</v>
      </c>
      <c r="AH101" s="83">
        <v>0</v>
      </c>
      <c r="AI101" s="83">
        <v>0</v>
      </c>
      <c r="AJ101" s="83">
        <v>0</v>
      </c>
      <c r="AK101" s="83">
        <v>5.9</v>
      </c>
      <c r="AL101" s="83">
        <v>6</v>
      </c>
      <c r="AM101" s="83">
        <v>0.1</v>
      </c>
      <c r="AN101" s="83">
        <v>1.67</v>
      </c>
    </row>
    <row r="102" spans="1:40">
      <c r="A102" s="79" t="s">
        <v>234</v>
      </c>
      <c r="B102" s="83">
        <v>0</v>
      </c>
      <c r="C102" s="83">
        <v>0</v>
      </c>
      <c r="D102" s="83">
        <v>0</v>
      </c>
      <c r="E102" s="83">
        <v>0</v>
      </c>
      <c r="F102" s="83">
        <v>0</v>
      </c>
      <c r="G102" s="83">
        <v>0.5</v>
      </c>
      <c r="H102" s="83">
        <v>0</v>
      </c>
      <c r="I102" s="83">
        <v>0</v>
      </c>
      <c r="J102" s="83">
        <v>0</v>
      </c>
      <c r="K102" s="83">
        <v>0</v>
      </c>
      <c r="L102" s="83">
        <v>0</v>
      </c>
      <c r="M102" s="83">
        <v>0</v>
      </c>
      <c r="N102" s="83">
        <v>0</v>
      </c>
      <c r="O102" s="83">
        <v>1</v>
      </c>
      <c r="P102" s="83">
        <v>0</v>
      </c>
      <c r="Q102" s="83">
        <v>0</v>
      </c>
      <c r="R102" s="83">
        <v>0</v>
      </c>
      <c r="S102" s="83">
        <v>0</v>
      </c>
      <c r="T102" s="83">
        <v>0</v>
      </c>
      <c r="U102" s="83">
        <v>0</v>
      </c>
      <c r="V102" s="83">
        <v>0</v>
      </c>
      <c r="W102" s="83">
        <v>0</v>
      </c>
      <c r="X102" s="83">
        <v>0</v>
      </c>
      <c r="Y102" s="83">
        <v>2.5</v>
      </c>
      <c r="Z102" s="83">
        <v>1</v>
      </c>
      <c r="AA102" s="83">
        <v>0</v>
      </c>
      <c r="AB102" s="83">
        <v>0</v>
      </c>
      <c r="AC102" s="83">
        <v>0</v>
      </c>
      <c r="AD102" s="83">
        <v>0</v>
      </c>
      <c r="AE102" s="83">
        <v>0</v>
      </c>
      <c r="AF102" s="83">
        <v>0</v>
      </c>
      <c r="AG102" s="83">
        <v>0</v>
      </c>
      <c r="AH102" s="83">
        <v>0</v>
      </c>
      <c r="AI102" s="83">
        <v>0</v>
      </c>
      <c r="AJ102" s="83">
        <v>0</v>
      </c>
      <c r="AK102" s="83">
        <v>4.9000000000000004</v>
      </c>
      <c r="AL102" s="83">
        <v>5</v>
      </c>
      <c r="AM102" s="83">
        <v>0.1</v>
      </c>
      <c r="AN102" s="83">
        <v>2</v>
      </c>
    </row>
    <row r="103" spans="1:40">
      <c r="A103" s="79" t="s">
        <v>235</v>
      </c>
      <c r="B103" s="83">
        <v>0</v>
      </c>
      <c r="C103" s="83">
        <v>0</v>
      </c>
      <c r="D103" s="83">
        <v>0</v>
      </c>
      <c r="E103" s="83">
        <v>0</v>
      </c>
      <c r="F103" s="83">
        <v>0</v>
      </c>
      <c r="G103" s="83">
        <v>0.5</v>
      </c>
      <c r="H103" s="83">
        <v>0</v>
      </c>
      <c r="I103" s="83">
        <v>0</v>
      </c>
      <c r="J103" s="83">
        <v>0</v>
      </c>
      <c r="K103" s="83">
        <v>0</v>
      </c>
      <c r="L103" s="83">
        <v>0</v>
      </c>
      <c r="M103" s="83">
        <v>0</v>
      </c>
      <c r="N103" s="83">
        <v>0</v>
      </c>
      <c r="O103" s="83">
        <v>0</v>
      </c>
      <c r="P103" s="83">
        <v>0</v>
      </c>
      <c r="Q103" s="83">
        <v>0</v>
      </c>
      <c r="R103" s="83">
        <v>0</v>
      </c>
      <c r="S103" s="83">
        <v>0</v>
      </c>
      <c r="T103" s="83">
        <v>0</v>
      </c>
      <c r="U103" s="83">
        <v>0</v>
      </c>
      <c r="V103" s="83">
        <v>0</v>
      </c>
      <c r="W103" s="83">
        <v>0</v>
      </c>
      <c r="X103" s="83">
        <v>0</v>
      </c>
      <c r="Y103" s="83">
        <v>0</v>
      </c>
      <c r="Z103" s="83">
        <v>1</v>
      </c>
      <c r="AA103" s="83">
        <v>0</v>
      </c>
      <c r="AB103" s="83">
        <v>0</v>
      </c>
      <c r="AC103" s="83">
        <v>1</v>
      </c>
      <c r="AD103" s="83">
        <v>0</v>
      </c>
      <c r="AE103" s="83">
        <v>0</v>
      </c>
      <c r="AF103" s="83">
        <v>0</v>
      </c>
      <c r="AG103" s="83">
        <v>0</v>
      </c>
      <c r="AH103" s="83">
        <v>0</v>
      </c>
      <c r="AI103" s="83">
        <v>5.9</v>
      </c>
      <c r="AJ103" s="83">
        <v>0</v>
      </c>
      <c r="AK103" s="83">
        <v>8.4</v>
      </c>
      <c r="AL103" s="83">
        <v>8</v>
      </c>
      <c r="AM103" s="83">
        <v>-0.4</v>
      </c>
      <c r="AN103" s="83">
        <v>-5</v>
      </c>
    </row>
    <row r="104" spans="1:40">
      <c r="A104" s="79" t="s">
        <v>236</v>
      </c>
      <c r="B104" s="83">
        <v>3.9</v>
      </c>
      <c r="C104" s="83">
        <v>0</v>
      </c>
      <c r="D104" s="83">
        <v>0</v>
      </c>
      <c r="E104" s="83">
        <v>0</v>
      </c>
      <c r="F104" s="83">
        <v>0</v>
      </c>
      <c r="G104" s="83">
        <v>0</v>
      </c>
      <c r="H104" s="83">
        <v>0</v>
      </c>
      <c r="I104" s="83">
        <v>0</v>
      </c>
      <c r="J104" s="83">
        <v>0</v>
      </c>
      <c r="K104" s="83">
        <v>0</v>
      </c>
      <c r="L104" s="83">
        <v>0</v>
      </c>
      <c r="M104" s="83">
        <v>0</v>
      </c>
      <c r="N104" s="83">
        <v>0</v>
      </c>
      <c r="O104" s="83">
        <v>0</v>
      </c>
      <c r="P104" s="83">
        <v>0</v>
      </c>
      <c r="Q104" s="83">
        <v>0</v>
      </c>
      <c r="R104" s="83">
        <v>0</v>
      </c>
      <c r="S104" s="83">
        <v>0</v>
      </c>
      <c r="T104" s="83">
        <v>0</v>
      </c>
      <c r="U104" s="83">
        <v>0</v>
      </c>
      <c r="V104" s="83">
        <v>1</v>
      </c>
      <c r="W104" s="83">
        <v>0</v>
      </c>
      <c r="X104" s="83">
        <v>0</v>
      </c>
      <c r="Y104" s="83">
        <v>0</v>
      </c>
      <c r="Z104" s="83">
        <v>1</v>
      </c>
      <c r="AA104" s="83">
        <v>0</v>
      </c>
      <c r="AB104" s="83">
        <v>0</v>
      </c>
      <c r="AC104" s="83">
        <v>0</v>
      </c>
      <c r="AD104" s="83">
        <v>0</v>
      </c>
      <c r="AE104" s="83">
        <v>0</v>
      </c>
      <c r="AF104" s="83">
        <v>0</v>
      </c>
      <c r="AG104" s="83">
        <v>0</v>
      </c>
      <c r="AH104" s="83">
        <v>0</v>
      </c>
      <c r="AI104" s="83">
        <v>0</v>
      </c>
      <c r="AJ104" s="83">
        <v>0</v>
      </c>
      <c r="AK104" s="83">
        <v>5.9</v>
      </c>
      <c r="AL104" s="83">
        <v>6</v>
      </c>
      <c r="AM104" s="83">
        <v>0.1</v>
      </c>
      <c r="AN104" s="83">
        <v>1.67</v>
      </c>
    </row>
    <row r="105" spans="1:40">
      <c r="A105" s="79" t="s">
        <v>237</v>
      </c>
      <c r="B105" s="83">
        <v>0</v>
      </c>
      <c r="C105" s="83">
        <v>0</v>
      </c>
      <c r="D105" s="83">
        <v>0</v>
      </c>
      <c r="E105" s="83">
        <v>0</v>
      </c>
      <c r="F105" s="83">
        <v>0</v>
      </c>
      <c r="G105" s="83">
        <v>0</v>
      </c>
      <c r="H105" s="83">
        <v>0</v>
      </c>
      <c r="I105" s="83">
        <v>0</v>
      </c>
      <c r="J105" s="83">
        <v>0</v>
      </c>
      <c r="K105" s="83">
        <v>0</v>
      </c>
      <c r="L105" s="83">
        <v>0</v>
      </c>
      <c r="M105" s="83">
        <v>0</v>
      </c>
      <c r="N105" s="83">
        <v>0</v>
      </c>
      <c r="O105" s="83">
        <v>0</v>
      </c>
      <c r="P105" s="83">
        <v>0</v>
      </c>
      <c r="Q105" s="83">
        <v>0</v>
      </c>
      <c r="R105" s="83">
        <v>0</v>
      </c>
      <c r="S105" s="83">
        <v>0</v>
      </c>
      <c r="T105" s="83">
        <v>0</v>
      </c>
      <c r="U105" s="83">
        <v>0</v>
      </c>
      <c r="V105" s="83">
        <v>1</v>
      </c>
      <c r="W105" s="83">
        <v>0</v>
      </c>
      <c r="X105" s="83">
        <v>0</v>
      </c>
      <c r="Y105" s="83">
        <v>0</v>
      </c>
      <c r="Z105" s="83">
        <v>1</v>
      </c>
      <c r="AA105" s="83">
        <v>0</v>
      </c>
      <c r="AB105" s="83">
        <v>0</v>
      </c>
      <c r="AC105" s="83">
        <v>4.9000000000000004</v>
      </c>
      <c r="AD105" s="83">
        <v>0</v>
      </c>
      <c r="AE105" s="83">
        <v>0</v>
      </c>
      <c r="AF105" s="83">
        <v>0</v>
      </c>
      <c r="AG105" s="83">
        <v>0</v>
      </c>
      <c r="AH105" s="83">
        <v>0</v>
      </c>
      <c r="AI105" s="83">
        <v>0</v>
      </c>
      <c r="AJ105" s="83">
        <v>0</v>
      </c>
      <c r="AK105" s="83">
        <v>6.9</v>
      </c>
      <c r="AL105" s="83">
        <v>7</v>
      </c>
      <c r="AM105" s="83">
        <v>0.1</v>
      </c>
      <c r="AN105" s="83">
        <v>1.43</v>
      </c>
    </row>
    <row r="106" spans="1:40">
      <c r="A106" s="79" t="s">
        <v>238</v>
      </c>
      <c r="B106" s="83">
        <v>0</v>
      </c>
      <c r="C106" s="83">
        <v>0</v>
      </c>
      <c r="D106" s="83">
        <v>0</v>
      </c>
      <c r="E106" s="83">
        <v>0</v>
      </c>
      <c r="F106" s="83">
        <v>0</v>
      </c>
      <c r="G106" s="83">
        <v>0.5</v>
      </c>
      <c r="H106" s="83">
        <v>0</v>
      </c>
      <c r="I106" s="83">
        <v>0</v>
      </c>
      <c r="J106" s="83">
        <v>0</v>
      </c>
      <c r="K106" s="83">
        <v>0</v>
      </c>
      <c r="L106" s="83">
        <v>0</v>
      </c>
      <c r="M106" s="83">
        <v>0</v>
      </c>
      <c r="N106" s="83">
        <v>0</v>
      </c>
      <c r="O106" s="83">
        <v>0</v>
      </c>
      <c r="P106" s="83">
        <v>0</v>
      </c>
      <c r="Q106" s="83">
        <v>0</v>
      </c>
      <c r="R106" s="83">
        <v>0</v>
      </c>
      <c r="S106" s="83">
        <v>0</v>
      </c>
      <c r="T106" s="83">
        <v>0</v>
      </c>
      <c r="U106" s="83">
        <v>0</v>
      </c>
      <c r="V106" s="83">
        <v>0</v>
      </c>
      <c r="W106" s="83">
        <v>0</v>
      </c>
      <c r="X106" s="83">
        <v>0</v>
      </c>
      <c r="Y106" s="83">
        <v>0</v>
      </c>
      <c r="Z106" s="83">
        <v>1</v>
      </c>
      <c r="AA106" s="83">
        <v>0</v>
      </c>
      <c r="AB106" s="83">
        <v>2</v>
      </c>
      <c r="AC106" s="83">
        <v>0</v>
      </c>
      <c r="AD106" s="83">
        <v>0</v>
      </c>
      <c r="AE106" s="83">
        <v>0</v>
      </c>
      <c r="AF106" s="83">
        <v>1</v>
      </c>
      <c r="AG106" s="83">
        <v>0</v>
      </c>
      <c r="AH106" s="83">
        <v>0</v>
      </c>
      <c r="AI106" s="83">
        <v>0</v>
      </c>
      <c r="AJ106" s="83">
        <v>0</v>
      </c>
      <c r="AK106" s="83">
        <v>4.4000000000000004</v>
      </c>
      <c r="AL106" s="83">
        <v>4</v>
      </c>
      <c r="AM106" s="83">
        <v>-0.4</v>
      </c>
      <c r="AN106" s="83">
        <v>-10</v>
      </c>
    </row>
    <row r="107" spans="1:40">
      <c r="A107" s="79" t="s">
        <v>239</v>
      </c>
      <c r="B107" s="83">
        <v>0</v>
      </c>
      <c r="C107" s="83">
        <v>0</v>
      </c>
      <c r="D107" s="83">
        <v>0</v>
      </c>
      <c r="E107" s="83">
        <v>0</v>
      </c>
      <c r="F107" s="83">
        <v>0</v>
      </c>
      <c r="G107" s="83">
        <v>0</v>
      </c>
      <c r="H107" s="83">
        <v>0</v>
      </c>
      <c r="I107" s="83">
        <v>0</v>
      </c>
      <c r="J107" s="83">
        <v>0</v>
      </c>
      <c r="K107" s="83">
        <v>0</v>
      </c>
      <c r="L107" s="83">
        <v>0</v>
      </c>
      <c r="M107" s="83">
        <v>0</v>
      </c>
      <c r="N107" s="83">
        <v>2</v>
      </c>
      <c r="O107" s="83">
        <v>1</v>
      </c>
      <c r="P107" s="83">
        <v>0</v>
      </c>
      <c r="Q107" s="83">
        <v>0</v>
      </c>
      <c r="R107" s="83">
        <v>0</v>
      </c>
      <c r="S107" s="83">
        <v>0</v>
      </c>
      <c r="T107" s="83">
        <v>0</v>
      </c>
      <c r="U107" s="83">
        <v>0</v>
      </c>
      <c r="V107" s="83">
        <v>0</v>
      </c>
      <c r="W107" s="83">
        <v>0</v>
      </c>
      <c r="X107" s="83">
        <v>0</v>
      </c>
      <c r="Y107" s="83">
        <v>0</v>
      </c>
      <c r="Z107" s="83">
        <v>1</v>
      </c>
      <c r="AA107" s="83">
        <v>0</v>
      </c>
      <c r="AB107" s="83">
        <v>2</v>
      </c>
      <c r="AC107" s="83">
        <v>0</v>
      </c>
      <c r="AD107" s="83">
        <v>0</v>
      </c>
      <c r="AE107" s="83">
        <v>0</v>
      </c>
      <c r="AF107" s="83">
        <v>0</v>
      </c>
      <c r="AG107" s="83">
        <v>0</v>
      </c>
      <c r="AH107" s="83">
        <v>0</v>
      </c>
      <c r="AI107" s="83">
        <v>0</v>
      </c>
      <c r="AJ107" s="83">
        <v>0</v>
      </c>
      <c r="AK107" s="83">
        <v>5.9</v>
      </c>
      <c r="AL107" s="83">
        <v>6</v>
      </c>
      <c r="AM107" s="83">
        <v>0.1</v>
      </c>
      <c r="AN107" s="83">
        <v>1.67</v>
      </c>
    </row>
    <row r="108" spans="1:40">
      <c r="A108" s="79" t="s">
        <v>240</v>
      </c>
      <c r="B108" s="83">
        <v>0</v>
      </c>
      <c r="C108" s="83">
        <v>0</v>
      </c>
      <c r="D108" s="83">
        <v>0</v>
      </c>
      <c r="E108" s="83">
        <v>0</v>
      </c>
      <c r="F108" s="83">
        <v>0</v>
      </c>
      <c r="G108" s="83">
        <v>0</v>
      </c>
      <c r="H108" s="83">
        <v>0</v>
      </c>
      <c r="I108" s="83">
        <v>0</v>
      </c>
      <c r="J108" s="83">
        <v>0</v>
      </c>
      <c r="K108" s="83">
        <v>0</v>
      </c>
      <c r="L108" s="83">
        <v>0</v>
      </c>
      <c r="M108" s="83">
        <v>0</v>
      </c>
      <c r="N108" s="83">
        <v>0</v>
      </c>
      <c r="O108" s="83">
        <v>0</v>
      </c>
      <c r="P108" s="83">
        <v>0</v>
      </c>
      <c r="Q108" s="83">
        <v>0</v>
      </c>
      <c r="R108" s="83">
        <v>0</v>
      </c>
      <c r="S108" s="83">
        <v>0</v>
      </c>
      <c r="T108" s="83">
        <v>0</v>
      </c>
      <c r="U108" s="83">
        <v>0</v>
      </c>
      <c r="V108" s="83">
        <v>0</v>
      </c>
      <c r="W108" s="83">
        <v>0</v>
      </c>
      <c r="X108" s="83">
        <v>0</v>
      </c>
      <c r="Y108" s="83">
        <v>0</v>
      </c>
      <c r="Z108" s="83">
        <v>1</v>
      </c>
      <c r="AA108" s="83">
        <v>0</v>
      </c>
      <c r="AB108" s="83">
        <v>0</v>
      </c>
      <c r="AC108" s="83">
        <v>0</v>
      </c>
      <c r="AD108" s="83">
        <v>0</v>
      </c>
      <c r="AE108" s="83">
        <v>0</v>
      </c>
      <c r="AF108" s="83">
        <v>0</v>
      </c>
      <c r="AG108" s="83">
        <v>0</v>
      </c>
      <c r="AH108" s="83">
        <v>0</v>
      </c>
      <c r="AI108" s="83">
        <v>0</v>
      </c>
      <c r="AJ108" s="83">
        <v>0</v>
      </c>
      <c r="AK108" s="83">
        <v>1</v>
      </c>
      <c r="AL108" s="83">
        <v>1</v>
      </c>
      <c r="AM108" s="83">
        <v>0</v>
      </c>
      <c r="AN108" s="83">
        <v>0</v>
      </c>
    </row>
    <row r="109" spans="1:40">
      <c r="A109" s="79" t="s">
        <v>241</v>
      </c>
      <c r="B109" s="83">
        <v>0</v>
      </c>
      <c r="C109" s="83">
        <v>0</v>
      </c>
      <c r="D109" s="83">
        <v>0</v>
      </c>
      <c r="E109" s="83">
        <v>0</v>
      </c>
      <c r="F109" s="83">
        <v>0</v>
      </c>
      <c r="G109" s="83">
        <v>0.5</v>
      </c>
      <c r="H109" s="83">
        <v>0</v>
      </c>
      <c r="I109" s="83">
        <v>0</v>
      </c>
      <c r="J109" s="83">
        <v>0</v>
      </c>
      <c r="K109" s="83">
        <v>0</v>
      </c>
      <c r="L109" s="83">
        <v>0</v>
      </c>
      <c r="M109" s="83">
        <v>0</v>
      </c>
      <c r="N109" s="83">
        <v>0</v>
      </c>
      <c r="O109" s="83">
        <v>1</v>
      </c>
      <c r="P109" s="83">
        <v>0</v>
      </c>
      <c r="Q109" s="83">
        <v>0</v>
      </c>
      <c r="R109" s="83">
        <v>0</v>
      </c>
      <c r="S109" s="83">
        <v>0</v>
      </c>
      <c r="T109" s="83">
        <v>0</v>
      </c>
      <c r="U109" s="83">
        <v>0</v>
      </c>
      <c r="V109" s="83">
        <v>0</v>
      </c>
      <c r="W109" s="83">
        <v>0</v>
      </c>
      <c r="X109" s="83">
        <v>2</v>
      </c>
      <c r="Y109" s="83">
        <v>0</v>
      </c>
      <c r="Z109" s="83">
        <v>1</v>
      </c>
      <c r="AA109" s="83">
        <v>0</v>
      </c>
      <c r="AB109" s="83">
        <v>2</v>
      </c>
      <c r="AC109" s="83">
        <v>0</v>
      </c>
      <c r="AD109" s="83">
        <v>0</v>
      </c>
      <c r="AE109" s="83">
        <v>0.5</v>
      </c>
      <c r="AF109" s="83">
        <v>1</v>
      </c>
      <c r="AG109" s="83">
        <v>0</v>
      </c>
      <c r="AH109" s="83">
        <v>0</v>
      </c>
      <c r="AI109" s="83">
        <v>0</v>
      </c>
      <c r="AJ109" s="83">
        <v>0</v>
      </c>
      <c r="AK109" s="83">
        <v>7.9</v>
      </c>
      <c r="AL109" s="83">
        <v>8</v>
      </c>
      <c r="AM109" s="83">
        <v>0.1</v>
      </c>
      <c r="AN109" s="83">
        <v>1.25</v>
      </c>
    </row>
    <row r="110" spans="1:40">
      <c r="A110" s="79" t="s">
        <v>242</v>
      </c>
      <c r="B110" s="83">
        <v>0</v>
      </c>
      <c r="C110" s="83">
        <v>0</v>
      </c>
      <c r="D110" s="83">
        <v>0</v>
      </c>
      <c r="E110" s="83">
        <v>0</v>
      </c>
      <c r="F110" s="83">
        <v>0</v>
      </c>
      <c r="G110" s="83">
        <v>7.9</v>
      </c>
      <c r="H110" s="83">
        <v>0</v>
      </c>
      <c r="I110" s="83">
        <v>0</v>
      </c>
      <c r="J110" s="83">
        <v>0</v>
      </c>
      <c r="K110" s="83">
        <v>0</v>
      </c>
      <c r="L110" s="83">
        <v>0</v>
      </c>
      <c r="M110" s="83">
        <v>0</v>
      </c>
      <c r="N110" s="83">
        <v>0</v>
      </c>
      <c r="O110" s="83">
        <v>1</v>
      </c>
      <c r="P110" s="83">
        <v>0</v>
      </c>
      <c r="Q110" s="83">
        <v>0</v>
      </c>
      <c r="R110" s="83">
        <v>0</v>
      </c>
      <c r="S110" s="83">
        <v>0</v>
      </c>
      <c r="T110" s="83">
        <v>0</v>
      </c>
      <c r="U110" s="83">
        <v>0</v>
      </c>
      <c r="V110" s="83">
        <v>0</v>
      </c>
      <c r="W110" s="83">
        <v>0</v>
      </c>
      <c r="X110" s="83">
        <v>0</v>
      </c>
      <c r="Y110" s="83">
        <v>0</v>
      </c>
      <c r="Z110" s="83">
        <v>1</v>
      </c>
      <c r="AA110" s="83">
        <v>0</v>
      </c>
      <c r="AB110" s="83">
        <v>0</v>
      </c>
      <c r="AC110" s="83">
        <v>0</v>
      </c>
      <c r="AD110" s="83">
        <v>0</v>
      </c>
      <c r="AE110" s="83">
        <v>0</v>
      </c>
      <c r="AF110" s="83">
        <v>1</v>
      </c>
      <c r="AG110" s="83">
        <v>0</v>
      </c>
      <c r="AH110" s="83">
        <v>0</v>
      </c>
      <c r="AI110" s="83">
        <v>0</v>
      </c>
      <c r="AJ110" s="83">
        <v>0</v>
      </c>
      <c r="AK110" s="83">
        <v>10.8</v>
      </c>
      <c r="AL110" s="83">
        <v>11</v>
      </c>
      <c r="AM110" s="83">
        <v>0.2</v>
      </c>
      <c r="AN110" s="83">
        <v>1.82</v>
      </c>
    </row>
    <row r="111" spans="1:40">
      <c r="A111" s="79" t="s">
        <v>243</v>
      </c>
      <c r="B111" s="83">
        <v>0</v>
      </c>
      <c r="C111" s="83">
        <v>0</v>
      </c>
      <c r="D111" s="83">
        <v>0</v>
      </c>
      <c r="E111" s="83">
        <v>0</v>
      </c>
      <c r="F111" s="83">
        <v>0</v>
      </c>
      <c r="G111" s="83">
        <v>0</v>
      </c>
      <c r="H111" s="83">
        <v>0</v>
      </c>
      <c r="I111" s="83">
        <v>0</v>
      </c>
      <c r="J111" s="83">
        <v>0</v>
      </c>
      <c r="K111" s="83">
        <v>0</v>
      </c>
      <c r="L111" s="83">
        <v>0</v>
      </c>
      <c r="M111" s="83">
        <v>0</v>
      </c>
      <c r="N111" s="83">
        <v>0</v>
      </c>
      <c r="O111" s="83">
        <v>1</v>
      </c>
      <c r="P111" s="83">
        <v>0</v>
      </c>
      <c r="Q111" s="83">
        <v>0</v>
      </c>
      <c r="R111" s="83">
        <v>0</v>
      </c>
      <c r="S111" s="83">
        <v>0</v>
      </c>
      <c r="T111" s="83">
        <v>0</v>
      </c>
      <c r="U111" s="83">
        <v>0</v>
      </c>
      <c r="V111" s="83">
        <v>1</v>
      </c>
      <c r="W111" s="83">
        <v>0</v>
      </c>
      <c r="X111" s="83">
        <v>0</v>
      </c>
      <c r="Y111" s="83">
        <v>0</v>
      </c>
      <c r="Z111" s="83">
        <v>1</v>
      </c>
      <c r="AA111" s="83">
        <v>0</v>
      </c>
      <c r="AB111" s="83">
        <v>2</v>
      </c>
      <c r="AC111" s="83">
        <v>0</v>
      </c>
      <c r="AD111" s="83">
        <v>0</v>
      </c>
      <c r="AE111" s="83">
        <v>0</v>
      </c>
      <c r="AF111" s="83">
        <v>1</v>
      </c>
      <c r="AG111" s="83">
        <v>0</v>
      </c>
      <c r="AH111" s="83">
        <v>0</v>
      </c>
      <c r="AI111" s="83">
        <v>0</v>
      </c>
      <c r="AJ111" s="83">
        <v>0</v>
      </c>
      <c r="AK111" s="83">
        <v>5.9</v>
      </c>
      <c r="AL111" s="83">
        <v>6</v>
      </c>
      <c r="AM111" s="83">
        <v>0.1</v>
      </c>
      <c r="AN111" s="83">
        <v>1.67</v>
      </c>
    </row>
    <row r="112" spans="1:40">
      <c r="A112" s="79" t="s">
        <v>244</v>
      </c>
      <c r="B112" s="83">
        <v>0</v>
      </c>
      <c r="C112" s="83">
        <v>0</v>
      </c>
      <c r="D112" s="83">
        <v>0</v>
      </c>
      <c r="E112" s="83">
        <v>0</v>
      </c>
      <c r="F112" s="83">
        <v>0</v>
      </c>
      <c r="G112" s="83">
        <v>0.5</v>
      </c>
      <c r="H112" s="83">
        <v>0</v>
      </c>
      <c r="I112" s="83">
        <v>0</v>
      </c>
      <c r="J112" s="83">
        <v>0</v>
      </c>
      <c r="K112" s="83">
        <v>0</v>
      </c>
      <c r="L112" s="83">
        <v>0</v>
      </c>
      <c r="M112" s="83">
        <v>0</v>
      </c>
      <c r="N112" s="83">
        <v>2</v>
      </c>
      <c r="O112" s="83">
        <v>0</v>
      </c>
      <c r="P112" s="83">
        <v>0</v>
      </c>
      <c r="Q112" s="83">
        <v>0</v>
      </c>
      <c r="R112" s="83">
        <v>0</v>
      </c>
      <c r="S112" s="83">
        <v>0</v>
      </c>
      <c r="T112" s="83">
        <v>0</v>
      </c>
      <c r="U112" s="83">
        <v>0</v>
      </c>
      <c r="V112" s="83">
        <v>0</v>
      </c>
      <c r="W112" s="83">
        <v>0</v>
      </c>
      <c r="X112" s="83">
        <v>0</v>
      </c>
      <c r="Y112" s="83">
        <v>0</v>
      </c>
      <c r="Z112" s="83">
        <v>1</v>
      </c>
      <c r="AA112" s="83">
        <v>0</v>
      </c>
      <c r="AB112" s="83">
        <v>0</v>
      </c>
      <c r="AC112" s="83">
        <v>0</v>
      </c>
      <c r="AD112" s="83">
        <v>0</v>
      </c>
      <c r="AE112" s="83">
        <v>0</v>
      </c>
      <c r="AF112" s="83">
        <v>0</v>
      </c>
      <c r="AG112" s="83">
        <v>0.5</v>
      </c>
      <c r="AH112" s="83">
        <v>0</v>
      </c>
      <c r="AI112" s="83">
        <v>0</v>
      </c>
      <c r="AJ112" s="83">
        <v>0</v>
      </c>
      <c r="AK112" s="83">
        <v>3.9</v>
      </c>
      <c r="AL112" s="83">
        <v>4</v>
      </c>
      <c r="AM112" s="83">
        <v>0.1</v>
      </c>
      <c r="AN112" s="83">
        <v>2.5</v>
      </c>
    </row>
    <row r="113" spans="1:40">
      <c r="A113" s="79" t="s">
        <v>245</v>
      </c>
      <c r="B113" s="83">
        <v>0</v>
      </c>
      <c r="C113" s="83">
        <v>0</v>
      </c>
      <c r="D113" s="83">
        <v>0</v>
      </c>
      <c r="E113" s="83">
        <v>0</v>
      </c>
      <c r="F113" s="83">
        <v>0</v>
      </c>
      <c r="G113" s="83">
        <v>0.5</v>
      </c>
      <c r="H113" s="83">
        <v>0</v>
      </c>
      <c r="I113" s="83">
        <v>0</v>
      </c>
      <c r="J113" s="83">
        <v>0</v>
      </c>
      <c r="K113" s="83">
        <v>0</v>
      </c>
      <c r="L113" s="83">
        <v>0</v>
      </c>
      <c r="M113" s="83">
        <v>0</v>
      </c>
      <c r="N113" s="83">
        <v>0</v>
      </c>
      <c r="O113" s="83">
        <v>4.9000000000000004</v>
      </c>
      <c r="P113" s="83">
        <v>0</v>
      </c>
      <c r="Q113" s="83">
        <v>0</v>
      </c>
      <c r="R113" s="83">
        <v>0</v>
      </c>
      <c r="S113" s="83">
        <v>0</v>
      </c>
      <c r="T113" s="83">
        <v>0</v>
      </c>
      <c r="U113" s="83">
        <v>0</v>
      </c>
      <c r="V113" s="83">
        <v>0</v>
      </c>
      <c r="W113" s="83">
        <v>0</v>
      </c>
      <c r="X113" s="83">
        <v>0</v>
      </c>
      <c r="Y113" s="83">
        <v>0</v>
      </c>
      <c r="Z113" s="83">
        <v>1</v>
      </c>
      <c r="AA113" s="83">
        <v>0</v>
      </c>
      <c r="AB113" s="83">
        <v>0</v>
      </c>
      <c r="AC113" s="83">
        <v>0</v>
      </c>
      <c r="AD113" s="83">
        <v>0</v>
      </c>
      <c r="AE113" s="83">
        <v>0</v>
      </c>
      <c r="AF113" s="83">
        <v>0</v>
      </c>
      <c r="AG113" s="83">
        <v>0.5</v>
      </c>
      <c r="AH113" s="83">
        <v>0</v>
      </c>
      <c r="AI113" s="83">
        <v>0</v>
      </c>
      <c r="AJ113" s="83">
        <v>0</v>
      </c>
      <c r="AK113" s="83">
        <v>6.9</v>
      </c>
      <c r="AL113" s="83">
        <v>7</v>
      </c>
      <c r="AM113" s="83">
        <v>0.1</v>
      </c>
      <c r="AN113" s="83">
        <v>1.43</v>
      </c>
    </row>
    <row r="114" spans="1:40">
      <c r="A114" s="79" t="s">
        <v>246</v>
      </c>
      <c r="B114" s="83">
        <v>2.5</v>
      </c>
      <c r="C114" s="83">
        <v>0</v>
      </c>
      <c r="D114" s="83">
        <v>0</v>
      </c>
      <c r="E114" s="83">
        <v>0</v>
      </c>
      <c r="F114" s="83">
        <v>0</v>
      </c>
      <c r="G114" s="83">
        <v>0.5</v>
      </c>
      <c r="H114" s="83">
        <v>0</v>
      </c>
      <c r="I114" s="83">
        <v>0</v>
      </c>
      <c r="J114" s="83">
        <v>0</v>
      </c>
      <c r="K114" s="83">
        <v>0</v>
      </c>
      <c r="L114" s="83">
        <v>0</v>
      </c>
      <c r="M114" s="83">
        <v>0</v>
      </c>
      <c r="N114" s="83">
        <v>0</v>
      </c>
      <c r="O114" s="83">
        <v>0</v>
      </c>
      <c r="P114" s="83">
        <v>0</v>
      </c>
      <c r="Q114" s="83">
        <v>0</v>
      </c>
      <c r="R114" s="83">
        <v>0</v>
      </c>
      <c r="S114" s="83">
        <v>0</v>
      </c>
      <c r="T114" s="83">
        <v>0</v>
      </c>
      <c r="U114" s="83">
        <v>0</v>
      </c>
      <c r="V114" s="83">
        <v>0</v>
      </c>
      <c r="W114" s="83">
        <v>0</v>
      </c>
      <c r="X114" s="83">
        <v>0</v>
      </c>
      <c r="Y114" s="83">
        <v>0</v>
      </c>
      <c r="Z114" s="83">
        <v>1</v>
      </c>
      <c r="AA114" s="83">
        <v>0</v>
      </c>
      <c r="AB114" s="83">
        <v>0</v>
      </c>
      <c r="AC114" s="83">
        <v>0</v>
      </c>
      <c r="AD114" s="83">
        <v>0</v>
      </c>
      <c r="AE114" s="83">
        <v>0</v>
      </c>
      <c r="AF114" s="83">
        <v>0</v>
      </c>
      <c r="AG114" s="83">
        <v>0</v>
      </c>
      <c r="AH114" s="83">
        <v>0</v>
      </c>
      <c r="AI114" s="83">
        <v>0</v>
      </c>
      <c r="AJ114" s="83">
        <v>0</v>
      </c>
      <c r="AK114" s="83">
        <v>3.9</v>
      </c>
      <c r="AL114" s="83">
        <v>4</v>
      </c>
      <c r="AM114" s="83">
        <v>0.1</v>
      </c>
      <c r="AN114" s="83">
        <v>2.5</v>
      </c>
    </row>
    <row r="115" spans="1:40">
      <c r="A115" s="79" t="s">
        <v>247</v>
      </c>
      <c r="B115" s="83">
        <v>3.9</v>
      </c>
      <c r="C115" s="83">
        <v>0</v>
      </c>
      <c r="D115" s="83">
        <v>0</v>
      </c>
      <c r="E115" s="83">
        <v>0</v>
      </c>
      <c r="F115" s="83">
        <v>0</v>
      </c>
      <c r="G115" s="83">
        <v>0</v>
      </c>
      <c r="H115" s="83">
        <v>0</v>
      </c>
      <c r="I115" s="83">
        <v>0</v>
      </c>
      <c r="J115" s="83">
        <v>0</v>
      </c>
      <c r="K115" s="83">
        <v>0</v>
      </c>
      <c r="L115" s="83">
        <v>0</v>
      </c>
      <c r="M115" s="83">
        <v>0</v>
      </c>
      <c r="N115" s="83">
        <v>0</v>
      </c>
      <c r="O115" s="83">
        <v>1</v>
      </c>
      <c r="P115" s="83">
        <v>0</v>
      </c>
      <c r="Q115" s="83">
        <v>0</v>
      </c>
      <c r="R115" s="83">
        <v>0</v>
      </c>
      <c r="S115" s="83">
        <v>0</v>
      </c>
      <c r="T115" s="83">
        <v>0</v>
      </c>
      <c r="U115" s="83">
        <v>0</v>
      </c>
      <c r="V115" s="83">
        <v>0</v>
      </c>
      <c r="W115" s="83">
        <v>0</v>
      </c>
      <c r="X115" s="83">
        <v>0</v>
      </c>
      <c r="Y115" s="83">
        <v>0</v>
      </c>
      <c r="Z115" s="83">
        <v>0</v>
      </c>
      <c r="AA115" s="83">
        <v>0</v>
      </c>
      <c r="AB115" s="83">
        <v>0</v>
      </c>
      <c r="AC115" s="83">
        <v>0</v>
      </c>
      <c r="AD115" s="83">
        <v>0</v>
      </c>
      <c r="AE115" s="83">
        <v>0</v>
      </c>
      <c r="AF115" s="83">
        <v>1</v>
      </c>
      <c r="AG115" s="83">
        <v>0</v>
      </c>
      <c r="AH115" s="83">
        <v>0</v>
      </c>
      <c r="AI115" s="83">
        <v>0</v>
      </c>
      <c r="AJ115" s="83">
        <v>0</v>
      </c>
      <c r="AK115" s="83">
        <v>5.9</v>
      </c>
      <c r="AL115" s="83">
        <v>6</v>
      </c>
      <c r="AM115" s="83">
        <v>0.1</v>
      </c>
      <c r="AN115" s="83">
        <v>1.67</v>
      </c>
    </row>
    <row r="116" spans="1:40">
      <c r="A116" s="79" t="s">
        <v>248</v>
      </c>
      <c r="B116" s="83">
        <v>0</v>
      </c>
      <c r="C116" s="83">
        <v>0</v>
      </c>
      <c r="D116" s="83">
        <v>0</v>
      </c>
      <c r="E116" s="83">
        <v>0</v>
      </c>
      <c r="F116" s="83">
        <v>0</v>
      </c>
      <c r="G116" s="83">
        <v>0.5</v>
      </c>
      <c r="H116" s="83">
        <v>0</v>
      </c>
      <c r="I116" s="83">
        <v>0</v>
      </c>
      <c r="J116" s="83">
        <v>0</v>
      </c>
      <c r="K116" s="83">
        <v>0</v>
      </c>
      <c r="L116" s="83">
        <v>0</v>
      </c>
      <c r="M116" s="83">
        <v>0</v>
      </c>
      <c r="N116" s="83">
        <v>0</v>
      </c>
      <c r="O116" s="83">
        <v>0</v>
      </c>
      <c r="P116" s="83">
        <v>0</v>
      </c>
      <c r="Q116" s="83">
        <v>0</v>
      </c>
      <c r="R116" s="83">
        <v>0</v>
      </c>
      <c r="S116" s="83">
        <v>0</v>
      </c>
      <c r="T116" s="83">
        <v>3.9</v>
      </c>
      <c r="U116" s="83">
        <v>0</v>
      </c>
      <c r="V116" s="83">
        <v>0</v>
      </c>
      <c r="W116" s="83">
        <v>0</v>
      </c>
      <c r="X116" s="83">
        <v>0</v>
      </c>
      <c r="Y116" s="83">
        <v>0</v>
      </c>
      <c r="Z116" s="83">
        <v>1</v>
      </c>
      <c r="AA116" s="83">
        <v>0</v>
      </c>
      <c r="AB116" s="83">
        <v>0</v>
      </c>
      <c r="AC116" s="83">
        <v>1</v>
      </c>
      <c r="AD116" s="83">
        <v>0</v>
      </c>
      <c r="AE116" s="83">
        <v>0</v>
      </c>
      <c r="AF116" s="83">
        <v>0</v>
      </c>
      <c r="AG116" s="83">
        <v>0</v>
      </c>
      <c r="AH116" s="83">
        <v>0</v>
      </c>
      <c r="AI116" s="83">
        <v>0</v>
      </c>
      <c r="AJ116" s="83">
        <v>0</v>
      </c>
      <c r="AK116" s="83">
        <v>6.4</v>
      </c>
      <c r="AL116" s="83">
        <v>6</v>
      </c>
      <c r="AM116" s="83">
        <v>-0.4</v>
      </c>
      <c r="AN116" s="83">
        <v>-6.67</v>
      </c>
    </row>
    <row r="117" spans="1:40">
      <c r="A117" s="79" t="s">
        <v>249</v>
      </c>
      <c r="B117" s="83">
        <v>0</v>
      </c>
      <c r="C117" s="83">
        <v>0</v>
      </c>
      <c r="D117" s="83">
        <v>0</v>
      </c>
      <c r="E117" s="83">
        <v>0</v>
      </c>
      <c r="F117" s="83">
        <v>0</v>
      </c>
      <c r="G117" s="83">
        <v>0.5</v>
      </c>
      <c r="H117" s="83">
        <v>0</v>
      </c>
      <c r="I117" s="83">
        <v>0</v>
      </c>
      <c r="J117" s="83">
        <v>0</v>
      </c>
      <c r="K117" s="83">
        <v>0</v>
      </c>
      <c r="L117" s="83">
        <v>0</v>
      </c>
      <c r="M117" s="83">
        <v>0</v>
      </c>
      <c r="N117" s="83">
        <v>0</v>
      </c>
      <c r="O117" s="83">
        <v>0</v>
      </c>
      <c r="P117" s="83">
        <v>0</v>
      </c>
      <c r="Q117" s="83">
        <v>0</v>
      </c>
      <c r="R117" s="83">
        <v>0</v>
      </c>
      <c r="S117" s="83">
        <v>0</v>
      </c>
      <c r="T117" s="83">
        <v>0</v>
      </c>
      <c r="U117" s="83">
        <v>0</v>
      </c>
      <c r="V117" s="83">
        <v>0</v>
      </c>
      <c r="W117" s="83">
        <v>0</v>
      </c>
      <c r="X117" s="83">
        <v>0</v>
      </c>
      <c r="Y117" s="83">
        <v>0</v>
      </c>
      <c r="Z117" s="83">
        <v>1</v>
      </c>
      <c r="AA117" s="83">
        <v>0</v>
      </c>
      <c r="AB117" s="83">
        <v>0</v>
      </c>
      <c r="AC117" s="83">
        <v>0</v>
      </c>
      <c r="AD117" s="83">
        <v>0</v>
      </c>
      <c r="AE117" s="83">
        <v>0</v>
      </c>
      <c r="AF117" s="83">
        <v>0</v>
      </c>
      <c r="AG117" s="83">
        <v>0</v>
      </c>
      <c r="AH117" s="83">
        <v>0</v>
      </c>
      <c r="AI117" s="83">
        <v>5.4</v>
      </c>
      <c r="AJ117" s="83">
        <v>0</v>
      </c>
      <c r="AK117" s="83">
        <v>6.9</v>
      </c>
      <c r="AL117" s="83">
        <v>7</v>
      </c>
      <c r="AM117" s="83">
        <v>0.1</v>
      </c>
      <c r="AN117" s="83">
        <v>1.43</v>
      </c>
    </row>
  </sheetData>
  <mergeCells count="109">
    <mergeCell ref="AK92:AK93"/>
    <mergeCell ref="AL92:AL93"/>
    <mergeCell ref="AE92:AE93"/>
    <mergeCell ref="AF92:AF93"/>
    <mergeCell ref="AG92:AG93"/>
    <mergeCell ref="AH92:AH93"/>
    <mergeCell ref="AI92:AI93"/>
    <mergeCell ref="AJ92:AJ93"/>
    <mergeCell ref="Y92:Y93"/>
    <mergeCell ref="Z92:Z93"/>
    <mergeCell ref="AA92:AA93"/>
    <mergeCell ref="AB92:AB93"/>
    <mergeCell ref="AC92:AC93"/>
    <mergeCell ref="AD92:AD93"/>
    <mergeCell ref="S92:S93"/>
    <mergeCell ref="T92:T93"/>
    <mergeCell ref="U92:U93"/>
    <mergeCell ref="V92:V93"/>
    <mergeCell ref="W92:W93"/>
    <mergeCell ref="X92:X93"/>
    <mergeCell ref="M92:M93"/>
    <mergeCell ref="N92:N93"/>
    <mergeCell ref="O92:O93"/>
    <mergeCell ref="P92:P93"/>
    <mergeCell ref="Q92:Q93"/>
    <mergeCell ref="R92:R93"/>
    <mergeCell ref="G92:G93"/>
    <mergeCell ref="H92:H93"/>
    <mergeCell ref="I92:I93"/>
    <mergeCell ref="J92:J93"/>
    <mergeCell ref="K92:K93"/>
    <mergeCell ref="L92:L93"/>
    <mergeCell ref="A92:A93"/>
    <mergeCell ref="B92:B93"/>
    <mergeCell ref="C92:C93"/>
    <mergeCell ref="D92:D93"/>
    <mergeCell ref="E92:E93"/>
    <mergeCell ref="F92:F93"/>
    <mergeCell ref="AF38:AF39"/>
    <mergeCell ref="AG38:AG39"/>
    <mergeCell ref="AH38:AH39"/>
    <mergeCell ref="AI38:AI39"/>
    <mergeCell ref="AJ38:AJ39"/>
    <mergeCell ref="Z38:Z39"/>
    <mergeCell ref="AA38:AA39"/>
    <mergeCell ref="AB38:AB39"/>
    <mergeCell ref="AC38:AC39"/>
    <mergeCell ref="AD38:AD39"/>
    <mergeCell ref="AE38:AE39"/>
    <mergeCell ref="T38:T39"/>
    <mergeCell ref="U38:U39"/>
    <mergeCell ref="V38:V39"/>
    <mergeCell ref="W38:W39"/>
    <mergeCell ref="X38:X39"/>
    <mergeCell ref="Y38:Y39"/>
    <mergeCell ref="N38:N39"/>
    <mergeCell ref="O38:O39"/>
    <mergeCell ref="P38:P39"/>
    <mergeCell ref="Q38:Q39"/>
    <mergeCell ref="R38:R39"/>
    <mergeCell ref="S38:S39"/>
    <mergeCell ref="H38:H39"/>
    <mergeCell ref="I38:I39"/>
    <mergeCell ref="J38:J39"/>
    <mergeCell ref="K38:K39"/>
    <mergeCell ref="L38:L39"/>
    <mergeCell ref="M38:M39"/>
    <mergeCell ref="B38:B39"/>
    <mergeCell ref="C38:C39"/>
    <mergeCell ref="D38:D39"/>
    <mergeCell ref="E38:E39"/>
    <mergeCell ref="F38:F39"/>
    <mergeCell ref="G38:G39"/>
    <mergeCell ref="AF11:AF12"/>
    <mergeCell ref="AG11:AG12"/>
    <mergeCell ref="AH11:AH12"/>
    <mergeCell ref="AI11:AI12"/>
    <mergeCell ref="AJ11:AJ12"/>
    <mergeCell ref="AK11:AK12"/>
    <mergeCell ref="Z11:Z12"/>
    <mergeCell ref="AA11:AA12"/>
    <mergeCell ref="AB11:AB12"/>
    <mergeCell ref="AC11:AC12"/>
    <mergeCell ref="AD11:AD12"/>
    <mergeCell ref="AE11:AE12"/>
    <mergeCell ref="T11:T12"/>
    <mergeCell ref="U11:U12"/>
    <mergeCell ref="V11:V12"/>
    <mergeCell ref="W11:W12"/>
    <mergeCell ref="X11:X12"/>
    <mergeCell ref="Y11:Y12"/>
    <mergeCell ref="N11:N12"/>
    <mergeCell ref="O11:O12"/>
    <mergeCell ref="P11:P12"/>
    <mergeCell ref="Q11:Q12"/>
    <mergeCell ref="R11:R12"/>
    <mergeCell ref="S11:S12"/>
    <mergeCell ref="H11:H12"/>
    <mergeCell ref="I11:I12"/>
    <mergeCell ref="J11:J12"/>
    <mergeCell ref="K11:K12"/>
    <mergeCell ref="L11:L12"/>
    <mergeCell ref="M11:M12"/>
    <mergeCell ref="B11:B12"/>
    <mergeCell ref="C11:C12"/>
    <mergeCell ref="D11:D12"/>
    <mergeCell ref="E11:E12"/>
    <mergeCell ref="F11:F12"/>
    <mergeCell ref="G11:G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R153"/>
  <sheetViews>
    <sheetView tabSelected="1" topLeftCell="AC87" workbookViewId="0">
      <selection activeCell="AR98" sqref="AR98"/>
    </sheetView>
  </sheetViews>
  <sheetFormatPr defaultRowHeight="15"/>
  <cols>
    <col min="1" max="1" width="16.140625" bestFit="1" customWidth="1"/>
    <col min="2" max="2" width="10.28515625" bestFit="1" customWidth="1"/>
    <col min="3" max="3" width="14" bestFit="1" customWidth="1"/>
    <col min="5" max="5" width="12.7109375" bestFit="1" customWidth="1"/>
    <col min="6" max="6" width="5.85546875" bestFit="1" customWidth="1"/>
    <col min="7" max="7" width="10.28515625" bestFit="1" customWidth="1"/>
    <col min="8" max="8" width="6.85546875" bestFit="1" customWidth="1"/>
    <col min="12" max="12" width="12.7109375" bestFit="1" customWidth="1"/>
    <col min="13" max="13" width="10.28515625" bestFit="1" customWidth="1"/>
    <col min="33" max="33" width="12.7109375" bestFit="1" customWidth="1"/>
    <col min="37" max="38" width="11" bestFit="1" customWidth="1"/>
    <col min="43" max="43" width="21.140625" bestFit="1" customWidth="1"/>
  </cols>
  <sheetData>
    <row r="1" spans="1:44">
      <c r="A1" t="s">
        <v>170</v>
      </c>
      <c r="B1">
        <f t="shared" ref="B1:E1" si="0">I1</f>
        <v>1</v>
      </c>
      <c r="C1" t="str">
        <f t="shared" si="0"/>
        <v>opt=lovankent</v>
      </c>
      <c r="D1">
        <f t="shared" si="0"/>
        <v>0</v>
      </c>
      <c r="E1">
        <f t="shared" si="0"/>
        <v>1</v>
      </c>
      <c r="F1">
        <v>0</v>
      </c>
      <c r="G1">
        <f t="shared" ref="G1" si="1">N1</f>
        <v>1</v>
      </c>
      <c r="H1">
        <v>0</v>
      </c>
      <c r="I1">
        <f t="shared" ref="I1:L1" si="2">P1</f>
        <v>1</v>
      </c>
      <c r="J1" t="str">
        <f t="shared" si="2"/>
        <v>opt=lovankent</v>
      </c>
      <c r="K1">
        <f t="shared" si="2"/>
        <v>0</v>
      </c>
      <c r="L1">
        <f t="shared" si="2"/>
        <v>1</v>
      </c>
      <c r="M1">
        <v>0</v>
      </c>
      <c r="N1">
        <f t="shared" ref="N1" si="3">U1</f>
        <v>1</v>
      </c>
      <c r="O1">
        <v>0</v>
      </c>
      <c r="P1">
        <f t="shared" ref="P1:S1" si="4">W1</f>
        <v>1</v>
      </c>
      <c r="Q1" t="str">
        <f t="shared" si="4"/>
        <v>opt=lovankent</v>
      </c>
      <c r="R1">
        <f t="shared" si="4"/>
        <v>0</v>
      </c>
      <c r="S1">
        <f t="shared" si="4"/>
        <v>1</v>
      </c>
      <c r="T1">
        <v>0</v>
      </c>
      <c r="U1">
        <f t="shared" ref="U1:W1" si="5">AB1</f>
        <v>1</v>
      </c>
      <c r="V1">
        <v>0</v>
      </c>
      <c r="W1">
        <f t="shared" si="5"/>
        <v>1</v>
      </c>
      <c r="X1" t="str">
        <f>AE1</f>
        <v>opt=lovankent</v>
      </c>
      <c r="Y1">
        <f>AF1</f>
        <v>0</v>
      </c>
      <c r="Z1">
        <v>1</v>
      </c>
      <c r="AA1">
        <v>0</v>
      </c>
      <c r="AB1">
        <v>1</v>
      </c>
      <c r="AC1">
        <v>0</v>
      </c>
      <c r="AD1">
        <v>1</v>
      </c>
      <c r="AE1" t="s">
        <v>172</v>
      </c>
      <c r="AF1">
        <v>0</v>
      </c>
      <c r="AG1">
        <v>1</v>
      </c>
      <c r="AH1">
        <v>0</v>
      </c>
      <c r="AI1" t="s">
        <v>172</v>
      </c>
      <c r="AJ1" t="s">
        <v>171</v>
      </c>
      <c r="AN1" t="s">
        <v>175</v>
      </c>
      <c r="AO1" t="s">
        <v>175</v>
      </c>
      <c r="AP1" t="s">
        <v>175</v>
      </c>
      <c r="AQ1" t="s">
        <v>175</v>
      </c>
      <c r="AR1" t="s">
        <v>175</v>
      </c>
    </row>
    <row r="2" spans="1:44">
      <c r="F2" t="s">
        <v>174</v>
      </c>
      <c r="H2" t="s">
        <v>175</v>
      </c>
      <c r="M2" t="s">
        <v>174</v>
      </c>
      <c r="O2" t="s">
        <v>175</v>
      </c>
      <c r="T2" t="s">
        <v>174</v>
      </c>
      <c r="V2" t="s">
        <v>175</v>
      </c>
      <c r="AA2" t="s">
        <v>174</v>
      </c>
      <c r="AC2" t="s">
        <v>175</v>
      </c>
      <c r="AH2" t="s">
        <v>174</v>
      </c>
      <c r="AJ2" t="s">
        <v>76</v>
      </c>
      <c r="AK2" t="s">
        <v>76</v>
      </c>
      <c r="AN2" t="s">
        <v>158</v>
      </c>
      <c r="AO2" t="s">
        <v>161</v>
      </c>
      <c r="AP2" t="s">
        <v>164</v>
      </c>
      <c r="AQ2" t="s">
        <v>167</v>
      </c>
      <c r="AR2" t="s">
        <v>169</v>
      </c>
    </row>
    <row r="3" spans="1:44">
      <c r="A3" t="s">
        <v>66</v>
      </c>
      <c r="B3" t="s">
        <v>124</v>
      </c>
      <c r="C3" t="s">
        <v>123</v>
      </c>
      <c r="D3" t="s">
        <v>121</v>
      </c>
      <c r="E3" t="s">
        <v>155</v>
      </c>
      <c r="F3" t="s">
        <v>156</v>
      </c>
      <c r="G3" t="s">
        <v>157</v>
      </c>
      <c r="H3" t="s">
        <v>158</v>
      </c>
      <c r="I3" t="s">
        <v>113</v>
      </c>
      <c r="J3" t="s">
        <v>112</v>
      </c>
      <c r="K3" t="s">
        <v>110</v>
      </c>
      <c r="L3" t="s">
        <v>159</v>
      </c>
      <c r="M3" t="s">
        <v>156</v>
      </c>
      <c r="N3" t="s">
        <v>160</v>
      </c>
      <c r="O3" t="s">
        <v>161</v>
      </c>
      <c r="P3" t="s">
        <v>104</v>
      </c>
      <c r="Q3" t="s">
        <v>103</v>
      </c>
      <c r="R3" t="s">
        <v>101</v>
      </c>
      <c r="S3" t="s">
        <v>162</v>
      </c>
      <c r="T3" t="s">
        <v>156</v>
      </c>
      <c r="U3" t="s">
        <v>163</v>
      </c>
      <c r="V3" t="s">
        <v>164</v>
      </c>
      <c r="W3" t="s">
        <v>78</v>
      </c>
      <c r="X3" t="s">
        <v>79</v>
      </c>
      <c r="Y3" t="s">
        <v>81</v>
      </c>
      <c r="Z3" t="s">
        <v>165</v>
      </c>
      <c r="AA3" t="s">
        <v>156</v>
      </c>
      <c r="AB3" t="s">
        <v>166</v>
      </c>
      <c r="AC3" t="s">
        <v>167</v>
      </c>
      <c r="AD3" t="s">
        <v>89</v>
      </c>
      <c r="AE3" t="s">
        <v>88</v>
      </c>
      <c r="AF3" t="s">
        <v>70</v>
      </c>
      <c r="AG3" t="s">
        <v>168</v>
      </c>
      <c r="AH3" t="s">
        <v>156</v>
      </c>
      <c r="AI3" t="s">
        <v>169</v>
      </c>
      <c r="AJ3" t="s">
        <v>72</v>
      </c>
      <c r="AK3" t="s">
        <v>75</v>
      </c>
      <c r="AN3">
        <v>14</v>
      </c>
      <c r="AO3">
        <v>7</v>
      </c>
      <c r="AP3">
        <v>7</v>
      </c>
      <c r="AQ3">
        <v>14</v>
      </c>
      <c r="AR3">
        <v>13</v>
      </c>
    </row>
    <row r="4" spans="1:44" ht="16.5" customHeight="1">
      <c r="A4" t="s">
        <v>0</v>
      </c>
      <c r="B4">
        <v>19</v>
      </c>
      <c r="C4">
        <v>1600</v>
      </c>
      <c r="D4">
        <v>7</v>
      </c>
      <c r="E4">
        <v>21.428571428571427</v>
      </c>
      <c r="F4">
        <v>300</v>
      </c>
      <c r="G4">
        <v>16</v>
      </c>
      <c r="H4">
        <f>ABS(AN3-17)</f>
        <v>3</v>
      </c>
      <c r="I4">
        <v>35</v>
      </c>
      <c r="J4">
        <v>1900</v>
      </c>
      <c r="K4">
        <v>2</v>
      </c>
      <c r="L4">
        <v>-100</v>
      </c>
      <c r="M4">
        <v>-700</v>
      </c>
      <c r="N4">
        <v>-24.5</v>
      </c>
      <c r="O4">
        <f>ABS(AO3-17)</f>
        <v>10</v>
      </c>
      <c r="P4">
        <v>10.5</v>
      </c>
      <c r="Q4">
        <v>1200</v>
      </c>
      <c r="R4">
        <v>9</v>
      </c>
      <c r="S4">
        <v>57.142857142857146</v>
      </c>
      <c r="T4">
        <v>400</v>
      </c>
      <c r="U4">
        <v>18</v>
      </c>
      <c r="V4">
        <f>ABS(AP3-17)</f>
        <v>10</v>
      </c>
      <c r="W4">
        <v>28.5</v>
      </c>
      <c r="X4">
        <v>1600</v>
      </c>
      <c r="Y4">
        <v>1</v>
      </c>
      <c r="Z4">
        <v>21.428571428571427</v>
      </c>
      <c r="AA4">
        <v>300</v>
      </c>
      <c r="AB4">
        <v>-1</v>
      </c>
      <c r="AC4">
        <f>ABS(AQ3-17)</f>
        <v>3</v>
      </c>
      <c r="AD4">
        <v>27.5</v>
      </c>
      <c r="AE4">
        <v>1900</v>
      </c>
      <c r="AF4">
        <v>6</v>
      </c>
      <c r="AG4">
        <v>-53.846153846153847</v>
      </c>
      <c r="AH4">
        <v>-700</v>
      </c>
      <c r="AI4">
        <f>ABS(AR3-17)</f>
        <v>4</v>
      </c>
      <c r="AJ4">
        <v>1200</v>
      </c>
      <c r="AK4">
        <v>2</v>
      </c>
      <c r="AN4">
        <v>7</v>
      </c>
      <c r="AO4">
        <v>14</v>
      </c>
      <c r="AP4">
        <v>7</v>
      </c>
      <c r="AQ4">
        <v>7</v>
      </c>
      <c r="AR4">
        <v>14</v>
      </c>
    </row>
    <row r="5" spans="1:44">
      <c r="A5" t="s">
        <v>0</v>
      </c>
      <c r="B5">
        <v>18.5</v>
      </c>
      <c r="C5">
        <v>1100</v>
      </c>
      <c r="D5">
        <v>4</v>
      </c>
      <c r="E5">
        <v>71.428571428571431</v>
      </c>
      <c r="F5">
        <v>500</v>
      </c>
      <c r="G5">
        <v>0.5</v>
      </c>
      <c r="H5">
        <f t="shared" ref="H5:H51" si="6">ABS(AN4-17)</f>
        <v>10</v>
      </c>
      <c r="I5">
        <v>19</v>
      </c>
      <c r="J5">
        <v>1600</v>
      </c>
      <c r="K5">
        <v>7</v>
      </c>
      <c r="L5">
        <v>21.428571428571427</v>
      </c>
      <c r="M5">
        <v>300</v>
      </c>
      <c r="N5">
        <v>16</v>
      </c>
      <c r="O5">
        <f t="shared" ref="O5:O51" si="7">ABS(AO4-17)</f>
        <v>3</v>
      </c>
      <c r="P5">
        <v>35</v>
      </c>
      <c r="Q5">
        <v>1900</v>
      </c>
      <c r="R5">
        <v>2</v>
      </c>
      <c r="S5">
        <v>-100</v>
      </c>
      <c r="T5">
        <v>-700</v>
      </c>
      <c r="U5">
        <v>-24.5</v>
      </c>
      <c r="V5">
        <f t="shared" ref="V5:V51" si="8">ABS(AP4-17)</f>
        <v>10</v>
      </c>
      <c r="W5">
        <v>10.5</v>
      </c>
      <c r="X5">
        <v>1200</v>
      </c>
      <c r="Y5">
        <v>9</v>
      </c>
      <c r="Z5">
        <v>57.142857142857146</v>
      </c>
      <c r="AA5">
        <v>400</v>
      </c>
      <c r="AB5">
        <v>18</v>
      </c>
      <c r="AC5">
        <f t="shared" ref="AC5:AC51" si="9">ABS(AQ4-17)</f>
        <v>10</v>
      </c>
      <c r="AD5">
        <v>28.5</v>
      </c>
      <c r="AE5">
        <v>1600</v>
      </c>
      <c r="AF5">
        <v>1</v>
      </c>
      <c r="AG5">
        <v>21.428571428571427</v>
      </c>
      <c r="AH5">
        <v>300</v>
      </c>
      <c r="AI5">
        <f t="shared" ref="AI5:AI51" si="10">ABS(AR4-17)</f>
        <v>3</v>
      </c>
      <c r="AJ5">
        <v>1900</v>
      </c>
      <c r="AK5">
        <v>6</v>
      </c>
      <c r="AN5">
        <v>7</v>
      </c>
      <c r="AO5">
        <v>7</v>
      </c>
      <c r="AP5">
        <v>14</v>
      </c>
      <c r="AQ5">
        <v>7</v>
      </c>
      <c r="AR5">
        <v>7</v>
      </c>
    </row>
    <row r="6" spans="1:44">
      <c r="A6" t="s">
        <v>0</v>
      </c>
      <c r="B6">
        <v>25</v>
      </c>
      <c r="C6">
        <v>1400</v>
      </c>
      <c r="D6">
        <v>2</v>
      </c>
      <c r="E6">
        <v>-42.857142857142854</v>
      </c>
      <c r="F6">
        <v>-300</v>
      </c>
      <c r="G6">
        <v>-6.5</v>
      </c>
      <c r="H6">
        <f t="shared" si="6"/>
        <v>10</v>
      </c>
      <c r="I6">
        <v>18.5</v>
      </c>
      <c r="J6">
        <v>1100</v>
      </c>
      <c r="K6">
        <v>4</v>
      </c>
      <c r="L6">
        <v>71.428571428571431</v>
      </c>
      <c r="M6">
        <v>500</v>
      </c>
      <c r="N6">
        <v>0.5</v>
      </c>
      <c r="O6">
        <f t="shared" si="7"/>
        <v>10</v>
      </c>
      <c r="P6">
        <v>19</v>
      </c>
      <c r="Q6">
        <v>1600</v>
      </c>
      <c r="R6">
        <v>7</v>
      </c>
      <c r="S6">
        <v>21.428571428571427</v>
      </c>
      <c r="T6">
        <v>300</v>
      </c>
      <c r="U6">
        <v>16</v>
      </c>
      <c r="V6">
        <f t="shared" si="8"/>
        <v>3</v>
      </c>
      <c r="W6">
        <v>35</v>
      </c>
      <c r="X6">
        <v>1900</v>
      </c>
      <c r="Y6">
        <v>2</v>
      </c>
      <c r="Z6">
        <v>-100</v>
      </c>
      <c r="AA6">
        <v>-700</v>
      </c>
      <c r="AB6">
        <v>-24.5</v>
      </c>
      <c r="AC6">
        <f t="shared" si="9"/>
        <v>10</v>
      </c>
      <c r="AD6">
        <v>10.5</v>
      </c>
      <c r="AE6">
        <v>1200</v>
      </c>
      <c r="AF6">
        <v>9</v>
      </c>
      <c r="AG6">
        <v>57.142857142857146</v>
      </c>
      <c r="AH6">
        <v>400</v>
      </c>
      <c r="AI6">
        <f t="shared" si="10"/>
        <v>10</v>
      </c>
      <c r="AJ6">
        <v>1600</v>
      </c>
      <c r="AK6">
        <v>1</v>
      </c>
      <c r="AN6">
        <v>112</v>
      </c>
      <c r="AO6">
        <v>7</v>
      </c>
      <c r="AP6">
        <v>7</v>
      </c>
      <c r="AQ6">
        <v>14</v>
      </c>
      <c r="AR6">
        <v>7</v>
      </c>
    </row>
    <row r="7" spans="1:44">
      <c r="A7" t="s">
        <v>0</v>
      </c>
      <c r="B7">
        <v>27.5</v>
      </c>
      <c r="C7">
        <v>1600</v>
      </c>
      <c r="D7">
        <v>2</v>
      </c>
      <c r="E7">
        <v>-1.7857142857142858</v>
      </c>
      <c r="F7">
        <v>-200</v>
      </c>
      <c r="G7">
        <v>-2.5</v>
      </c>
      <c r="H7">
        <f t="shared" si="6"/>
        <v>95</v>
      </c>
      <c r="I7">
        <v>25</v>
      </c>
      <c r="J7">
        <v>1400</v>
      </c>
      <c r="K7">
        <v>2</v>
      </c>
      <c r="L7">
        <v>-42.857142857142854</v>
      </c>
      <c r="M7">
        <v>-300</v>
      </c>
      <c r="N7">
        <v>-6.5</v>
      </c>
      <c r="O7">
        <f t="shared" si="7"/>
        <v>10</v>
      </c>
      <c r="P7">
        <v>18.5</v>
      </c>
      <c r="Q7">
        <v>1100</v>
      </c>
      <c r="R7">
        <v>4</v>
      </c>
      <c r="S7">
        <v>71.428571428571431</v>
      </c>
      <c r="T7">
        <v>500</v>
      </c>
      <c r="U7">
        <v>0.5</v>
      </c>
      <c r="V7">
        <f t="shared" si="8"/>
        <v>10</v>
      </c>
      <c r="W7">
        <v>19</v>
      </c>
      <c r="X7">
        <v>1600</v>
      </c>
      <c r="Y7">
        <v>7</v>
      </c>
      <c r="Z7">
        <v>21.428571428571427</v>
      </c>
      <c r="AA7">
        <v>300</v>
      </c>
      <c r="AB7">
        <v>16</v>
      </c>
      <c r="AC7">
        <f t="shared" si="9"/>
        <v>3</v>
      </c>
      <c r="AD7">
        <v>35</v>
      </c>
      <c r="AE7">
        <v>1900</v>
      </c>
      <c r="AF7">
        <v>2</v>
      </c>
      <c r="AG7">
        <v>-100</v>
      </c>
      <c r="AH7">
        <v>-700</v>
      </c>
      <c r="AI7">
        <f t="shared" si="10"/>
        <v>10</v>
      </c>
      <c r="AJ7">
        <v>1200</v>
      </c>
      <c r="AK7">
        <v>9</v>
      </c>
      <c r="AN7">
        <v>21</v>
      </c>
      <c r="AO7">
        <v>112</v>
      </c>
      <c r="AP7">
        <v>7</v>
      </c>
      <c r="AQ7">
        <v>7</v>
      </c>
      <c r="AR7">
        <v>14</v>
      </c>
    </row>
    <row r="8" spans="1:44">
      <c r="A8" t="s">
        <v>0</v>
      </c>
      <c r="B8">
        <v>-4</v>
      </c>
      <c r="C8">
        <v>1600</v>
      </c>
      <c r="D8">
        <v>9</v>
      </c>
      <c r="E8">
        <v>0</v>
      </c>
      <c r="F8">
        <v>0</v>
      </c>
      <c r="G8">
        <v>31.5</v>
      </c>
      <c r="H8">
        <f t="shared" si="6"/>
        <v>4</v>
      </c>
      <c r="I8">
        <v>27.5</v>
      </c>
      <c r="J8">
        <v>1600</v>
      </c>
      <c r="K8">
        <v>2</v>
      </c>
      <c r="L8">
        <v>-1.7857142857142858</v>
      </c>
      <c r="M8">
        <v>-200</v>
      </c>
      <c r="N8">
        <v>-2.5</v>
      </c>
      <c r="O8">
        <f t="shared" si="7"/>
        <v>95</v>
      </c>
      <c r="P8">
        <v>25</v>
      </c>
      <c r="Q8">
        <v>1400</v>
      </c>
      <c r="R8">
        <v>2</v>
      </c>
      <c r="S8">
        <v>-42.857142857142854</v>
      </c>
      <c r="T8">
        <v>-300</v>
      </c>
      <c r="U8">
        <v>-6.5</v>
      </c>
      <c r="V8">
        <f t="shared" si="8"/>
        <v>10</v>
      </c>
      <c r="W8">
        <v>18.5</v>
      </c>
      <c r="X8">
        <v>1100</v>
      </c>
      <c r="Y8">
        <v>4</v>
      </c>
      <c r="Z8">
        <v>71.428571428571431</v>
      </c>
      <c r="AA8">
        <v>500</v>
      </c>
      <c r="AB8">
        <v>0.5</v>
      </c>
      <c r="AC8">
        <f t="shared" si="9"/>
        <v>10</v>
      </c>
      <c r="AD8">
        <v>19</v>
      </c>
      <c r="AE8">
        <v>1600</v>
      </c>
      <c r="AF8">
        <v>7</v>
      </c>
      <c r="AG8">
        <v>21.428571428571427</v>
      </c>
      <c r="AH8">
        <v>300</v>
      </c>
      <c r="AI8">
        <f t="shared" si="10"/>
        <v>3</v>
      </c>
      <c r="AJ8">
        <v>1900</v>
      </c>
      <c r="AK8">
        <v>2</v>
      </c>
      <c r="AN8">
        <v>7</v>
      </c>
      <c r="AO8">
        <v>21</v>
      </c>
      <c r="AP8">
        <v>112</v>
      </c>
      <c r="AQ8">
        <v>7</v>
      </c>
      <c r="AR8">
        <v>7</v>
      </c>
    </row>
    <row r="9" spans="1:44">
      <c r="A9" t="s">
        <v>0</v>
      </c>
      <c r="B9">
        <v>9.5</v>
      </c>
      <c r="C9">
        <v>1200</v>
      </c>
      <c r="D9">
        <v>7</v>
      </c>
      <c r="E9">
        <v>57.142857142857146</v>
      </c>
      <c r="F9">
        <v>400</v>
      </c>
      <c r="G9">
        <v>-13.5</v>
      </c>
      <c r="H9">
        <f t="shared" si="6"/>
        <v>10</v>
      </c>
      <c r="I9">
        <v>-4</v>
      </c>
      <c r="J9">
        <v>1600</v>
      </c>
      <c r="K9">
        <v>9</v>
      </c>
      <c r="L9">
        <v>0</v>
      </c>
      <c r="M9">
        <v>0</v>
      </c>
      <c r="N9">
        <v>31.5</v>
      </c>
      <c r="O9">
        <f t="shared" si="7"/>
        <v>4</v>
      </c>
      <c r="P9">
        <v>27.5</v>
      </c>
      <c r="Q9">
        <v>1600</v>
      </c>
      <c r="R9">
        <v>2</v>
      </c>
      <c r="S9">
        <v>-1.7857142857142858</v>
      </c>
      <c r="T9">
        <v>0</v>
      </c>
      <c r="U9">
        <v>-2.5</v>
      </c>
      <c r="V9">
        <f t="shared" si="8"/>
        <v>95</v>
      </c>
      <c r="W9">
        <v>25</v>
      </c>
      <c r="X9">
        <v>1400</v>
      </c>
      <c r="Y9">
        <v>2</v>
      </c>
      <c r="Z9">
        <v>-42.857142857142854</v>
      </c>
      <c r="AA9">
        <v>-300</v>
      </c>
      <c r="AB9">
        <v>-6.5</v>
      </c>
      <c r="AC9">
        <f t="shared" si="9"/>
        <v>10</v>
      </c>
      <c r="AD9">
        <v>18.5</v>
      </c>
      <c r="AE9">
        <v>1100</v>
      </c>
      <c r="AF9">
        <v>4</v>
      </c>
      <c r="AG9">
        <v>71.428571428571431</v>
      </c>
      <c r="AH9">
        <v>500</v>
      </c>
      <c r="AI9">
        <f t="shared" si="10"/>
        <v>10</v>
      </c>
      <c r="AJ9">
        <v>1600</v>
      </c>
      <c r="AK9">
        <v>7</v>
      </c>
      <c r="AN9">
        <v>7</v>
      </c>
      <c r="AO9">
        <v>7</v>
      </c>
      <c r="AP9">
        <v>21</v>
      </c>
      <c r="AQ9">
        <v>112</v>
      </c>
      <c r="AR9">
        <v>7</v>
      </c>
    </row>
    <row r="10" spans="1:44">
      <c r="A10" t="s">
        <v>0</v>
      </c>
      <c r="B10">
        <v>-6.5</v>
      </c>
      <c r="C10">
        <v>1400</v>
      </c>
      <c r="D10">
        <v>7</v>
      </c>
      <c r="E10">
        <v>-28.571428571428573</v>
      </c>
      <c r="F10">
        <v>-200</v>
      </c>
      <c r="G10">
        <v>16</v>
      </c>
      <c r="H10">
        <f t="shared" si="6"/>
        <v>10</v>
      </c>
      <c r="I10">
        <v>9.5</v>
      </c>
      <c r="J10">
        <v>1200</v>
      </c>
      <c r="K10">
        <v>7</v>
      </c>
      <c r="L10">
        <v>57.142857142857146</v>
      </c>
      <c r="M10">
        <v>400</v>
      </c>
      <c r="N10">
        <v>-13.5</v>
      </c>
      <c r="O10">
        <f t="shared" si="7"/>
        <v>10</v>
      </c>
      <c r="P10">
        <v>-4</v>
      </c>
      <c r="Q10">
        <v>1600</v>
      </c>
      <c r="R10">
        <v>9</v>
      </c>
      <c r="S10">
        <v>0</v>
      </c>
      <c r="T10">
        <v>0</v>
      </c>
      <c r="U10">
        <v>31.5</v>
      </c>
      <c r="V10">
        <f t="shared" si="8"/>
        <v>4</v>
      </c>
      <c r="W10">
        <v>27.5</v>
      </c>
      <c r="X10">
        <v>1600</v>
      </c>
      <c r="Y10">
        <v>2</v>
      </c>
      <c r="Z10">
        <v>-1.7857142857142858</v>
      </c>
      <c r="AA10">
        <v>-200</v>
      </c>
      <c r="AB10">
        <v>-2.5</v>
      </c>
      <c r="AC10">
        <f t="shared" si="9"/>
        <v>95</v>
      </c>
      <c r="AD10">
        <v>25</v>
      </c>
      <c r="AE10">
        <v>1400</v>
      </c>
      <c r="AF10">
        <v>2</v>
      </c>
      <c r="AG10">
        <v>-42.857142857142854</v>
      </c>
      <c r="AH10">
        <v>-300</v>
      </c>
      <c r="AI10">
        <f t="shared" si="10"/>
        <v>10</v>
      </c>
      <c r="AJ10">
        <v>1100</v>
      </c>
      <c r="AK10">
        <v>4</v>
      </c>
      <c r="AN10">
        <v>21</v>
      </c>
      <c r="AO10">
        <v>7</v>
      </c>
      <c r="AP10">
        <v>7</v>
      </c>
      <c r="AQ10">
        <v>21</v>
      </c>
      <c r="AR10">
        <v>112</v>
      </c>
    </row>
    <row r="11" spans="1:44">
      <c r="A11" t="s">
        <v>0</v>
      </c>
      <c r="B11">
        <v>-6</v>
      </c>
      <c r="C11">
        <v>1600</v>
      </c>
      <c r="D11">
        <v>11</v>
      </c>
      <c r="E11">
        <v>-9.5238095238095237</v>
      </c>
      <c r="F11">
        <v>-200</v>
      </c>
      <c r="G11">
        <v>-0.5</v>
      </c>
      <c r="H11">
        <f t="shared" si="6"/>
        <v>4</v>
      </c>
      <c r="I11">
        <v>-6.5</v>
      </c>
      <c r="J11">
        <v>1400</v>
      </c>
      <c r="K11">
        <v>7</v>
      </c>
      <c r="L11">
        <v>-28.571428571428573</v>
      </c>
      <c r="M11">
        <v>-200</v>
      </c>
      <c r="N11">
        <v>16</v>
      </c>
      <c r="O11">
        <f t="shared" si="7"/>
        <v>10</v>
      </c>
      <c r="P11">
        <v>9.5</v>
      </c>
      <c r="Q11">
        <v>1200</v>
      </c>
      <c r="R11">
        <v>7</v>
      </c>
      <c r="S11">
        <v>57.142857142857146</v>
      </c>
      <c r="T11">
        <v>400</v>
      </c>
      <c r="U11">
        <v>-13.5</v>
      </c>
      <c r="V11">
        <f t="shared" si="8"/>
        <v>10</v>
      </c>
      <c r="W11">
        <v>-4</v>
      </c>
      <c r="X11">
        <v>1600</v>
      </c>
      <c r="Y11">
        <v>9</v>
      </c>
      <c r="Z11">
        <v>0</v>
      </c>
      <c r="AA11">
        <v>0</v>
      </c>
      <c r="AB11">
        <v>31.5</v>
      </c>
      <c r="AC11">
        <f t="shared" si="9"/>
        <v>4</v>
      </c>
      <c r="AD11">
        <v>27.5</v>
      </c>
      <c r="AE11">
        <v>1600</v>
      </c>
      <c r="AF11">
        <v>2</v>
      </c>
      <c r="AG11">
        <v>-1.7857142857142858</v>
      </c>
      <c r="AH11">
        <v>-200</v>
      </c>
      <c r="AI11">
        <f t="shared" si="10"/>
        <v>95</v>
      </c>
      <c r="AJ11">
        <v>1400</v>
      </c>
      <c r="AK11">
        <v>2</v>
      </c>
      <c r="AN11">
        <v>21</v>
      </c>
      <c r="AO11">
        <v>21</v>
      </c>
      <c r="AP11">
        <v>7</v>
      </c>
      <c r="AQ11">
        <v>7</v>
      </c>
      <c r="AR11">
        <v>21</v>
      </c>
    </row>
    <row r="12" spans="1:44">
      <c r="A12" t="s">
        <v>0</v>
      </c>
      <c r="B12">
        <v>12</v>
      </c>
      <c r="C12">
        <v>1400</v>
      </c>
      <c r="D12">
        <v>10</v>
      </c>
      <c r="E12">
        <v>9.5238095238095237</v>
      </c>
      <c r="F12">
        <v>200</v>
      </c>
      <c r="G12">
        <v>-18</v>
      </c>
      <c r="H12">
        <f t="shared" si="6"/>
        <v>4</v>
      </c>
      <c r="I12">
        <v>-6</v>
      </c>
      <c r="J12">
        <v>1600</v>
      </c>
      <c r="K12">
        <v>11</v>
      </c>
      <c r="L12">
        <v>-9.5238095238095237</v>
      </c>
      <c r="M12">
        <v>-200</v>
      </c>
      <c r="N12">
        <v>-0.5</v>
      </c>
      <c r="O12">
        <f t="shared" si="7"/>
        <v>4</v>
      </c>
      <c r="P12">
        <v>-6.5</v>
      </c>
      <c r="Q12">
        <v>1400</v>
      </c>
      <c r="R12">
        <v>7</v>
      </c>
      <c r="S12">
        <v>-28.571428571428573</v>
      </c>
      <c r="T12">
        <v>-200</v>
      </c>
      <c r="U12">
        <v>16</v>
      </c>
      <c r="V12">
        <f t="shared" si="8"/>
        <v>10</v>
      </c>
      <c r="W12">
        <v>9.5</v>
      </c>
      <c r="X12">
        <v>1200</v>
      </c>
      <c r="Y12">
        <v>7</v>
      </c>
      <c r="Z12">
        <v>57.142857142857146</v>
      </c>
      <c r="AA12">
        <v>400</v>
      </c>
      <c r="AB12">
        <v>-13.5</v>
      </c>
      <c r="AC12">
        <f t="shared" si="9"/>
        <v>10</v>
      </c>
      <c r="AD12">
        <v>-4</v>
      </c>
      <c r="AE12">
        <v>1600</v>
      </c>
      <c r="AF12">
        <v>9</v>
      </c>
      <c r="AG12">
        <v>0</v>
      </c>
      <c r="AH12">
        <v>0</v>
      </c>
      <c r="AI12">
        <f t="shared" si="10"/>
        <v>4</v>
      </c>
      <c r="AJ12">
        <v>1600</v>
      </c>
      <c r="AK12">
        <v>2</v>
      </c>
      <c r="AN12">
        <v>7</v>
      </c>
      <c r="AO12">
        <v>21</v>
      </c>
      <c r="AP12">
        <v>21</v>
      </c>
      <c r="AQ12">
        <v>7</v>
      </c>
      <c r="AR12">
        <v>7</v>
      </c>
    </row>
    <row r="13" spans="1:44">
      <c r="A13" t="s">
        <v>0</v>
      </c>
      <c r="B13">
        <v>20</v>
      </c>
      <c r="C13">
        <v>1300</v>
      </c>
      <c r="D13">
        <v>7</v>
      </c>
      <c r="E13">
        <v>14.285714285714286</v>
      </c>
      <c r="F13">
        <v>100</v>
      </c>
      <c r="G13">
        <v>-8</v>
      </c>
      <c r="H13">
        <f t="shared" si="6"/>
        <v>10</v>
      </c>
      <c r="I13">
        <v>12</v>
      </c>
      <c r="J13">
        <v>1400</v>
      </c>
      <c r="K13">
        <v>10</v>
      </c>
      <c r="L13">
        <v>9.5238095238095237</v>
      </c>
      <c r="M13">
        <v>200</v>
      </c>
      <c r="N13">
        <v>-18</v>
      </c>
      <c r="O13">
        <f t="shared" si="7"/>
        <v>4</v>
      </c>
      <c r="P13">
        <v>-6</v>
      </c>
      <c r="Q13">
        <v>1600</v>
      </c>
      <c r="R13">
        <v>11</v>
      </c>
      <c r="S13">
        <v>-9.5238095238095237</v>
      </c>
      <c r="T13">
        <v>-200</v>
      </c>
      <c r="U13">
        <v>-0.5</v>
      </c>
      <c r="V13">
        <f t="shared" si="8"/>
        <v>4</v>
      </c>
      <c r="W13">
        <v>-6.5</v>
      </c>
      <c r="X13">
        <v>1400</v>
      </c>
      <c r="Y13">
        <v>7</v>
      </c>
      <c r="Z13">
        <v>-28.571428571428573</v>
      </c>
      <c r="AA13">
        <v>-200</v>
      </c>
      <c r="AB13">
        <v>16</v>
      </c>
      <c r="AC13">
        <f t="shared" si="9"/>
        <v>10</v>
      </c>
      <c r="AD13">
        <v>9.5</v>
      </c>
      <c r="AE13">
        <v>1200</v>
      </c>
      <c r="AF13">
        <v>7</v>
      </c>
      <c r="AG13">
        <v>57.142857142857146</v>
      </c>
      <c r="AH13">
        <v>400</v>
      </c>
      <c r="AI13">
        <f t="shared" si="10"/>
        <v>10</v>
      </c>
      <c r="AJ13">
        <v>1600</v>
      </c>
      <c r="AK13">
        <v>9</v>
      </c>
      <c r="AN13">
        <v>15</v>
      </c>
      <c r="AO13">
        <v>14</v>
      </c>
      <c r="AP13">
        <v>21</v>
      </c>
      <c r="AQ13">
        <v>6</v>
      </c>
      <c r="AR13">
        <v>8</v>
      </c>
    </row>
    <row r="14" spans="1:44">
      <c r="A14" t="s">
        <v>9</v>
      </c>
      <c r="B14">
        <v>31.5</v>
      </c>
      <c r="C14">
        <v>1200</v>
      </c>
      <c r="D14">
        <v>1</v>
      </c>
      <c r="E14">
        <v>13.333333333333334</v>
      </c>
      <c r="F14">
        <v>200</v>
      </c>
      <c r="G14">
        <v>1.5</v>
      </c>
      <c r="H14">
        <f t="shared" si="6"/>
        <v>2</v>
      </c>
      <c r="I14">
        <v>33</v>
      </c>
      <c r="J14">
        <v>1400</v>
      </c>
      <c r="K14">
        <v>2</v>
      </c>
      <c r="L14">
        <v>14.285714285714286</v>
      </c>
      <c r="M14">
        <v>200</v>
      </c>
      <c r="N14">
        <v>0</v>
      </c>
      <c r="O14">
        <f t="shared" si="7"/>
        <v>3</v>
      </c>
      <c r="P14">
        <v>33</v>
      </c>
      <c r="Q14">
        <v>1600</v>
      </c>
      <c r="R14">
        <v>7</v>
      </c>
      <c r="S14">
        <v>0</v>
      </c>
      <c r="T14">
        <v>0</v>
      </c>
      <c r="U14">
        <v>0</v>
      </c>
      <c r="V14">
        <f t="shared" si="8"/>
        <v>4</v>
      </c>
      <c r="W14">
        <v>33</v>
      </c>
      <c r="X14">
        <v>1600</v>
      </c>
      <c r="Y14">
        <v>4</v>
      </c>
      <c r="Z14">
        <v>-33.333333333333336</v>
      </c>
      <c r="AA14">
        <v>-200</v>
      </c>
      <c r="AB14">
        <v>-7.5</v>
      </c>
      <c r="AC14">
        <f t="shared" si="9"/>
        <v>11</v>
      </c>
      <c r="AD14">
        <v>25.5</v>
      </c>
      <c r="AE14">
        <v>1400</v>
      </c>
      <c r="AF14">
        <v>7</v>
      </c>
      <c r="AG14">
        <v>25</v>
      </c>
      <c r="AH14">
        <v>200</v>
      </c>
      <c r="AI14">
        <f t="shared" si="10"/>
        <v>9</v>
      </c>
      <c r="AJ14">
        <v>1600</v>
      </c>
      <c r="AK14">
        <v>3</v>
      </c>
      <c r="AN14">
        <v>7</v>
      </c>
      <c r="AO14">
        <v>15</v>
      </c>
      <c r="AP14">
        <v>14</v>
      </c>
      <c r="AQ14">
        <v>21</v>
      </c>
      <c r="AR14">
        <v>6</v>
      </c>
    </row>
    <row r="15" spans="1:44">
      <c r="A15" t="s">
        <v>9</v>
      </c>
      <c r="B15">
        <v>25.5</v>
      </c>
      <c r="C15">
        <v>1600</v>
      </c>
      <c r="D15">
        <v>1</v>
      </c>
      <c r="E15">
        <v>-57.142857142857146</v>
      </c>
      <c r="F15">
        <v>-400</v>
      </c>
      <c r="G15">
        <v>6</v>
      </c>
      <c r="H15">
        <f t="shared" si="6"/>
        <v>10</v>
      </c>
      <c r="I15">
        <v>31.5</v>
      </c>
      <c r="J15">
        <v>1200</v>
      </c>
      <c r="K15">
        <v>1</v>
      </c>
      <c r="L15">
        <v>13.333333333333334</v>
      </c>
      <c r="M15">
        <v>200</v>
      </c>
      <c r="N15">
        <v>1.5</v>
      </c>
      <c r="O15">
        <f t="shared" si="7"/>
        <v>2</v>
      </c>
      <c r="P15">
        <v>33</v>
      </c>
      <c r="Q15">
        <v>1400</v>
      </c>
      <c r="R15">
        <v>2</v>
      </c>
      <c r="S15">
        <v>14.285714285714286</v>
      </c>
      <c r="T15">
        <v>200</v>
      </c>
      <c r="U15">
        <v>0</v>
      </c>
      <c r="V15">
        <f t="shared" si="8"/>
        <v>3</v>
      </c>
      <c r="W15">
        <v>33</v>
      </c>
      <c r="X15">
        <v>1600</v>
      </c>
      <c r="Y15">
        <v>7</v>
      </c>
      <c r="Z15">
        <v>0</v>
      </c>
      <c r="AA15">
        <v>0</v>
      </c>
      <c r="AB15">
        <v>0</v>
      </c>
      <c r="AC15">
        <f t="shared" si="9"/>
        <v>4</v>
      </c>
      <c r="AD15">
        <v>33</v>
      </c>
      <c r="AE15">
        <v>1600</v>
      </c>
      <c r="AF15">
        <v>4</v>
      </c>
      <c r="AG15">
        <v>-33.333333333333336</v>
      </c>
      <c r="AH15">
        <v>-200</v>
      </c>
      <c r="AI15">
        <f t="shared" si="10"/>
        <v>11</v>
      </c>
      <c r="AJ15">
        <v>1400</v>
      </c>
      <c r="AK15">
        <v>7</v>
      </c>
      <c r="AN15">
        <v>13</v>
      </c>
      <c r="AO15">
        <v>7</v>
      </c>
      <c r="AP15">
        <v>15</v>
      </c>
      <c r="AQ15">
        <v>14</v>
      </c>
      <c r="AR15">
        <v>21</v>
      </c>
    </row>
    <row r="16" spans="1:44">
      <c r="A16" t="s">
        <v>9</v>
      </c>
      <c r="B16">
        <v>16</v>
      </c>
      <c r="C16">
        <v>1400</v>
      </c>
      <c r="D16">
        <v>4</v>
      </c>
      <c r="E16">
        <v>15.384615384615385</v>
      </c>
      <c r="F16">
        <v>200</v>
      </c>
      <c r="G16">
        <v>9.5</v>
      </c>
      <c r="H16">
        <f t="shared" si="6"/>
        <v>4</v>
      </c>
      <c r="I16">
        <v>25.5</v>
      </c>
      <c r="J16">
        <v>1600</v>
      </c>
      <c r="K16">
        <v>1</v>
      </c>
      <c r="L16">
        <v>-57.142857142857146</v>
      </c>
      <c r="M16">
        <v>-400</v>
      </c>
      <c r="N16">
        <v>6</v>
      </c>
      <c r="O16">
        <f t="shared" si="7"/>
        <v>10</v>
      </c>
      <c r="P16">
        <v>31.5</v>
      </c>
      <c r="Q16">
        <v>1200</v>
      </c>
      <c r="R16">
        <v>1</v>
      </c>
      <c r="S16">
        <v>13.333333333333334</v>
      </c>
      <c r="T16">
        <v>200</v>
      </c>
      <c r="U16">
        <v>1.5</v>
      </c>
      <c r="V16">
        <f t="shared" si="8"/>
        <v>2</v>
      </c>
      <c r="W16">
        <v>33</v>
      </c>
      <c r="X16">
        <v>1400</v>
      </c>
      <c r="Y16">
        <v>2</v>
      </c>
      <c r="Z16">
        <v>14.285714285714286</v>
      </c>
      <c r="AA16">
        <v>200</v>
      </c>
      <c r="AB16">
        <v>0</v>
      </c>
      <c r="AC16">
        <f t="shared" si="9"/>
        <v>3</v>
      </c>
      <c r="AD16">
        <v>33</v>
      </c>
      <c r="AE16">
        <v>1600</v>
      </c>
      <c r="AF16">
        <v>7</v>
      </c>
      <c r="AG16">
        <v>0</v>
      </c>
      <c r="AH16">
        <v>0</v>
      </c>
      <c r="AI16">
        <f t="shared" si="10"/>
        <v>4</v>
      </c>
      <c r="AJ16">
        <v>1600</v>
      </c>
      <c r="AK16">
        <v>4</v>
      </c>
      <c r="AN16">
        <v>14</v>
      </c>
      <c r="AO16">
        <v>13</v>
      </c>
      <c r="AP16">
        <v>7</v>
      </c>
      <c r="AQ16">
        <v>15</v>
      </c>
      <c r="AR16">
        <v>14</v>
      </c>
    </row>
    <row r="17" spans="1:44">
      <c r="A17" t="s">
        <v>9</v>
      </c>
      <c r="B17">
        <v>20</v>
      </c>
      <c r="C17">
        <v>1900</v>
      </c>
      <c r="D17">
        <v>5</v>
      </c>
      <c r="E17">
        <v>-35.714285714285715</v>
      </c>
      <c r="F17">
        <v>-500</v>
      </c>
      <c r="G17">
        <v>-4</v>
      </c>
      <c r="H17">
        <f t="shared" si="6"/>
        <v>3</v>
      </c>
      <c r="I17">
        <v>16</v>
      </c>
      <c r="J17">
        <v>1400</v>
      </c>
      <c r="K17">
        <v>4</v>
      </c>
      <c r="L17">
        <v>15.384615384615385</v>
      </c>
      <c r="M17">
        <v>200</v>
      </c>
      <c r="N17">
        <v>9.5</v>
      </c>
      <c r="O17">
        <f t="shared" si="7"/>
        <v>4</v>
      </c>
      <c r="P17">
        <v>25.5</v>
      </c>
      <c r="Q17">
        <v>1600</v>
      </c>
      <c r="R17">
        <v>1</v>
      </c>
      <c r="S17">
        <v>-57.142857142857146</v>
      </c>
      <c r="T17">
        <v>-400</v>
      </c>
      <c r="U17">
        <v>6</v>
      </c>
      <c r="V17">
        <f t="shared" si="8"/>
        <v>10</v>
      </c>
      <c r="W17">
        <v>31.5</v>
      </c>
      <c r="X17">
        <v>1200</v>
      </c>
      <c r="Y17">
        <v>1</v>
      </c>
      <c r="Z17">
        <v>13.333333333333334</v>
      </c>
      <c r="AA17">
        <v>200</v>
      </c>
      <c r="AB17">
        <v>1.5</v>
      </c>
      <c r="AC17">
        <f t="shared" si="9"/>
        <v>2</v>
      </c>
      <c r="AD17">
        <v>33</v>
      </c>
      <c r="AE17">
        <v>1400</v>
      </c>
      <c r="AF17">
        <v>2</v>
      </c>
      <c r="AG17">
        <v>14.285714285714286</v>
      </c>
      <c r="AH17">
        <v>200</v>
      </c>
      <c r="AI17">
        <f t="shared" si="10"/>
        <v>3</v>
      </c>
      <c r="AJ17">
        <v>1600</v>
      </c>
      <c r="AK17">
        <v>7</v>
      </c>
      <c r="AN17">
        <v>14</v>
      </c>
      <c r="AO17">
        <v>14</v>
      </c>
      <c r="AP17">
        <v>13</v>
      </c>
      <c r="AQ17">
        <v>7</v>
      </c>
      <c r="AR17">
        <v>15</v>
      </c>
    </row>
    <row r="18" spans="1:44">
      <c r="A18" t="s">
        <v>9</v>
      </c>
      <c r="B18">
        <v>16.5</v>
      </c>
      <c r="C18">
        <v>1400</v>
      </c>
      <c r="D18">
        <v>3</v>
      </c>
      <c r="E18">
        <v>35.714285714285715</v>
      </c>
      <c r="F18">
        <v>500</v>
      </c>
      <c r="G18">
        <v>3.5</v>
      </c>
      <c r="H18">
        <f t="shared" si="6"/>
        <v>3</v>
      </c>
      <c r="I18">
        <v>20</v>
      </c>
      <c r="J18">
        <v>1900</v>
      </c>
      <c r="K18">
        <v>5</v>
      </c>
      <c r="L18">
        <v>-35.714285714285715</v>
      </c>
      <c r="M18">
        <v>-500</v>
      </c>
      <c r="N18">
        <v>-4</v>
      </c>
      <c r="O18">
        <f t="shared" si="7"/>
        <v>3</v>
      </c>
      <c r="P18">
        <v>16</v>
      </c>
      <c r="Q18">
        <v>1400</v>
      </c>
      <c r="R18">
        <v>4</v>
      </c>
      <c r="S18">
        <v>15.384615384615385</v>
      </c>
      <c r="T18">
        <v>200</v>
      </c>
      <c r="U18">
        <v>9.5</v>
      </c>
      <c r="V18">
        <f t="shared" si="8"/>
        <v>4</v>
      </c>
      <c r="W18">
        <v>25.5</v>
      </c>
      <c r="X18">
        <v>1600</v>
      </c>
      <c r="Y18">
        <v>1</v>
      </c>
      <c r="Z18">
        <v>-57.142857142857146</v>
      </c>
      <c r="AA18">
        <v>-400</v>
      </c>
      <c r="AB18">
        <v>6</v>
      </c>
      <c r="AC18">
        <f t="shared" si="9"/>
        <v>10</v>
      </c>
      <c r="AD18">
        <v>31.5</v>
      </c>
      <c r="AE18">
        <v>1200</v>
      </c>
      <c r="AF18">
        <v>1</v>
      </c>
      <c r="AG18">
        <v>13.333333333333334</v>
      </c>
      <c r="AH18">
        <v>200</v>
      </c>
      <c r="AI18">
        <f t="shared" si="10"/>
        <v>2</v>
      </c>
      <c r="AJ18">
        <v>1400</v>
      </c>
      <c r="AK18">
        <v>2</v>
      </c>
      <c r="AN18">
        <v>217</v>
      </c>
      <c r="AO18">
        <v>14</v>
      </c>
      <c r="AP18">
        <v>14</v>
      </c>
      <c r="AQ18">
        <v>13</v>
      </c>
      <c r="AR18">
        <v>7</v>
      </c>
    </row>
    <row r="19" spans="1:44">
      <c r="A19" t="s">
        <v>9</v>
      </c>
      <c r="B19">
        <v>23.5</v>
      </c>
      <c r="C19">
        <v>1900</v>
      </c>
      <c r="D19">
        <v>8</v>
      </c>
      <c r="E19">
        <v>-2.3041474654377878</v>
      </c>
      <c r="F19">
        <v>-500</v>
      </c>
      <c r="G19">
        <v>-7</v>
      </c>
      <c r="H19">
        <f t="shared" si="6"/>
        <v>200</v>
      </c>
      <c r="I19">
        <v>16.5</v>
      </c>
      <c r="J19">
        <v>1400</v>
      </c>
      <c r="K19">
        <v>3</v>
      </c>
      <c r="L19">
        <v>35.714285714285715</v>
      </c>
      <c r="M19">
        <v>500</v>
      </c>
      <c r="N19">
        <v>3.5</v>
      </c>
      <c r="O19">
        <f t="shared" si="7"/>
        <v>3</v>
      </c>
      <c r="P19">
        <v>20</v>
      </c>
      <c r="Q19">
        <v>1900</v>
      </c>
      <c r="R19">
        <v>5</v>
      </c>
      <c r="S19">
        <v>-35.714285714285715</v>
      </c>
      <c r="T19">
        <v>-500</v>
      </c>
      <c r="U19">
        <v>-4</v>
      </c>
      <c r="V19">
        <f t="shared" si="8"/>
        <v>3</v>
      </c>
      <c r="W19">
        <v>16</v>
      </c>
      <c r="X19">
        <v>1400</v>
      </c>
      <c r="Y19">
        <v>4</v>
      </c>
      <c r="Z19">
        <v>15.384615384615385</v>
      </c>
      <c r="AA19">
        <v>200</v>
      </c>
      <c r="AB19">
        <v>9.5</v>
      </c>
      <c r="AC19">
        <f t="shared" si="9"/>
        <v>4</v>
      </c>
      <c r="AD19">
        <v>25.5</v>
      </c>
      <c r="AE19">
        <v>1600</v>
      </c>
      <c r="AF19">
        <v>1</v>
      </c>
      <c r="AG19">
        <v>-57.142857142857146</v>
      </c>
      <c r="AH19">
        <v>-400</v>
      </c>
      <c r="AI19">
        <f t="shared" si="10"/>
        <v>10</v>
      </c>
      <c r="AJ19">
        <v>1200</v>
      </c>
      <c r="AK19">
        <v>1</v>
      </c>
      <c r="AN19">
        <v>7</v>
      </c>
      <c r="AO19">
        <v>217</v>
      </c>
      <c r="AP19">
        <v>14</v>
      </c>
      <c r="AQ19">
        <v>14</v>
      </c>
      <c r="AR19">
        <v>13</v>
      </c>
    </row>
    <row r="20" spans="1:44">
      <c r="A20" t="s">
        <v>9</v>
      </c>
      <c r="B20">
        <v>5</v>
      </c>
      <c r="C20">
        <v>1400</v>
      </c>
      <c r="D20">
        <v>8</v>
      </c>
      <c r="E20">
        <v>71.428571428571431</v>
      </c>
      <c r="F20">
        <v>500</v>
      </c>
      <c r="G20">
        <v>18.5</v>
      </c>
      <c r="H20">
        <f t="shared" si="6"/>
        <v>10</v>
      </c>
      <c r="I20">
        <v>23.5</v>
      </c>
      <c r="J20">
        <v>1900</v>
      </c>
      <c r="K20">
        <v>8</v>
      </c>
      <c r="L20">
        <v>-2.3041474654377878</v>
      </c>
      <c r="M20">
        <v>-500</v>
      </c>
      <c r="N20">
        <v>-7</v>
      </c>
      <c r="O20">
        <f t="shared" si="7"/>
        <v>200</v>
      </c>
      <c r="P20">
        <v>16.5</v>
      </c>
      <c r="Q20">
        <v>1400</v>
      </c>
      <c r="R20">
        <v>3</v>
      </c>
      <c r="S20">
        <v>35.714285714285715</v>
      </c>
      <c r="T20">
        <v>500</v>
      </c>
      <c r="U20">
        <v>3.5</v>
      </c>
      <c r="V20">
        <f t="shared" si="8"/>
        <v>3</v>
      </c>
      <c r="W20">
        <v>20</v>
      </c>
      <c r="X20">
        <v>1900</v>
      </c>
      <c r="Y20">
        <v>5</v>
      </c>
      <c r="Z20">
        <v>-35.714285714285715</v>
      </c>
      <c r="AA20">
        <v>-500</v>
      </c>
      <c r="AB20">
        <v>-4</v>
      </c>
      <c r="AC20">
        <f t="shared" si="9"/>
        <v>3</v>
      </c>
      <c r="AD20">
        <v>16</v>
      </c>
      <c r="AE20">
        <v>1400</v>
      </c>
      <c r="AF20">
        <v>4</v>
      </c>
      <c r="AG20">
        <v>15.384615384615385</v>
      </c>
      <c r="AH20">
        <v>200</v>
      </c>
      <c r="AI20">
        <f t="shared" si="10"/>
        <v>4</v>
      </c>
      <c r="AJ20">
        <v>1600</v>
      </c>
      <c r="AK20">
        <v>1</v>
      </c>
      <c r="AN20">
        <v>15</v>
      </c>
      <c r="AO20">
        <v>7</v>
      </c>
      <c r="AP20">
        <v>217</v>
      </c>
      <c r="AQ20">
        <v>14</v>
      </c>
      <c r="AR20">
        <v>14</v>
      </c>
    </row>
    <row r="21" spans="1:44">
      <c r="A21" t="s">
        <v>9</v>
      </c>
      <c r="B21">
        <v>30</v>
      </c>
      <c r="C21">
        <v>1300</v>
      </c>
      <c r="D21">
        <v>5</v>
      </c>
      <c r="E21">
        <v>6.666666666666667</v>
      </c>
      <c r="F21">
        <v>100</v>
      </c>
      <c r="G21">
        <v>-25</v>
      </c>
      <c r="H21">
        <f t="shared" si="6"/>
        <v>2</v>
      </c>
      <c r="I21">
        <v>5</v>
      </c>
      <c r="J21">
        <v>1400</v>
      </c>
      <c r="K21">
        <v>8</v>
      </c>
      <c r="L21">
        <v>71.428571428571431</v>
      </c>
      <c r="M21">
        <v>500</v>
      </c>
      <c r="N21">
        <v>18.5</v>
      </c>
      <c r="O21">
        <f t="shared" si="7"/>
        <v>10</v>
      </c>
      <c r="P21">
        <v>23.5</v>
      </c>
      <c r="Q21">
        <v>1900</v>
      </c>
      <c r="R21">
        <v>8</v>
      </c>
      <c r="S21">
        <v>-2.3041474654377878</v>
      </c>
      <c r="T21">
        <v>-500</v>
      </c>
      <c r="U21">
        <v>-7</v>
      </c>
      <c r="V21">
        <f t="shared" si="8"/>
        <v>200</v>
      </c>
      <c r="W21">
        <v>16.5</v>
      </c>
      <c r="X21">
        <v>1400</v>
      </c>
      <c r="Y21">
        <v>3</v>
      </c>
      <c r="Z21">
        <v>35.714285714285715</v>
      </c>
      <c r="AA21">
        <v>500</v>
      </c>
      <c r="AB21">
        <v>3.5</v>
      </c>
      <c r="AC21">
        <f t="shared" si="9"/>
        <v>3</v>
      </c>
      <c r="AD21">
        <v>20</v>
      </c>
      <c r="AE21">
        <v>1900</v>
      </c>
      <c r="AF21">
        <v>5</v>
      </c>
      <c r="AG21">
        <v>-35.714285714285715</v>
      </c>
      <c r="AH21">
        <v>-500</v>
      </c>
      <c r="AI21">
        <f t="shared" si="10"/>
        <v>3</v>
      </c>
      <c r="AJ21">
        <v>1400</v>
      </c>
      <c r="AK21">
        <v>4</v>
      </c>
      <c r="AN21">
        <v>13</v>
      </c>
      <c r="AO21">
        <v>15</v>
      </c>
      <c r="AP21">
        <v>7</v>
      </c>
      <c r="AQ21">
        <v>217</v>
      </c>
      <c r="AR21">
        <v>14</v>
      </c>
    </row>
    <row r="22" spans="1:44">
      <c r="A22" t="s">
        <v>9</v>
      </c>
      <c r="B22">
        <v>45.5</v>
      </c>
      <c r="C22">
        <v>1400</v>
      </c>
      <c r="D22">
        <v>4</v>
      </c>
      <c r="E22">
        <v>-7.6923076923076925</v>
      </c>
      <c r="F22">
        <v>-100</v>
      </c>
      <c r="G22">
        <v>-15.5</v>
      </c>
      <c r="H22">
        <f t="shared" si="6"/>
        <v>4</v>
      </c>
      <c r="I22">
        <v>30</v>
      </c>
      <c r="J22">
        <v>1300</v>
      </c>
      <c r="K22">
        <v>5</v>
      </c>
      <c r="L22">
        <v>6.666666666666667</v>
      </c>
      <c r="M22">
        <v>100</v>
      </c>
      <c r="N22">
        <v>-25</v>
      </c>
      <c r="O22">
        <f t="shared" si="7"/>
        <v>2</v>
      </c>
      <c r="P22">
        <v>5</v>
      </c>
      <c r="Q22">
        <v>1400</v>
      </c>
      <c r="R22">
        <v>8</v>
      </c>
      <c r="S22">
        <v>71.428571428571431</v>
      </c>
      <c r="T22">
        <v>500</v>
      </c>
      <c r="U22">
        <v>18.5</v>
      </c>
      <c r="V22">
        <f t="shared" si="8"/>
        <v>10</v>
      </c>
      <c r="W22">
        <v>23.5</v>
      </c>
      <c r="X22">
        <v>1900</v>
      </c>
      <c r="Y22">
        <v>8</v>
      </c>
      <c r="Z22">
        <v>-2.3041474654377878</v>
      </c>
      <c r="AA22">
        <v>-500</v>
      </c>
      <c r="AB22">
        <v>-7</v>
      </c>
      <c r="AC22">
        <f t="shared" si="9"/>
        <v>200</v>
      </c>
      <c r="AD22">
        <v>16.5</v>
      </c>
      <c r="AE22">
        <v>1400</v>
      </c>
      <c r="AF22">
        <v>3</v>
      </c>
      <c r="AG22">
        <v>35.714285714285715</v>
      </c>
      <c r="AH22">
        <v>500</v>
      </c>
      <c r="AI22">
        <f t="shared" si="10"/>
        <v>3</v>
      </c>
      <c r="AJ22">
        <v>1900</v>
      </c>
      <c r="AK22">
        <v>5</v>
      </c>
      <c r="AN22">
        <v>42</v>
      </c>
      <c r="AO22">
        <v>13</v>
      </c>
      <c r="AP22">
        <v>15</v>
      </c>
      <c r="AQ22">
        <v>7</v>
      </c>
      <c r="AR22">
        <v>217</v>
      </c>
    </row>
    <row r="23" spans="1:44">
      <c r="A23" t="s">
        <v>9</v>
      </c>
      <c r="B23">
        <v>32.5</v>
      </c>
      <c r="C23">
        <v>1200</v>
      </c>
      <c r="D23">
        <v>7</v>
      </c>
      <c r="E23">
        <v>4.7619047619047619</v>
      </c>
      <c r="F23">
        <v>200</v>
      </c>
      <c r="G23">
        <v>13</v>
      </c>
      <c r="H23">
        <f t="shared" si="6"/>
        <v>25</v>
      </c>
      <c r="I23">
        <v>45.5</v>
      </c>
      <c r="J23">
        <v>1400</v>
      </c>
      <c r="K23">
        <v>4</v>
      </c>
      <c r="L23">
        <v>-7.6923076923076925</v>
      </c>
      <c r="M23">
        <v>-100</v>
      </c>
      <c r="N23">
        <v>-15.5</v>
      </c>
      <c r="O23">
        <f t="shared" si="7"/>
        <v>4</v>
      </c>
      <c r="P23">
        <v>30</v>
      </c>
      <c r="Q23">
        <v>1300</v>
      </c>
      <c r="R23">
        <v>5</v>
      </c>
      <c r="S23">
        <v>6.666666666666667</v>
      </c>
      <c r="T23">
        <v>100</v>
      </c>
      <c r="U23">
        <v>-25</v>
      </c>
      <c r="V23">
        <f t="shared" si="8"/>
        <v>2</v>
      </c>
      <c r="W23">
        <v>5</v>
      </c>
      <c r="X23">
        <v>1400</v>
      </c>
      <c r="Y23">
        <v>8</v>
      </c>
      <c r="Z23">
        <v>71.428571428571431</v>
      </c>
      <c r="AA23">
        <v>500</v>
      </c>
      <c r="AB23">
        <v>18.5</v>
      </c>
      <c r="AC23">
        <f t="shared" si="9"/>
        <v>10</v>
      </c>
      <c r="AD23">
        <v>23.5</v>
      </c>
      <c r="AE23">
        <v>1900</v>
      </c>
      <c r="AF23">
        <v>8</v>
      </c>
      <c r="AG23">
        <v>-2.3041474654377878</v>
      </c>
      <c r="AH23">
        <v>-500</v>
      </c>
      <c r="AI23">
        <f t="shared" si="10"/>
        <v>200</v>
      </c>
      <c r="AJ23">
        <v>1400</v>
      </c>
      <c r="AK23">
        <v>3</v>
      </c>
      <c r="AN23">
        <v>14</v>
      </c>
      <c r="AO23">
        <v>14</v>
      </c>
      <c r="AP23">
        <v>14</v>
      </c>
      <c r="AQ23">
        <v>119</v>
      </c>
      <c r="AR23">
        <v>118</v>
      </c>
    </row>
    <row r="24" spans="1:44">
      <c r="A24" t="s">
        <v>17</v>
      </c>
      <c r="B24">
        <v>27</v>
      </c>
      <c r="C24">
        <v>1300</v>
      </c>
      <c r="D24">
        <v>4</v>
      </c>
      <c r="E24">
        <v>-7.1428571428571432</v>
      </c>
      <c r="F24">
        <v>-100</v>
      </c>
      <c r="G24">
        <v>-18</v>
      </c>
      <c r="H24">
        <f t="shared" si="6"/>
        <v>3</v>
      </c>
      <c r="I24">
        <v>9</v>
      </c>
      <c r="J24">
        <v>1200</v>
      </c>
      <c r="K24">
        <v>8</v>
      </c>
      <c r="L24">
        <v>-7.1428571428571432</v>
      </c>
      <c r="M24">
        <v>-100</v>
      </c>
      <c r="N24">
        <v>8.5</v>
      </c>
      <c r="O24">
        <f t="shared" si="7"/>
        <v>3</v>
      </c>
      <c r="P24">
        <v>17.5</v>
      </c>
      <c r="Q24">
        <v>1100</v>
      </c>
      <c r="R24">
        <v>7</v>
      </c>
      <c r="S24">
        <v>35.714285714285715</v>
      </c>
      <c r="T24">
        <v>500</v>
      </c>
      <c r="U24">
        <v>-2</v>
      </c>
      <c r="V24">
        <f t="shared" si="8"/>
        <v>3</v>
      </c>
      <c r="W24">
        <v>15.5</v>
      </c>
      <c r="X24">
        <v>1600</v>
      </c>
      <c r="Y24">
        <v>5</v>
      </c>
      <c r="Z24">
        <v>-4.2016806722689077</v>
      </c>
      <c r="AA24">
        <v>-500</v>
      </c>
      <c r="AB24">
        <v>3.5</v>
      </c>
      <c r="AC24">
        <f t="shared" si="9"/>
        <v>102</v>
      </c>
      <c r="AD24">
        <v>19</v>
      </c>
      <c r="AE24">
        <v>1100</v>
      </c>
      <c r="AF24">
        <v>3</v>
      </c>
      <c r="AG24">
        <v>0</v>
      </c>
      <c r="AH24">
        <v>0</v>
      </c>
      <c r="AI24">
        <f t="shared" si="10"/>
        <v>101</v>
      </c>
      <c r="AJ24">
        <v>1100</v>
      </c>
      <c r="AK24">
        <v>10</v>
      </c>
      <c r="AN24">
        <v>35</v>
      </c>
      <c r="AO24">
        <v>14</v>
      </c>
      <c r="AP24">
        <v>14</v>
      </c>
      <c r="AQ24">
        <v>14</v>
      </c>
      <c r="AR24">
        <v>119</v>
      </c>
    </row>
    <row r="25" spans="1:44">
      <c r="A25" t="s">
        <v>17</v>
      </c>
      <c r="B25">
        <v>27</v>
      </c>
      <c r="C25">
        <v>1400</v>
      </c>
      <c r="D25">
        <v>4</v>
      </c>
      <c r="E25">
        <v>-2.8571428571428572</v>
      </c>
      <c r="F25">
        <v>-100</v>
      </c>
      <c r="G25">
        <v>0</v>
      </c>
      <c r="H25">
        <f t="shared" si="6"/>
        <v>18</v>
      </c>
      <c r="I25">
        <v>27</v>
      </c>
      <c r="J25">
        <v>1300</v>
      </c>
      <c r="K25">
        <v>4</v>
      </c>
      <c r="L25">
        <v>-7.1428571428571432</v>
      </c>
      <c r="M25">
        <v>-100</v>
      </c>
      <c r="N25">
        <v>-18</v>
      </c>
      <c r="O25">
        <f t="shared" si="7"/>
        <v>3</v>
      </c>
      <c r="P25">
        <v>9</v>
      </c>
      <c r="Q25">
        <v>1200</v>
      </c>
      <c r="R25">
        <v>8</v>
      </c>
      <c r="S25">
        <v>-7.1428571428571432</v>
      </c>
      <c r="T25">
        <v>-100</v>
      </c>
      <c r="U25">
        <v>8.5</v>
      </c>
      <c r="V25">
        <f t="shared" si="8"/>
        <v>3</v>
      </c>
      <c r="W25">
        <v>17.5</v>
      </c>
      <c r="X25">
        <v>1100</v>
      </c>
      <c r="Y25">
        <v>7</v>
      </c>
      <c r="Z25">
        <v>35.714285714285715</v>
      </c>
      <c r="AA25">
        <v>500</v>
      </c>
      <c r="AB25">
        <v>-2</v>
      </c>
      <c r="AC25">
        <f t="shared" si="9"/>
        <v>3</v>
      </c>
      <c r="AD25">
        <v>15.5</v>
      </c>
      <c r="AE25">
        <v>1600</v>
      </c>
      <c r="AF25">
        <v>5</v>
      </c>
      <c r="AG25">
        <v>-4.2016806722689077</v>
      </c>
      <c r="AH25">
        <v>-500</v>
      </c>
      <c r="AI25">
        <f t="shared" si="10"/>
        <v>102</v>
      </c>
      <c r="AJ25">
        <v>1100</v>
      </c>
      <c r="AK25">
        <v>3</v>
      </c>
      <c r="AN25">
        <v>14</v>
      </c>
      <c r="AO25">
        <v>35</v>
      </c>
      <c r="AP25">
        <v>14</v>
      </c>
      <c r="AQ25">
        <v>14</v>
      </c>
      <c r="AR25">
        <v>14</v>
      </c>
    </row>
    <row r="26" spans="1:44">
      <c r="A26" t="s">
        <v>17</v>
      </c>
      <c r="B26">
        <v>10.5</v>
      </c>
      <c r="C26">
        <v>1400</v>
      </c>
      <c r="D26">
        <v>8</v>
      </c>
      <c r="E26">
        <v>0</v>
      </c>
      <c r="F26">
        <v>0</v>
      </c>
      <c r="G26">
        <v>16.5</v>
      </c>
      <c r="H26">
        <f t="shared" si="6"/>
        <v>3</v>
      </c>
      <c r="I26">
        <v>27</v>
      </c>
      <c r="J26">
        <v>1400</v>
      </c>
      <c r="K26">
        <v>4</v>
      </c>
      <c r="L26">
        <v>-2.8571428571428572</v>
      </c>
      <c r="M26">
        <v>-100</v>
      </c>
      <c r="N26">
        <v>0</v>
      </c>
      <c r="O26">
        <f t="shared" si="7"/>
        <v>18</v>
      </c>
      <c r="P26">
        <v>27</v>
      </c>
      <c r="Q26">
        <v>1300</v>
      </c>
      <c r="R26">
        <v>4</v>
      </c>
      <c r="S26">
        <v>-7.1428571428571432</v>
      </c>
      <c r="T26">
        <v>-100</v>
      </c>
      <c r="U26">
        <v>-18</v>
      </c>
      <c r="V26">
        <f t="shared" si="8"/>
        <v>3</v>
      </c>
      <c r="W26">
        <v>9</v>
      </c>
      <c r="X26">
        <v>1200</v>
      </c>
      <c r="Y26">
        <v>8</v>
      </c>
      <c r="Z26">
        <v>-7.1428571428571432</v>
      </c>
      <c r="AA26">
        <v>-100</v>
      </c>
      <c r="AB26">
        <v>8.5</v>
      </c>
      <c r="AC26">
        <f t="shared" si="9"/>
        <v>3</v>
      </c>
      <c r="AD26">
        <v>17.5</v>
      </c>
      <c r="AE26">
        <v>1100</v>
      </c>
      <c r="AF26">
        <v>7</v>
      </c>
      <c r="AG26">
        <v>35.714285714285715</v>
      </c>
      <c r="AH26">
        <v>500</v>
      </c>
      <c r="AI26">
        <f t="shared" si="10"/>
        <v>3</v>
      </c>
      <c r="AJ26">
        <v>1600</v>
      </c>
      <c r="AK26">
        <v>5</v>
      </c>
      <c r="AN26">
        <v>7</v>
      </c>
      <c r="AO26">
        <v>14</v>
      </c>
      <c r="AP26">
        <v>35</v>
      </c>
      <c r="AQ26">
        <v>14</v>
      </c>
      <c r="AR26">
        <v>14</v>
      </c>
    </row>
    <row r="27" spans="1:44">
      <c r="A27" t="s">
        <v>17</v>
      </c>
      <c r="B27">
        <v>18</v>
      </c>
      <c r="C27">
        <v>1100</v>
      </c>
      <c r="D27">
        <v>8</v>
      </c>
      <c r="E27">
        <v>42.857142857142854</v>
      </c>
      <c r="F27">
        <v>300</v>
      </c>
      <c r="G27">
        <v>-7.5</v>
      </c>
      <c r="H27">
        <f t="shared" si="6"/>
        <v>10</v>
      </c>
      <c r="I27">
        <v>10.5</v>
      </c>
      <c r="J27">
        <v>1400</v>
      </c>
      <c r="K27">
        <v>8</v>
      </c>
      <c r="L27">
        <v>0</v>
      </c>
      <c r="M27">
        <v>0</v>
      </c>
      <c r="N27">
        <v>16.5</v>
      </c>
      <c r="O27">
        <f t="shared" si="7"/>
        <v>3</v>
      </c>
      <c r="P27">
        <v>27</v>
      </c>
      <c r="Q27">
        <v>1400</v>
      </c>
      <c r="R27">
        <v>4</v>
      </c>
      <c r="S27">
        <v>-2.8571428571428572</v>
      </c>
      <c r="T27">
        <v>-100</v>
      </c>
      <c r="U27">
        <v>0</v>
      </c>
      <c r="V27">
        <f t="shared" si="8"/>
        <v>18</v>
      </c>
      <c r="W27">
        <v>27</v>
      </c>
      <c r="X27">
        <v>1300</v>
      </c>
      <c r="Y27">
        <v>4</v>
      </c>
      <c r="Z27">
        <v>-7.1428571428571432</v>
      </c>
      <c r="AA27">
        <v>-100</v>
      </c>
      <c r="AB27">
        <v>-18</v>
      </c>
      <c r="AC27">
        <f t="shared" si="9"/>
        <v>3</v>
      </c>
      <c r="AD27">
        <v>9</v>
      </c>
      <c r="AE27">
        <v>1200</v>
      </c>
      <c r="AF27">
        <v>8</v>
      </c>
      <c r="AG27">
        <v>-7.1428571428571432</v>
      </c>
      <c r="AH27">
        <v>-100</v>
      </c>
      <c r="AI27">
        <f t="shared" si="10"/>
        <v>3</v>
      </c>
      <c r="AJ27">
        <v>1100</v>
      </c>
      <c r="AK27">
        <v>7</v>
      </c>
      <c r="AN27">
        <v>63</v>
      </c>
      <c r="AO27">
        <v>7</v>
      </c>
      <c r="AP27">
        <v>14</v>
      </c>
      <c r="AQ27">
        <v>35</v>
      </c>
      <c r="AR27">
        <v>14</v>
      </c>
    </row>
    <row r="28" spans="1:44">
      <c r="A28" t="s">
        <v>17</v>
      </c>
      <c r="B28">
        <v>24</v>
      </c>
      <c r="C28">
        <v>1600</v>
      </c>
      <c r="D28">
        <v>4</v>
      </c>
      <c r="E28">
        <v>-7.9365079365079367</v>
      </c>
      <c r="F28">
        <v>-500</v>
      </c>
      <c r="G28">
        <v>-6</v>
      </c>
      <c r="H28">
        <f t="shared" si="6"/>
        <v>46</v>
      </c>
      <c r="I28">
        <v>18</v>
      </c>
      <c r="J28">
        <v>1100</v>
      </c>
      <c r="K28">
        <v>8</v>
      </c>
      <c r="L28">
        <v>42.857142857142854</v>
      </c>
      <c r="M28">
        <v>300</v>
      </c>
      <c r="N28">
        <v>-7.5</v>
      </c>
      <c r="O28">
        <f t="shared" si="7"/>
        <v>10</v>
      </c>
      <c r="P28">
        <v>10.5</v>
      </c>
      <c r="Q28">
        <v>1400</v>
      </c>
      <c r="R28">
        <v>8</v>
      </c>
      <c r="S28">
        <v>0</v>
      </c>
      <c r="T28">
        <v>0</v>
      </c>
      <c r="U28">
        <v>16.5</v>
      </c>
      <c r="V28">
        <f t="shared" si="8"/>
        <v>3</v>
      </c>
      <c r="W28">
        <v>27</v>
      </c>
      <c r="X28">
        <v>1400</v>
      </c>
      <c r="Y28">
        <v>4</v>
      </c>
      <c r="Z28">
        <v>-2.8571428571428572</v>
      </c>
      <c r="AA28">
        <v>-100</v>
      </c>
      <c r="AB28">
        <v>0</v>
      </c>
      <c r="AC28">
        <f t="shared" si="9"/>
        <v>18</v>
      </c>
      <c r="AD28">
        <v>27</v>
      </c>
      <c r="AE28">
        <v>1300</v>
      </c>
      <c r="AF28">
        <v>4</v>
      </c>
      <c r="AG28">
        <v>-7.1428571428571432</v>
      </c>
      <c r="AH28">
        <v>-100</v>
      </c>
      <c r="AI28">
        <f t="shared" si="10"/>
        <v>3</v>
      </c>
      <c r="AJ28">
        <v>1200</v>
      </c>
      <c r="AK28">
        <v>8</v>
      </c>
      <c r="AN28">
        <v>14</v>
      </c>
      <c r="AO28">
        <v>63</v>
      </c>
      <c r="AP28">
        <v>7</v>
      </c>
      <c r="AQ28">
        <v>14</v>
      </c>
      <c r="AR28">
        <v>35</v>
      </c>
    </row>
    <row r="29" spans="1:44">
      <c r="A29" t="s">
        <v>17</v>
      </c>
      <c r="B29">
        <v>21</v>
      </c>
      <c r="C29">
        <v>1100</v>
      </c>
      <c r="D29">
        <v>7</v>
      </c>
      <c r="E29">
        <v>35.714285714285715</v>
      </c>
      <c r="F29">
        <v>500</v>
      </c>
      <c r="G29">
        <v>3</v>
      </c>
      <c r="H29">
        <f t="shared" si="6"/>
        <v>3</v>
      </c>
      <c r="I29">
        <v>24</v>
      </c>
      <c r="J29">
        <v>1600</v>
      </c>
      <c r="K29">
        <v>4</v>
      </c>
      <c r="L29">
        <v>-7.9365079365079367</v>
      </c>
      <c r="M29">
        <v>-500</v>
      </c>
      <c r="N29">
        <v>-6</v>
      </c>
      <c r="O29">
        <f t="shared" si="7"/>
        <v>46</v>
      </c>
      <c r="P29">
        <v>18</v>
      </c>
      <c r="Q29">
        <v>1100</v>
      </c>
      <c r="R29">
        <v>8</v>
      </c>
      <c r="S29">
        <v>42.857142857142854</v>
      </c>
      <c r="T29">
        <v>300</v>
      </c>
      <c r="U29">
        <v>-7.5</v>
      </c>
      <c r="V29">
        <f t="shared" si="8"/>
        <v>10</v>
      </c>
      <c r="W29">
        <v>10.5</v>
      </c>
      <c r="X29">
        <v>1400</v>
      </c>
      <c r="Y29">
        <v>8</v>
      </c>
      <c r="Z29">
        <v>0</v>
      </c>
      <c r="AA29">
        <v>0</v>
      </c>
      <c r="AB29">
        <v>16.5</v>
      </c>
      <c r="AC29">
        <f t="shared" si="9"/>
        <v>3</v>
      </c>
      <c r="AD29">
        <v>27</v>
      </c>
      <c r="AE29">
        <v>1400</v>
      </c>
      <c r="AF29">
        <v>4</v>
      </c>
      <c r="AG29">
        <v>-2.8571428571428572</v>
      </c>
      <c r="AH29">
        <v>-100</v>
      </c>
      <c r="AI29">
        <f t="shared" si="10"/>
        <v>18</v>
      </c>
      <c r="AJ29">
        <v>1300</v>
      </c>
      <c r="AK29">
        <v>4</v>
      </c>
      <c r="AN29">
        <v>7</v>
      </c>
      <c r="AO29">
        <v>14</v>
      </c>
      <c r="AP29">
        <v>63</v>
      </c>
      <c r="AQ29">
        <v>7</v>
      </c>
      <c r="AR29">
        <v>14</v>
      </c>
    </row>
    <row r="30" spans="1:44">
      <c r="A30" t="s">
        <v>17</v>
      </c>
      <c r="B30">
        <v>21.5</v>
      </c>
      <c r="C30">
        <v>1400</v>
      </c>
      <c r="D30">
        <v>6</v>
      </c>
      <c r="E30">
        <v>-42.857142857142854</v>
      </c>
      <c r="F30">
        <v>-300</v>
      </c>
      <c r="G30">
        <v>-0.5</v>
      </c>
      <c r="H30">
        <f t="shared" si="6"/>
        <v>10</v>
      </c>
      <c r="I30">
        <v>21</v>
      </c>
      <c r="J30">
        <v>1100</v>
      </c>
      <c r="K30">
        <v>7</v>
      </c>
      <c r="L30">
        <v>35.714285714285715</v>
      </c>
      <c r="M30">
        <v>500</v>
      </c>
      <c r="N30">
        <v>3</v>
      </c>
      <c r="O30">
        <f t="shared" si="7"/>
        <v>3</v>
      </c>
      <c r="P30">
        <v>24</v>
      </c>
      <c r="Q30">
        <v>1600</v>
      </c>
      <c r="R30">
        <v>4</v>
      </c>
      <c r="S30">
        <v>-7.9365079365079367</v>
      </c>
      <c r="T30">
        <v>-500</v>
      </c>
      <c r="U30">
        <v>-6</v>
      </c>
      <c r="V30">
        <f t="shared" si="8"/>
        <v>46</v>
      </c>
      <c r="W30">
        <v>18</v>
      </c>
      <c r="X30">
        <v>1100</v>
      </c>
      <c r="Y30">
        <v>8</v>
      </c>
      <c r="Z30">
        <v>42.857142857142854</v>
      </c>
      <c r="AA30">
        <v>300</v>
      </c>
      <c r="AB30">
        <v>-7.5</v>
      </c>
      <c r="AC30">
        <f t="shared" si="9"/>
        <v>10</v>
      </c>
      <c r="AD30">
        <v>10.5</v>
      </c>
      <c r="AE30">
        <v>1400</v>
      </c>
      <c r="AF30">
        <v>8</v>
      </c>
      <c r="AG30">
        <v>0</v>
      </c>
      <c r="AH30">
        <v>0</v>
      </c>
      <c r="AI30">
        <f t="shared" si="10"/>
        <v>3</v>
      </c>
      <c r="AJ30">
        <v>1400</v>
      </c>
      <c r="AK30">
        <v>4</v>
      </c>
      <c r="AN30">
        <v>21</v>
      </c>
      <c r="AO30">
        <v>7</v>
      </c>
      <c r="AP30">
        <v>14</v>
      </c>
      <c r="AQ30">
        <v>63</v>
      </c>
      <c r="AR30">
        <v>7</v>
      </c>
    </row>
    <row r="31" spans="1:44">
      <c r="A31" t="s">
        <v>17</v>
      </c>
      <c r="B31">
        <v>-10</v>
      </c>
      <c r="C31">
        <v>1600</v>
      </c>
      <c r="D31">
        <v>8</v>
      </c>
      <c r="E31">
        <v>-9.5238095238095237</v>
      </c>
      <c r="F31">
        <v>-200</v>
      </c>
      <c r="G31">
        <v>31.5</v>
      </c>
      <c r="H31">
        <f t="shared" si="6"/>
        <v>4</v>
      </c>
      <c r="I31">
        <v>21.5</v>
      </c>
      <c r="J31">
        <v>1400</v>
      </c>
      <c r="K31">
        <v>6</v>
      </c>
      <c r="L31">
        <v>-42.857142857142854</v>
      </c>
      <c r="M31">
        <v>-300</v>
      </c>
      <c r="N31">
        <v>-0.5</v>
      </c>
      <c r="O31">
        <f t="shared" si="7"/>
        <v>10</v>
      </c>
      <c r="P31">
        <v>21</v>
      </c>
      <c r="Q31">
        <v>1100</v>
      </c>
      <c r="R31">
        <v>7</v>
      </c>
      <c r="S31">
        <v>35.714285714285715</v>
      </c>
      <c r="T31">
        <v>500</v>
      </c>
      <c r="U31">
        <v>3</v>
      </c>
      <c r="V31">
        <f t="shared" si="8"/>
        <v>3</v>
      </c>
      <c r="W31">
        <v>24</v>
      </c>
      <c r="X31">
        <v>1600</v>
      </c>
      <c r="Y31">
        <v>4</v>
      </c>
      <c r="Z31">
        <v>-7.9365079365079367</v>
      </c>
      <c r="AA31">
        <v>-500</v>
      </c>
      <c r="AB31">
        <v>-6</v>
      </c>
      <c r="AC31">
        <f t="shared" si="9"/>
        <v>46</v>
      </c>
      <c r="AD31">
        <v>18</v>
      </c>
      <c r="AE31">
        <v>1100</v>
      </c>
      <c r="AF31">
        <v>8</v>
      </c>
      <c r="AG31">
        <v>42.857142857142854</v>
      </c>
      <c r="AH31">
        <v>300</v>
      </c>
      <c r="AI31">
        <f t="shared" si="10"/>
        <v>10</v>
      </c>
      <c r="AJ31">
        <v>1400</v>
      </c>
      <c r="AK31">
        <v>8</v>
      </c>
      <c r="AN31">
        <v>21</v>
      </c>
      <c r="AO31">
        <v>21</v>
      </c>
      <c r="AP31">
        <v>7</v>
      </c>
      <c r="AQ31">
        <v>14</v>
      </c>
      <c r="AR31">
        <v>63</v>
      </c>
    </row>
    <row r="32" spans="1:44">
      <c r="A32" t="s">
        <v>17</v>
      </c>
      <c r="B32">
        <v>27</v>
      </c>
      <c r="C32">
        <v>1400</v>
      </c>
      <c r="D32">
        <v>6</v>
      </c>
      <c r="E32">
        <v>9.5238095238095237</v>
      </c>
      <c r="F32">
        <v>200</v>
      </c>
      <c r="G32">
        <v>-37</v>
      </c>
      <c r="H32">
        <f t="shared" si="6"/>
        <v>4</v>
      </c>
      <c r="I32">
        <v>-10</v>
      </c>
      <c r="J32">
        <v>1600</v>
      </c>
      <c r="K32">
        <v>8</v>
      </c>
      <c r="L32">
        <v>-9.5238095238095237</v>
      </c>
      <c r="M32">
        <v>-200</v>
      </c>
      <c r="N32">
        <v>31.5</v>
      </c>
      <c r="O32">
        <f t="shared" si="7"/>
        <v>4</v>
      </c>
      <c r="P32">
        <v>21.5</v>
      </c>
      <c r="Q32">
        <v>1400</v>
      </c>
      <c r="R32">
        <v>6</v>
      </c>
      <c r="S32">
        <v>-42.857142857142854</v>
      </c>
      <c r="T32">
        <v>-300</v>
      </c>
      <c r="U32">
        <v>-0.5</v>
      </c>
      <c r="V32">
        <f t="shared" si="8"/>
        <v>10</v>
      </c>
      <c r="W32">
        <v>21</v>
      </c>
      <c r="X32">
        <v>1100</v>
      </c>
      <c r="Y32">
        <v>7</v>
      </c>
      <c r="Z32">
        <v>35.714285714285715</v>
      </c>
      <c r="AA32">
        <v>500</v>
      </c>
      <c r="AB32">
        <v>3</v>
      </c>
      <c r="AC32">
        <f t="shared" si="9"/>
        <v>3</v>
      </c>
      <c r="AD32">
        <v>24</v>
      </c>
      <c r="AE32">
        <v>1600</v>
      </c>
      <c r="AF32">
        <v>4</v>
      </c>
      <c r="AG32">
        <v>-7.9365079365079367</v>
      </c>
      <c r="AH32">
        <v>-500</v>
      </c>
      <c r="AI32">
        <f t="shared" si="10"/>
        <v>46</v>
      </c>
      <c r="AJ32">
        <v>1100</v>
      </c>
      <c r="AK32">
        <v>8</v>
      </c>
      <c r="AN32">
        <v>14</v>
      </c>
      <c r="AO32">
        <v>21</v>
      </c>
      <c r="AP32">
        <v>21</v>
      </c>
      <c r="AQ32">
        <v>7</v>
      </c>
      <c r="AR32">
        <v>14</v>
      </c>
    </row>
    <row r="33" spans="1:44">
      <c r="A33" t="s">
        <v>17</v>
      </c>
      <c r="B33">
        <v>28</v>
      </c>
      <c r="C33">
        <v>1400</v>
      </c>
      <c r="D33">
        <v>4</v>
      </c>
      <c r="E33">
        <v>0</v>
      </c>
      <c r="F33">
        <v>0</v>
      </c>
      <c r="G33">
        <v>-1</v>
      </c>
      <c r="H33">
        <f t="shared" si="6"/>
        <v>3</v>
      </c>
      <c r="I33">
        <v>27</v>
      </c>
      <c r="J33">
        <v>1400</v>
      </c>
      <c r="K33">
        <v>6</v>
      </c>
      <c r="L33">
        <v>9.5238095238095237</v>
      </c>
      <c r="M33">
        <v>200</v>
      </c>
      <c r="N33">
        <v>-37</v>
      </c>
      <c r="O33">
        <f t="shared" si="7"/>
        <v>4</v>
      </c>
      <c r="P33">
        <v>-10</v>
      </c>
      <c r="Q33">
        <v>1600</v>
      </c>
      <c r="R33">
        <v>8</v>
      </c>
      <c r="S33">
        <v>-9.5238095238095237</v>
      </c>
      <c r="T33">
        <v>-200</v>
      </c>
      <c r="U33">
        <v>31.5</v>
      </c>
      <c r="V33">
        <f t="shared" si="8"/>
        <v>4</v>
      </c>
      <c r="W33">
        <v>21.5</v>
      </c>
      <c r="X33">
        <v>1400</v>
      </c>
      <c r="Y33">
        <v>6</v>
      </c>
      <c r="Z33">
        <v>-42.857142857142854</v>
      </c>
      <c r="AA33">
        <v>-300</v>
      </c>
      <c r="AB33">
        <v>-0.5</v>
      </c>
      <c r="AC33">
        <f t="shared" si="9"/>
        <v>10</v>
      </c>
      <c r="AD33">
        <v>21</v>
      </c>
      <c r="AE33">
        <v>1100</v>
      </c>
      <c r="AF33">
        <v>7</v>
      </c>
      <c r="AG33">
        <v>35.714285714285715</v>
      </c>
      <c r="AH33">
        <v>500</v>
      </c>
      <c r="AI33">
        <f t="shared" si="10"/>
        <v>3</v>
      </c>
      <c r="AJ33">
        <v>1600</v>
      </c>
      <c r="AK33">
        <v>4</v>
      </c>
      <c r="AN33">
        <v>7</v>
      </c>
      <c r="AO33">
        <v>28</v>
      </c>
      <c r="AP33">
        <v>7</v>
      </c>
      <c r="AQ33">
        <v>21</v>
      </c>
      <c r="AR33">
        <v>7</v>
      </c>
    </row>
    <row r="34" spans="1:44">
      <c r="A34" t="s">
        <v>154</v>
      </c>
      <c r="B34">
        <v>41.5</v>
      </c>
      <c r="C34">
        <v>1200</v>
      </c>
      <c r="D34">
        <v>6</v>
      </c>
      <c r="E34">
        <v>28.571428571428573</v>
      </c>
      <c r="F34">
        <v>200</v>
      </c>
      <c r="G34">
        <v>2</v>
      </c>
      <c r="H34">
        <f t="shared" si="6"/>
        <v>10</v>
      </c>
      <c r="I34">
        <v>43.5</v>
      </c>
      <c r="J34">
        <v>1400</v>
      </c>
      <c r="K34">
        <v>3</v>
      </c>
      <c r="L34">
        <v>0</v>
      </c>
      <c r="M34">
        <v>0</v>
      </c>
      <c r="N34">
        <v>-4</v>
      </c>
      <c r="O34">
        <f t="shared" si="7"/>
        <v>11</v>
      </c>
      <c r="P34">
        <v>39.5</v>
      </c>
      <c r="Q34">
        <v>1400</v>
      </c>
      <c r="R34">
        <v>6</v>
      </c>
      <c r="S34">
        <v>28.571428571428573</v>
      </c>
      <c r="T34">
        <v>200</v>
      </c>
      <c r="U34">
        <v>3.5</v>
      </c>
      <c r="V34">
        <f t="shared" si="8"/>
        <v>10</v>
      </c>
      <c r="W34">
        <v>43</v>
      </c>
      <c r="X34">
        <v>1600</v>
      </c>
      <c r="Y34">
        <v>2</v>
      </c>
      <c r="Z34">
        <v>0</v>
      </c>
      <c r="AA34">
        <v>0</v>
      </c>
      <c r="AB34">
        <v>-8</v>
      </c>
      <c r="AC34">
        <f t="shared" si="9"/>
        <v>4</v>
      </c>
      <c r="AD34">
        <v>35</v>
      </c>
      <c r="AE34">
        <v>1600</v>
      </c>
      <c r="AF34">
        <v>7</v>
      </c>
      <c r="AG34">
        <v>-28.571428571428573</v>
      </c>
      <c r="AH34">
        <v>-200</v>
      </c>
      <c r="AI34">
        <f t="shared" si="10"/>
        <v>10</v>
      </c>
      <c r="AJ34">
        <v>1400</v>
      </c>
      <c r="AK34">
        <v>9</v>
      </c>
      <c r="AN34">
        <v>21</v>
      </c>
      <c r="AO34">
        <v>21</v>
      </c>
      <c r="AP34">
        <v>21</v>
      </c>
      <c r="AQ34">
        <v>126</v>
      </c>
      <c r="AR34">
        <v>42</v>
      </c>
    </row>
    <row r="35" spans="1:44">
      <c r="A35" t="s">
        <v>154</v>
      </c>
      <c r="B35">
        <v>32.5</v>
      </c>
      <c r="C35">
        <v>1200</v>
      </c>
      <c r="D35">
        <v>2</v>
      </c>
      <c r="E35">
        <v>0</v>
      </c>
      <c r="F35">
        <v>0</v>
      </c>
      <c r="G35">
        <v>4</v>
      </c>
      <c r="H35">
        <f t="shared" si="6"/>
        <v>4</v>
      </c>
      <c r="I35">
        <v>36.5</v>
      </c>
      <c r="J35">
        <v>1200</v>
      </c>
      <c r="K35">
        <v>1</v>
      </c>
      <c r="L35">
        <v>0</v>
      </c>
      <c r="M35">
        <v>0</v>
      </c>
      <c r="N35">
        <v>11</v>
      </c>
      <c r="O35">
        <f t="shared" si="7"/>
        <v>4</v>
      </c>
      <c r="P35">
        <v>47.5</v>
      </c>
      <c r="Q35">
        <v>1200</v>
      </c>
      <c r="R35">
        <v>1</v>
      </c>
      <c r="S35">
        <v>4.7619047619047619</v>
      </c>
      <c r="T35">
        <v>100</v>
      </c>
      <c r="U35">
        <v>0</v>
      </c>
      <c r="V35">
        <f t="shared" si="8"/>
        <v>4</v>
      </c>
      <c r="W35">
        <v>47.5</v>
      </c>
      <c r="X35">
        <v>1300</v>
      </c>
      <c r="Y35">
        <v>3</v>
      </c>
      <c r="Z35">
        <v>-0.79365079365079361</v>
      </c>
      <c r="AA35">
        <v>-100</v>
      </c>
      <c r="AB35">
        <v>-4.5</v>
      </c>
      <c r="AC35">
        <f t="shared" si="9"/>
        <v>109</v>
      </c>
      <c r="AD35">
        <v>43</v>
      </c>
      <c r="AE35">
        <v>1200</v>
      </c>
      <c r="AF35">
        <v>5</v>
      </c>
      <c r="AG35">
        <v>0</v>
      </c>
      <c r="AH35">
        <v>0</v>
      </c>
      <c r="AI35">
        <f t="shared" si="10"/>
        <v>25</v>
      </c>
      <c r="AJ35">
        <v>1200</v>
      </c>
      <c r="AK35">
        <v>6</v>
      </c>
      <c r="AN35">
        <v>14</v>
      </c>
      <c r="AO35">
        <v>42</v>
      </c>
      <c r="AP35">
        <v>14</v>
      </c>
      <c r="AQ35">
        <v>7</v>
      </c>
      <c r="AR35">
        <v>13</v>
      </c>
    </row>
    <row r="36" spans="1:44">
      <c r="A36" t="s">
        <v>47</v>
      </c>
      <c r="B36">
        <v>29.5</v>
      </c>
      <c r="C36">
        <v>1400</v>
      </c>
      <c r="D36">
        <v>8</v>
      </c>
      <c r="E36">
        <v>0</v>
      </c>
      <c r="F36">
        <v>0</v>
      </c>
      <c r="G36">
        <v>-15.5</v>
      </c>
      <c r="H36">
        <f t="shared" si="6"/>
        <v>3</v>
      </c>
      <c r="I36">
        <v>14</v>
      </c>
      <c r="J36">
        <v>1400</v>
      </c>
      <c r="K36">
        <v>8</v>
      </c>
      <c r="L36">
        <v>-2.3809523809523809</v>
      </c>
      <c r="M36">
        <v>-100</v>
      </c>
      <c r="N36">
        <v>11.5</v>
      </c>
      <c r="O36">
        <f t="shared" si="7"/>
        <v>25</v>
      </c>
      <c r="P36">
        <v>25.5</v>
      </c>
      <c r="Q36">
        <v>1300</v>
      </c>
      <c r="R36">
        <v>9</v>
      </c>
      <c r="S36">
        <v>7.1428571428571432</v>
      </c>
      <c r="T36">
        <v>100</v>
      </c>
      <c r="U36">
        <v>-11.5</v>
      </c>
      <c r="V36">
        <f t="shared" si="8"/>
        <v>3</v>
      </c>
      <c r="W36">
        <v>14</v>
      </c>
      <c r="X36">
        <v>1400</v>
      </c>
      <c r="Y36">
        <v>9</v>
      </c>
      <c r="Z36">
        <v>0</v>
      </c>
      <c r="AA36">
        <v>0</v>
      </c>
      <c r="AB36">
        <v>21.5</v>
      </c>
      <c r="AC36">
        <f t="shared" si="9"/>
        <v>10</v>
      </c>
      <c r="AD36">
        <v>35.5</v>
      </c>
      <c r="AE36">
        <v>1400</v>
      </c>
      <c r="AF36">
        <v>1</v>
      </c>
      <c r="AG36">
        <v>0</v>
      </c>
      <c r="AH36">
        <v>0</v>
      </c>
      <c r="AI36">
        <f t="shared" si="10"/>
        <v>4</v>
      </c>
      <c r="AJ36">
        <v>1400</v>
      </c>
      <c r="AK36">
        <v>5</v>
      </c>
      <c r="AN36">
        <v>41</v>
      </c>
      <c r="AO36">
        <v>21</v>
      </c>
      <c r="AP36">
        <v>29</v>
      </c>
      <c r="AQ36">
        <v>63</v>
      </c>
      <c r="AR36">
        <v>161</v>
      </c>
    </row>
    <row r="37" spans="1:44">
      <c r="A37" t="s">
        <v>47</v>
      </c>
      <c r="B37">
        <v>32.5</v>
      </c>
      <c r="C37">
        <v>1300</v>
      </c>
      <c r="D37">
        <v>1</v>
      </c>
      <c r="E37">
        <v>7.3170731707317076</v>
      </c>
      <c r="F37">
        <v>300</v>
      </c>
      <c r="G37">
        <v>-4</v>
      </c>
      <c r="H37">
        <f t="shared" si="6"/>
        <v>24</v>
      </c>
      <c r="I37">
        <v>28.5</v>
      </c>
      <c r="J37">
        <v>1600</v>
      </c>
      <c r="K37">
        <v>5</v>
      </c>
      <c r="L37">
        <v>-19.047619047619047</v>
      </c>
      <c r="M37">
        <v>-400</v>
      </c>
      <c r="N37">
        <v>4</v>
      </c>
      <c r="O37">
        <f t="shared" si="7"/>
        <v>4</v>
      </c>
      <c r="P37">
        <v>32.5</v>
      </c>
      <c r="Q37">
        <v>1200</v>
      </c>
      <c r="R37">
        <v>6</v>
      </c>
      <c r="S37">
        <v>6.8965517241379306</v>
      </c>
      <c r="T37">
        <v>200</v>
      </c>
      <c r="U37">
        <v>-15.5</v>
      </c>
      <c r="V37">
        <f t="shared" si="8"/>
        <v>12</v>
      </c>
      <c r="W37">
        <v>17</v>
      </c>
      <c r="X37">
        <v>1400</v>
      </c>
      <c r="Y37">
        <v>8</v>
      </c>
      <c r="Z37">
        <v>0</v>
      </c>
      <c r="AA37">
        <v>0</v>
      </c>
      <c r="AB37">
        <v>18</v>
      </c>
      <c r="AC37">
        <f t="shared" si="9"/>
        <v>46</v>
      </c>
      <c r="AD37">
        <v>35</v>
      </c>
      <c r="AE37">
        <v>1400</v>
      </c>
      <c r="AF37">
        <v>1</v>
      </c>
      <c r="AG37">
        <v>0</v>
      </c>
      <c r="AH37">
        <v>0</v>
      </c>
      <c r="AI37">
        <f t="shared" si="10"/>
        <v>144</v>
      </c>
      <c r="AJ37">
        <v>1400</v>
      </c>
      <c r="AK37">
        <v>8</v>
      </c>
      <c r="AN37">
        <v>7</v>
      </c>
      <c r="AO37">
        <v>21</v>
      </c>
      <c r="AP37">
        <v>49</v>
      </c>
      <c r="AQ37">
        <v>14</v>
      </c>
      <c r="AR37">
        <v>13</v>
      </c>
    </row>
    <row r="38" spans="1:44">
      <c r="A38" t="s">
        <v>48</v>
      </c>
      <c r="B38">
        <v>11</v>
      </c>
      <c r="C38">
        <v>1400</v>
      </c>
      <c r="D38">
        <v>7</v>
      </c>
      <c r="E38">
        <v>-42.857142857142854</v>
      </c>
      <c r="F38">
        <v>-300</v>
      </c>
      <c r="G38">
        <v>20.5</v>
      </c>
      <c r="H38">
        <f t="shared" si="6"/>
        <v>10</v>
      </c>
      <c r="I38">
        <v>31.5</v>
      </c>
      <c r="J38">
        <v>1100</v>
      </c>
      <c r="K38">
        <v>4</v>
      </c>
      <c r="L38">
        <v>4.7619047619047619</v>
      </c>
      <c r="M38">
        <v>100</v>
      </c>
      <c r="N38">
        <v>5</v>
      </c>
      <c r="O38">
        <f t="shared" si="7"/>
        <v>4</v>
      </c>
      <c r="P38">
        <v>36.5</v>
      </c>
      <c r="Q38">
        <v>1200</v>
      </c>
      <c r="R38">
        <v>4</v>
      </c>
      <c r="S38">
        <v>0</v>
      </c>
      <c r="T38">
        <v>0</v>
      </c>
      <c r="U38">
        <v>-7.5</v>
      </c>
      <c r="V38">
        <f t="shared" si="8"/>
        <v>32</v>
      </c>
      <c r="W38">
        <v>29</v>
      </c>
      <c r="X38">
        <v>1200</v>
      </c>
      <c r="Y38">
        <v>8</v>
      </c>
      <c r="Z38">
        <v>14.285714285714286</v>
      </c>
      <c r="AA38">
        <v>200</v>
      </c>
      <c r="AB38">
        <v>1</v>
      </c>
      <c r="AC38">
        <f t="shared" si="9"/>
        <v>3</v>
      </c>
      <c r="AD38">
        <v>30</v>
      </c>
      <c r="AE38">
        <v>1400</v>
      </c>
      <c r="AF38">
        <v>4</v>
      </c>
      <c r="AG38">
        <v>0</v>
      </c>
      <c r="AH38">
        <v>0</v>
      </c>
      <c r="AI38">
        <f t="shared" si="10"/>
        <v>4</v>
      </c>
      <c r="AJ38">
        <v>1400</v>
      </c>
      <c r="AK38">
        <v>6</v>
      </c>
      <c r="AN38">
        <v>7</v>
      </c>
      <c r="AO38">
        <v>14</v>
      </c>
      <c r="AP38">
        <v>49</v>
      </c>
      <c r="AQ38">
        <v>126</v>
      </c>
      <c r="AR38">
        <v>14</v>
      </c>
    </row>
    <row r="39" spans="1:44">
      <c r="A39" t="s">
        <v>48</v>
      </c>
      <c r="B39">
        <v>20</v>
      </c>
      <c r="C39">
        <v>1400</v>
      </c>
      <c r="D39">
        <v>8</v>
      </c>
      <c r="E39">
        <v>-28.571428571428573</v>
      </c>
      <c r="F39">
        <v>-200</v>
      </c>
      <c r="G39">
        <v>17</v>
      </c>
      <c r="H39">
        <f t="shared" si="6"/>
        <v>10</v>
      </c>
      <c r="I39">
        <v>37</v>
      </c>
      <c r="J39">
        <v>1200</v>
      </c>
      <c r="K39">
        <v>1</v>
      </c>
      <c r="L39">
        <v>0</v>
      </c>
      <c r="M39">
        <v>0</v>
      </c>
      <c r="N39">
        <v>2</v>
      </c>
      <c r="O39">
        <f t="shared" si="7"/>
        <v>3</v>
      </c>
      <c r="P39">
        <v>39</v>
      </c>
      <c r="Q39">
        <v>1200</v>
      </c>
      <c r="R39">
        <v>1</v>
      </c>
      <c r="S39">
        <v>2.0408163265306123</v>
      </c>
      <c r="T39">
        <v>100</v>
      </c>
      <c r="U39">
        <v>-39</v>
      </c>
      <c r="V39">
        <f t="shared" si="8"/>
        <v>32</v>
      </c>
      <c r="W39">
        <v>0</v>
      </c>
      <c r="X39">
        <v>1300</v>
      </c>
      <c r="Y39">
        <v>7</v>
      </c>
      <c r="Z39">
        <v>-1.5873015873015872</v>
      </c>
      <c r="AA39">
        <v>-200</v>
      </c>
      <c r="AB39">
        <v>39</v>
      </c>
      <c r="AC39">
        <f t="shared" si="9"/>
        <v>109</v>
      </c>
      <c r="AD39">
        <v>39</v>
      </c>
      <c r="AE39">
        <v>1100</v>
      </c>
      <c r="AF39">
        <v>2</v>
      </c>
      <c r="AG39">
        <v>21.428571428571427</v>
      </c>
      <c r="AH39">
        <v>300</v>
      </c>
      <c r="AI39">
        <f t="shared" si="10"/>
        <v>3</v>
      </c>
      <c r="AJ39">
        <v>1400</v>
      </c>
      <c r="AK39">
        <v>7</v>
      </c>
      <c r="AN39">
        <v>266</v>
      </c>
      <c r="AO39">
        <v>21</v>
      </c>
      <c r="AP39">
        <v>7</v>
      </c>
      <c r="AQ39">
        <v>14</v>
      </c>
      <c r="AR39">
        <v>6</v>
      </c>
    </row>
    <row r="40" spans="1:44">
      <c r="A40" t="s">
        <v>37</v>
      </c>
      <c r="B40">
        <v>40.5</v>
      </c>
      <c r="C40">
        <v>1400</v>
      </c>
      <c r="D40">
        <v>6</v>
      </c>
      <c r="E40">
        <v>0</v>
      </c>
      <c r="F40">
        <v>0</v>
      </c>
      <c r="G40">
        <v>-13</v>
      </c>
      <c r="H40">
        <f t="shared" si="6"/>
        <v>249</v>
      </c>
      <c r="I40">
        <v>27.5</v>
      </c>
      <c r="J40">
        <v>1400</v>
      </c>
      <c r="K40">
        <v>8</v>
      </c>
      <c r="L40">
        <v>-9.5238095238095237</v>
      </c>
      <c r="M40">
        <v>-200</v>
      </c>
      <c r="N40">
        <v>12.5</v>
      </c>
      <c r="O40">
        <f t="shared" si="7"/>
        <v>4</v>
      </c>
      <c r="P40">
        <v>40</v>
      </c>
      <c r="Q40">
        <v>1200</v>
      </c>
      <c r="R40">
        <v>2</v>
      </c>
      <c r="S40">
        <v>0</v>
      </c>
      <c r="T40">
        <v>0</v>
      </c>
      <c r="U40">
        <v>-1.5</v>
      </c>
      <c r="V40">
        <f t="shared" si="8"/>
        <v>10</v>
      </c>
      <c r="W40">
        <v>38.5</v>
      </c>
      <c r="X40">
        <v>1200</v>
      </c>
      <c r="Y40">
        <v>3</v>
      </c>
      <c r="Z40">
        <v>0</v>
      </c>
      <c r="AA40">
        <v>0</v>
      </c>
      <c r="AB40">
        <v>-9.5</v>
      </c>
      <c r="AC40">
        <f t="shared" si="9"/>
        <v>3</v>
      </c>
      <c r="AD40">
        <v>29</v>
      </c>
      <c r="AE40">
        <v>1200</v>
      </c>
      <c r="AF40">
        <v>8</v>
      </c>
      <c r="AG40">
        <v>33.333333333333336</v>
      </c>
      <c r="AH40">
        <v>200</v>
      </c>
      <c r="AI40">
        <f t="shared" si="10"/>
        <v>11</v>
      </c>
      <c r="AJ40">
        <v>1400</v>
      </c>
      <c r="AK40">
        <v>4</v>
      </c>
      <c r="AN40">
        <v>7</v>
      </c>
      <c r="AO40">
        <v>35</v>
      </c>
      <c r="AP40">
        <v>21</v>
      </c>
      <c r="AQ40">
        <v>7</v>
      </c>
      <c r="AR40">
        <v>14</v>
      </c>
    </row>
    <row r="41" spans="1:44">
      <c r="A41" t="s">
        <v>37</v>
      </c>
      <c r="B41">
        <v>22</v>
      </c>
      <c r="C41">
        <v>1600</v>
      </c>
      <c r="D41">
        <v>7</v>
      </c>
      <c r="E41">
        <v>-42.857142857142854</v>
      </c>
      <c r="F41">
        <v>-300</v>
      </c>
      <c r="G41">
        <v>18</v>
      </c>
      <c r="H41">
        <f t="shared" si="6"/>
        <v>10</v>
      </c>
      <c r="I41">
        <v>40</v>
      </c>
      <c r="J41">
        <v>1300</v>
      </c>
      <c r="K41">
        <v>1</v>
      </c>
      <c r="L41">
        <v>2.8571428571428572</v>
      </c>
      <c r="M41">
        <v>100</v>
      </c>
      <c r="N41">
        <v>-4.5</v>
      </c>
      <c r="O41">
        <f t="shared" si="7"/>
        <v>18</v>
      </c>
      <c r="P41">
        <v>35.5</v>
      </c>
      <c r="Q41">
        <v>1400</v>
      </c>
      <c r="R41">
        <v>6</v>
      </c>
      <c r="S41">
        <v>9.5238095238095237</v>
      </c>
      <c r="T41">
        <v>200</v>
      </c>
      <c r="U41">
        <v>3</v>
      </c>
      <c r="V41">
        <f t="shared" si="8"/>
        <v>4</v>
      </c>
      <c r="W41">
        <v>38.5</v>
      </c>
      <c r="X41">
        <v>1600</v>
      </c>
      <c r="Y41">
        <v>4</v>
      </c>
      <c r="Z41">
        <v>-28.571428571428573</v>
      </c>
      <c r="AA41">
        <v>-200</v>
      </c>
      <c r="AB41">
        <v>-25.5</v>
      </c>
      <c r="AC41">
        <f t="shared" si="9"/>
        <v>10</v>
      </c>
      <c r="AD41">
        <v>13</v>
      </c>
      <c r="AE41">
        <v>1400</v>
      </c>
      <c r="AF41">
        <v>6</v>
      </c>
      <c r="AG41">
        <v>0</v>
      </c>
      <c r="AH41">
        <v>0</v>
      </c>
      <c r="AI41">
        <f t="shared" si="10"/>
        <v>3</v>
      </c>
      <c r="AJ41">
        <v>1400</v>
      </c>
      <c r="AK41">
        <v>6</v>
      </c>
      <c r="AN41">
        <v>266</v>
      </c>
      <c r="AO41">
        <v>21</v>
      </c>
      <c r="AP41">
        <v>7</v>
      </c>
      <c r="AQ41">
        <v>14</v>
      </c>
      <c r="AR41">
        <v>6</v>
      </c>
    </row>
    <row r="42" spans="1:44">
      <c r="A42" t="s">
        <v>44</v>
      </c>
      <c r="B42">
        <v>33.5</v>
      </c>
      <c r="C42">
        <v>1900</v>
      </c>
      <c r="D42">
        <v>8</v>
      </c>
      <c r="E42">
        <v>-1.8796992481203008</v>
      </c>
      <c r="F42">
        <v>-500</v>
      </c>
      <c r="G42">
        <v>9.5</v>
      </c>
      <c r="H42">
        <f t="shared" si="6"/>
        <v>249</v>
      </c>
      <c r="I42">
        <v>43</v>
      </c>
      <c r="J42">
        <v>1400</v>
      </c>
      <c r="K42">
        <v>3</v>
      </c>
      <c r="L42">
        <v>9.5238095238095237</v>
      </c>
      <c r="M42">
        <v>200</v>
      </c>
      <c r="N42">
        <v>0</v>
      </c>
      <c r="O42">
        <f t="shared" si="7"/>
        <v>4</v>
      </c>
      <c r="P42">
        <v>43</v>
      </c>
      <c r="Q42">
        <v>1600</v>
      </c>
      <c r="R42">
        <v>3</v>
      </c>
      <c r="S42">
        <v>-42.857142857142854</v>
      </c>
      <c r="T42">
        <v>-300</v>
      </c>
      <c r="U42">
        <v>-1</v>
      </c>
      <c r="V42">
        <f t="shared" si="8"/>
        <v>10</v>
      </c>
      <c r="W42">
        <v>42</v>
      </c>
      <c r="X42">
        <v>1300</v>
      </c>
      <c r="Y42">
        <v>4</v>
      </c>
      <c r="Z42">
        <v>7.1428571428571432</v>
      </c>
      <c r="AA42">
        <v>100</v>
      </c>
      <c r="AB42">
        <v>1</v>
      </c>
      <c r="AC42">
        <f t="shared" si="9"/>
        <v>3</v>
      </c>
      <c r="AD42">
        <v>43</v>
      </c>
      <c r="AE42">
        <v>1400</v>
      </c>
      <c r="AF42">
        <v>3</v>
      </c>
      <c r="AG42">
        <v>0</v>
      </c>
      <c r="AH42">
        <v>0</v>
      </c>
      <c r="AI42">
        <f t="shared" si="10"/>
        <v>11</v>
      </c>
      <c r="AJ42">
        <v>1400</v>
      </c>
      <c r="AK42">
        <v>1</v>
      </c>
      <c r="AN42">
        <v>7</v>
      </c>
      <c r="AO42">
        <v>35</v>
      </c>
      <c r="AP42">
        <v>21</v>
      </c>
      <c r="AQ42">
        <v>7</v>
      </c>
      <c r="AR42">
        <v>14</v>
      </c>
    </row>
    <row r="43" spans="1:44">
      <c r="A43" t="s">
        <v>44</v>
      </c>
      <c r="B43">
        <v>44.5</v>
      </c>
      <c r="C43">
        <v>1600</v>
      </c>
      <c r="D43">
        <v>3</v>
      </c>
      <c r="E43">
        <v>0</v>
      </c>
      <c r="F43">
        <v>0</v>
      </c>
      <c r="G43">
        <v>1</v>
      </c>
      <c r="H43">
        <f t="shared" si="6"/>
        <v>10</v>
      </c>
      <c r="I43">
        <v>45.5</v>
      </c>
      <c r="J43">
        <v>1600</v>
      </c>
      <c r="K43">
        <v>2</v>
      </c>
      <c r="L43">
        <v>0</v>
      </c>
      <c r="M43">
        <v>0</v>
      </c>
      <c r="N43">
        <v>1</v>
      </c>
      <c r="O43">
        <f t="shared" si="7"/>
        <v>18</v>
      </c>
      <c r="P43">
        <v>46.5</v>
      </c>
      <c r="Q43">
        <v>1600</v>
      </c>
      <c r="R43">
        <v>2</v>
      </c>
      <c r="S43">
        <v>14.285714285714286</v>
      </c>
      <c r="T43">
        <v>300</v>
      </c>
      <c r="U43">
        <v>0</v>
      </c>
      <c r="V43">
        <f t="shared" si="8"/>
        <v>4</v>
      </c>
      <c r="W43">
        <v>46.5</v>
      </c>
      <c r="X43">
        <v>1900</v>
      </c>
      <c r="Y43">
        <v>3</v>
      </c>
      <c r="Z43">
        <v>-42.857142857142854</v>
      </c>
      <c r="AA43">
        <v>-300</v>
      </c>
      <c r="AB43">
        <v>-17</v>
      </c>
      <c r="AC43">
        <f t="shared" si="9"/>
        <v>10</v>
      </c>
      <c r="AD43">
        <v>29.5</v>
      </c>
      <c r="AE43">
        <v>1600</v>
      </c>
      <c r="AF43">
        <v>7</v>
      </c>
      <c r="AG43">
        <v>21.428571428571427</v>
      </c>
      <c r="AH43">
        <v>300</v>
      </c>
      <c r="AI43">
        <f t="shared" si="10"/>
        <v>3</v>
      </c>
      <c r="AJ43">
        <v>1900</v>
      </c>
      <c r="AK43">
        <v>8</v>
      </c>
      <c r="AN43">
        <v>217</v>
      </c>
      <c r="AO43">
        <v>49</v>
      </c>
      <c r="AP43">
        <v>28</v>
      </c>
      <c r="AQ43">
        <v>14</v>
      </c>
      <c r="AR43">
        <v>6</v>
      </c>
    </row>
    <row r="44" spans="1:44">
      <c r="A44" t="s">
        <v>49</v>
      </c>
      <c r="B44">
        <v>45</v>
      </c>
      <c r="C44">
        <v>1200</v>
      </c>
      <c r="D44">
        <v>6</v>
      </c>
      <c r="E44">
        <v>-0.46082949308755761</v>
      </c>
      <c r="F44">
        <v>-100</v>
      </c>
      <c r="G44">
        <v>-23</v>
      </c>
      <c r="H44">
        <f t="shared" si="6"/>
        <v>200</v>
      </c>
      <c r="I44">
        <v>22</v>
      </c>
      <c r="J44">
        <v>1100</v>
      </c>
      <c r="K44">
        <v>8</v>
      </c>
      <c r="L44">
        <v>0</v>
      </c>
      <c r="M44">
        <v>0</v>
      </c>
      <c r="N44">
        <v>10.5</v>
      </c>
      <c r="O44">
        <f t="shared" si="7"/>
        <v>32</v>
      </c>
      <c r="P44">
        <v>32.5</v>
      </c>
      <c r="Q44">
        <v>1100</v>
      </c>
      <c r="R44">
        <v>7</v>
      </c>
      <c r="S44">
        <v>-3.5714285714285716</v>
      </c>
      <c r="T44">
        <v>-100</v>
      </c>
      <c r="U44">
        <v>6.5</v>
      </c>
      <c r="V44">
        <f t="shared" si="8"/>
        <v>11</v>
      </c>
      <c r="W44">
        <v>39</v>
      </c>
      <c r="X44">
        <v>1000</v>
      </c>
      <c r="Y44">
        <v>7</v>
      </c>
      <c r="Z44">
        <v>7.1428571428571432</v>
      </c>
      <c r="AA44">
        <v>100</v>
      </c>
      <c r="AB44">
        <v>-4.5</v>
      </c>
      <c r="AC44">
        <f t="shared" si="9"/>
        <v>3</v>
      </c>
      <c r="AD44">
        <v>34.5</v>
      </c>
      <c r="AE44">
        <v>1100</v>
      </c>
      <c r="AF44">
        <v>7</v>
      </c>
      <c r="AG44">
        <v>50</v>
      </c>
      <c r="AH44">
        <v>300</v>
      </c>
      <c r="AI44">
        <f t="shared" si="10"/>
        <v>11</v>
      </c>
      <c r="AJ44">
        <v>1400</v>
      </c>
      <c r="AK44">
        <v>11</v>
      </c>
      <c r="AN44">
        <v>21</v>
      </c>
      <c r="AO44">
        <v>42</v>
      </c>
      <c r="AP44">
        <v>49</v>
      </c>
      <c r="AQ44">
        <v>13</v>
      </c>
      <c r="AR44">
        <v>29</v>
      </c>
    </row>
    <row r="45" spans="1:44">
      <c r="A45" t="s">
        <v>49</v>
      </c>
      <c r="B45">
        <v>48</v>
      </c>
      <c r="C45">
        <v>1000</v>
      </c>
      <c r="D45">
        <v>1</v>
      </c>
      <c r="E45">
        <v>4.7619047619047619</v>
      </c>
      <c r="F45">
        <v>100</v>
      </c>
      <c r="G45">
        <v>6.5</v>
      </c>
      <c r="H45">
        <f t="shared" si="6"/>
        <v>4</v>
      </c>
      <c r="I45">
        <v>54.5</v>
      </c>
      <c r="J45">
        <v>1100</v>
      </c>
      <c r="K45">
        <v>4</v>
      </c>
      <c r="L45">
        <v>0</v>
      </c>
      <c r="M45">
        <v>0</v>
      </c>
      <c r="N45">
        <v>-0.5</v>
      </c>
      <c r="O45">
        <f t="shared" si="7"/>
        <v>25</v>
      </c>
      <c r="P45">
        <v>54</v>
      </c>
      <c r="Q45">
        <v>1100</v>
      </c>
      <c r="R45">
        <v>2</v>
      </c>
      <c r="S45">
        <v>0</v>
      </c>
      <c r="T45">
        <v>0</v>
      </c>
      <c r="U45">
        <v>0</v>
      </c>
      <c r="V45">
        <f t="shared" si="8"/>
        <v>32</v>
      </c>
      <c r="W45">
        <v>54</v>
      </c>
      <c r="X45">
        <v>1100</v>
      </c>
      <c r="Y45">
        <v>3</v>
      </c>
      <c r="Z45">
        <v>7.6923076923076925</v>
      </c>
      <c r="AA45">
        <v>100</v>
      </c>
      <c r="AB45">
        <v>-9.5</v>
      </c>
      <c r="AC45">
        <f t="shared" si="9"/>
        <v>4</v>
      </c>
      <c r="AD45">
        <v>44.5</v>
      </c>
      <c r="AE45">
        <v>1200</v>
      </c>
      <c r="AF45">
        <v>7</v>
      </c>
      <c r="AG45">
        <v>0</v>
      </c>
      <c r="AH45">
        <v>0</v>
      </c>
      <c r="AI45">
        <f t="shared" si="10"/>
        <v>12</v>
      </c>
      <c r="AJ45">
        <v>1200</v>
      </c>
      <c r="AK45">
        <v>6</v>
      </c>
      <c r="AN45">
        <v>13</v>
      </c>
      <c r="AO45">
        <v>7</v>
      </c>
      <c r="AP45">
        <v>22</v>
      </c>
      <c r="AQ45">
        <v>14</v>
      </c>
      <c r="AR45">
        <v>14</v>
      </c>
    </row>
    <row r="46" spans="1:44">
      <c r="A46" t="s">
        <v>51</v>
      </c>
      <c r="B46">
        <v>41</v>
      </c>
      <c r="C46">
        <v>1200</v>
      </c>
      <c r="D46">
        <v>7</v>
      </c>
      <c r="E46">
        <v>30.76923076923077</v>
      </c>
      <c r="F46">
        <v>400</v>
      </c>
      <c r="G46">
        <v>-2</v>
      </c>
      <c r="H46">
        <f t="shared" si="6"/>
        <v>4</v>
      </c>
      <c r="I46">
        <v>39</v>
      </c>
      <c r="J46">
        <v>1600</v>
      </c>
      <c r="K46">
        <v>5</v>
      </c>
      <c r="L46">
        <v>-28.571428571428573</v>
      </c>
      <c r="M46">
        <v>-200</v>
      </c>
      <c r="N46">
        <v>-3.5</v>
      </c>
      <c r="O46">
        <f t="shared" si="7"/>
        <v>10</v>
      </c>
      <c r="P46">
        <v>35.5</v>
      </c>
      <c r="Q46">
        <v>1400</v>
      </c>
      <c r="R46">
        <v>6</v>
      </c>
      <c r="S46">
        <v>-4.5454545454545459</v>
      </c>
      <c r="T46">
        <v>-100</v>
      </c>
      <c r="U46">
        <v>7.5</v>
      </c>
      <c r="V46">
        <f t="shared" si="8"/>
        <v>5</v>
      </c>
      <c r="W46">
        <v>43</v>
      </c>
      <c r="X46">
        <v>1300</v>
      </c>
      <c r="Y46">
        <v>3</v>
      </c>
      <c r="Z46">
        <v>-7.1428571428571432</v>
      </c>
      <c r="AA46">
        <v>-100</v>
      </c>
      <c r="AB46">
        <v>3</v>
      </c>
      <c r="AC46">
        <f t="shared" si="9"/>
        <v>3</v>
      </c>
      <c r="AD46">
        <v>46</v>
      </c>
      <c r="AE46">
        <v>1200</v>
      </c>
      <c r="AF46">
        <v>1</v>
      </c>
      <c r="AG46">
        <v>-7.1428571428571432</v>
      </c>
      <c r="AH46">
        <v>-100</v>
      </c>
      <c r="AI46">
        <f t="shared" si="10"/>
        <v>3</v>
      </c>
      <c r="AJ46">
        <v>1100</v>
      </c>
      <c r="AK46">
        <v>4</v>
      </c>
      <c r="AN46">
        <v>14</v>
      </c>
      <c r="AO46">
        <v>133</v>
      </c>
      <c r="AP46">
        <v>14</v>
      </c>
      <c r="AQ46">
        <v>14</v>
      </c>
      <c r="AR46">
        <v>14</v>
      </c>
    </row>
    <row r="47" spans="1:44">
      <c r="A47" t="s">
        <v>51</v>
      </c>
      <c r="B47">
        <v>44.5</v>
      </c>
      <c r="C47">
        <v>1200</v>
      </c>
      <c r="D47">
        <v>4</v>
      </c>
      <c r="E47">
        <v>14.285714285714286</v>
      </c>
      <c r="F47">
        <v>200</v>
      </c>
      <c r="G47">
        <v>-6</v>
      </c>
      <c r="H47">
        <f t="shared" si="6"/>
        <v>3</v>
      </c>
      <c r="I47">
        <v>38.5</v>
      </c>
      <c r="J47">
        <v>1400</v>
      </c>
      <c r="K47">
        <v>6</v>
      </c>
      <c r="L47">
        <v>-1.5037593984962405</v>
      </c>
      <c r="M47">
        <v>-200</v>
      </c>
      <c r="N47">
        <v>7.5</v>
      </c>
      <c r="O47">
        <f t="shared" si="7"/>
        <v>116</v>
      </c>
      <c r="P47">
        <v>46</v>
      </c>
      <c r="Q47">
        <v>1200</v>
      </c>
      <c r="R47">
        <v>3</v>
      </c>
      <c r="S47">
        <v>14.285714285714286</v>
      </c>
      <c r="T47">
        <v>200</v>
      </c>
      <c r="U47">
        <v>0</v>
      </c>
      <c r="V47">
        <f t="shared" si="8"/>
        <v>3</v>
      </c>
      <c r="W47">
        <v>46</v>
      </c>
      <c r="X47">
        <v>1400</v>
      </c>
      <c r="Y47">
        <v>2</v>
      </c>
      <c r="Z47">
        <v>-7.1428571428571432</v>
      </c>
      <c r="AA47">
        <v>-100</v>
      </c>
      <c r="AB47">
        <v>-1.5</v>
      </c>
      <c r="AC47">
        <f t="shared" si="9"/>
        <v>3</v>
      </c>
      <c r="AD47">
        <v>44.5</v>
      </c>
      <c r="AE47">
        <v>1300</v>
      </c>
      <c r="AF47">
        <v>5</v>
      </c>
      <c r="AG47">
        <v>-7.1428571428571432</v>
      </c>
      <c r="AH47">
        <v>-100</v>
      </c>
      <c r="AI47">
        <f t="shared" si="10"/>
        <v>3</v>
      </c>
      <c r="AJ47">
        <v>1200</v>
      </c>
      <c r="AK47">
        <v>7</v>
      </c>
      <c r="AN47">
        <v>35</v>
      </c>
      <c r="AO47">
        <v>7</v>
      </c>
      <c r="AP47">
        <v>14</v>
      </c>
      <c r="AQ47">
        <v>13</v>
      </c>
      <c r="AR47">
        <v>36</v>
      </c>
    </row>
    <row r="48" spans="1:44">
      <c r="A48" t="s">
        <v>55</v>
      </c>
      <c r="B48">
        <v>17</v>
      </c>
      <c r="C48">
        <v>1400</v>
      </c>
      <c r="D48">
        <v>6</v>
      </c>
      <c r="E48">
        <v>-5.7142857142857144</v>
      </c>
      <c r="F48">
        <v>-200</v>
      </c>
      <c r="G48">
        <v>-3</v>
      </c>
      <c r="H48">
        <f t="shared" si="6"/>
        <v>18</v>
      </c>
      <c r="I48">
        <v>14</v>
      </c>
      <c r="J48">
        <v>1200</v>
      </c>
      <c r="K48">
        <v>6</v>
      </c>
      <c r="L48">
        <v>0</v>
      </c>
      <c r="M48">
        <v>0</v>
      </c>
      <c r="N48">
        <v>14</v>
      </c>
      <c r="O48">
        <f t="shared" si="7"/>
        <v>10</v>
      </c>
      <c r="P48">
        <v>28</v>
      </c>
      <c r="Q48">
        <v>1200</v>
      </c>
      <c r="R48">
        <v>8</v>
      </c>
      <c r="S48">
        <v>-7.1428571428571432</v>
      </c>
      <c r="T48">
        <v>-100</v>
      </c>
      <c r="U48">
        <v>-5.5</v>
      </c>
      <c r="V48">
        <f t="shared" si="8"/>
        <v>3</v>
      </c>
      <c r="W48">
        <v>22.5</v>
      </c>
      <c r="X48">
        <v>1100</v>
      </c>
      <c r="Y48">
        <v>1</v>
      </c>
      <c r="Z48">
        <v>7.6923076923076925</v>
      </c>
      <c r="AA48">
        <v>100</v>
      </c>
      <c r="AB48">
        <v>13</v>
      </c>
      <c r="AC48">
        <f t="shared" si="9"/>
        <v>4</v>
      </c>
      <c r="AD48">
        <v>35.5</v>
      </c>
      <c r="AE48">
        <v>1200</v>
      </c>
      <c r="AF48">
        <v>1</v>
      </c>
      <c r="AG48">
        <v>0</v>
      </c>
      <c r="AH48">
        <v>0</v>
      </c>
      <c r="AI48">
        <f t="shared" si="10"/>
        <v>19</v>
      </c>
      <c r="AJ48">
        <v>1200</v>
      </c>
      <c r="AK48">
        <v>4</v>
      </c>
      <c r="AN48">
        <v>21</v>
      </c>
      <c r="AO48">
        <v>28</v>
      </c>
      <c r="AP48">
        <v>14</v>
      </c>
      <c r="AQ48">
        <v>7</v>
      </c>
      <c r="AR48">
        <v>119</v>
      </c>
    </row>
    <row r="49" spans="1:44">
      <c r="A49" t="s">
        <v>55</v>
      </c>
      <c r="B49">
        <v>1.5</v>
      </c>
      <c r="C49">
        <v>1400</v>
      </c>
      <c r="D49">
        <v>9</v>
      </c>
      <c r="E49">
        <v>-9.5238095238095237</v>
      </c>
      <c r="F49">
        <v>-200</v>
      </c>
      <c r="G49">
        <v>17</v>
      </c>
      <c r="H49">
        <f t="shared" si="6"/>
        <v>4</v>
      </c>
      <c r="I49">
        <v>18.5</v>
      </c>
      <c r="J49">
        <v>1200</v>
      </c>
      <c r="K49">
        <v>2</v>
      </c>
      <c r="L49">
        <v>0</v>
      </c>
      <c r="M49">
        <v>0</v>
      </c>
      <c r="N49">
        <v>2.5</v>
      </c>
      <c r="O49">
        <f t="shared" si="7"/>
        <v>11</v>
      </c>
      <c r="P49">
        <v>21</v>
      </c>
      <c r="Q49">
        <v>1200</v>
      </c>
      <c r="R49">
        <v>2</v>
      </c>
      <c r="S49">
        <v>-7.1428571428571432</v>
      </c>
      <c r="T49">
        <v>-100</v>
      </c>
      <c r="U49">
        <v>-8.5</v>
      </c>
      <c r="V49">
        <f t="shared" si="8"/>
        <v>3</v>
      </c>
      <c r="W49">
        <v>12.5</v>
      </c>
      <c r="X49">
        <v>1100</v>
      </c>
      <c r="Y49">
        <v>8</v>
      </c>
      <c r="Z49">
        <v>28.571428571428573</v>
      </c>
      <c r="AA49">
        <v>200</v>
      </c>
      <c r="AB49">
        <v>13</v>
      </c>
      <c r="AC49">
        <f t="shared" si="9"/>
        <v>10</v>
      </c>
      <c r="AD49">
        <v>25.5</v>
      </c>
      <c r="AE49">
        <v>1300</v>
      </c>
      <c r="AF49">
        <v>7</v>
      </c>
      <c r="AG49">
        <v>0.84033613445378152</v>
      </c>
      <c r="AH49">
        <v>100</v>
      </c>
      <c r="AI49">
        <f t="shared" si="10"/>
        <v>102</v>
      </c>
      <c r="AJ49">
        <v>1400</v>
      </c>
      <c r="AK49">
        <v>6</v>
      </c>
      <c r="AN49">
        <v>35</v>
      </c>
      <c r="AO49">
        <v>27</v>
      </c>
      <c r="AP49">
        <v>7</v>
      </c>
      <c r="AQ49">
        <v>36</v>
      </c>
      <c r="AR49">
        <v>14</v>
      </c>
    </row>
    <row r="50" spans="1:44">
      <c r="A50" t="s">
        <v>57</v>
      </c>
      <c r="B50">
        <v>37</v>
      </c>
      <c r="C50">
        <v>1200</v>
      </c>
      <c r="D50">
        <v>7</v>
      </c>
      <c r="E50">
        <v>0</v>
      </c>
      <c r="F50">
        <v>0</v>
      </c>
      <c r="G50">
        <v>-4</v>
      </c>
      <c r="H50">
        <f t="shared" si="6"/>
        <v>18</v>
      </c>
      <c r="I50">
        <v>33</v>
      </c>
      <c r="J50">
        <v>1200</v>
      </c>
      <c r="K50">
        <v>4</v>
      </c>
      <c r="L50">
        <v>-3.7037037037037037</v>
      </c>
      <c r="M50">
        <v>-100</v>
      </c>
      <c r="N50">
        <v>-1.5</v>
      </c>
      <c r="O50">
        <f t="shared" si="7"/>
        <v>10</v>
      </c>
      <c r="P50">
        <v>31.5</v>
      </c>
      <c r="Q50">
        <v>1100</v>
      </c>
      <c r="R50">
        <v>4</v>
      </c>
      <c r="S50">
        <v>71.428571428571431</v>
      </c>
      <c r="T50">
        <v>500</v>
      </c>
      <c r="U50">
        <v>-4.5</v>
      </c>
      <c r="V50">
        <f t="shared" si="8"/>
        <v>10</v>
      </c>
      <c r="W50">
        <v>27</v>
      </c>
      <c r="X50">
        <v>1600</v>
      </c>
      <c r="Y50">
        <v>5</v>
      </c>
      <c r="Z50">
        <v>-11.111111111111111</v>
      </c>
      <c r="AA50">
        <v>-400</v>
      </c>
      <c r="AB50">
        <v>10</v>
      </c>
      <c r="AC50">
        <f t="shared" si="9"/>
        <v>19</v>
      </c>
      <c r="AD50">
        <v>37</v>
      </c>
      <c r="AE50">
        <v>1200</v>
      </c>
      <c r="AF50">
        <v>1</v>
      </c>
      <c r="AG50">
        <v>0</v>
      </c>
      <c r="AH50">
        <v>0</v>
      </c>
      <c r="AI50">
        <f t="shared" si="10"/>
        <v>3</v>
      </c>
      <c r="AJ50">
        <v>1200</v>
      </c>
      <c r="AK50">
        <v>6</v>
      </c>
      <c r="AN50">
        <v>15</v>
      </c>
      <c r="AO50">
        <v>14</v>
      </c>
      <c r="AP50">
        <v>21</v>
      </c>
      <c r="AQ50">
        <v>21</v>
      </c>
      <c r="AR50">
        <v>147</v>
      </c>
    </row>
    <row r="51" spans="1:44">
      <c r="A51" t="s">
        <v>57</v>
      </c>
      <c r="B51">
        <v>37.5</v>
      </c>
      <c r="C51">
        <v>1200</v>
      </c>
      <c r="D51">
        <v>3</v>
      </c>
      <c r="E51">
        <v>0</v>
      </c>
      <c r="F51">
        <v>0</v>
      </c>
      <c r="G51">
        <v>0.5</v>
      </c>
      <c r="H51">
        <f t="shared" si="6"/>
        <v>2</v>
      </c>
      <c r="I51">
        <v>38</v>
      </c>
      <c r="J51">
        <v>1200</v>
      </c>
      <c r="K51">
        <v>2</v>
      </c>
      <c r="L51">
        <v>-7.1428571428571432</v>
      </c>
      <c r="M51">
        <v>-100</v>
      </c>
      <c r="N51">
        <v>0</v>
      </c>
      <c r="O51">
        <f t="shared" si="7"/>
        <v>3</v>
      </c>
      <c r="P51">
        <v>38</v>
      </c>
      <c r="Q51">
        <v>1100</v>
      </c>
      <c r="R51">
        <v>3</v>
      </c>
      <c r="S51">
        <v>4.7619047619047619</v>
      </c>
      <c r="T51">
        <v>100</v>
      </c>
      <c r="U51">
        <v>-7</v>
      </c>
      <c r="V51">
        <f t="shared" si="8"/>
        <v>4</v>
      </c>
      <c r="W51">
        <v>31</v>
      </c>
      <c r="X51">
        <v>1200</v>
      </c>
      <c r="Y51">
        <v>7</v>
      </c>
      <c r="Z51">
        <v>-4.7619047619047619</v>
      </c>
      <c r="AA51">
        <v>-100</v>
      </c>
      <c r="AB51">
        <v>-0.5</v>
      </c>
      <c r="AC51">
        <f t="shared" si="9"/>
        <v>4</v>
      </c>
      <c r="AD51">
        <v>30.5</v>
      </c>
      <c r="AE51">
        <v>1100</v>
      </c>
      <c r="AF51">
        <v>4</v>
      </c>
      <c r="AG51">
        <v>0.68027210884353739</v>
      </c>
      <c r="AH51">
        <v>100</v>
      </c>
      <c r="AI51">
        <f t="shared" si="10"/>
        <v>130</v>
      </c>
      <c r="AJ51">
        <v>1200</v>
      </c>
      <c r="AK51">
        <v>7</v>
      </c>
    </row>
    <row r="53" spans="1:44">
      <c r="A53" t="s">
        <v>170</v>
      </c>
      <c r="B53">
        <v>1</v>
      </c>
      <c r="C53">
        <v>0</v>
      </c>
      <c r="D53">
        <v>0</v>
      </c>
      <c r="E53">
        <v>1</v>
      </c>
      <c r="F53">
        <v>0</v>
      </c>
      <c r="G53">
        <v>1</v>
      </c>
      <c r="H53">
        <v>0</v>
      </c>
      <c r="I53">
        <v>1</v>
      </c>
      <c r="J53">
        <v>0</v>
      </c>
      <c r="K53">
        <v>0</v>
      </c>
      <c r="L53">
        <v>1</v>
      </c>
      <c r="M53">
        <v>0</v>
      </c>
      <c r="N53">
        <v>1</v>
      </c>
      <c r="O53">
        <v>0</v>
      </c>
      <c r="P53">
        <v>1</v>
      </c>
      <c r="Q53">
        <v>0</v>
      </c>
      <c r="R53">
        <v>0</v>
      </c>
      <c r="S53">
        <v>1</v>
      </c>
      <c r="T53">
        <v>0</v>
      </c>
      <c r="U53">
        <v>1</v>
      </c>
      <c r="V53">
        <v>0</v>
      </c>
      <c r="W53">
        <v>1</v>
      </c>
      <c r="X53">
        <v>0</v>
      </c>
      <c r="Y53">
        <v>0</v>
      </c>
      <c r="Z53">
        <v>1</v>
      </c>
      <c r="AA53">
        <v>0</v>
      </c>
      <c r="AB53">
        <v>1</v>
      </c>
      <c r="AC53">
        <v>0</v>
      </c>
      <c r="AD53">
        <v>1</v>
      </c>
      <c r="AE53">
        <v>0</v>
      </c>
      <c r="AF53">
        <v>0</v>
      </c>
      <c r="AG53">
        <v>1</v>
      </c>
      <c r="AH53">
        <v>0</v>
      </c>
      <c r="AI53">
        <v>0</v>
      </c>
      <c r="AJ53">
        <v>0</v>
      </c>
    </row>
    <row r="54" spans="1:44">
      <c r="F54" s="9"/>
    </row>
    <row r="55" spans="1:44">
      <c r="A55" t="s">
        <v>173</v>
      </c>
      <c r="B55" t="s">
        <v>124</v>
      </c>
      <c r="C55" t="s">
        <v>123</v>
      </c>
      <c r="D55" t="s">
        <v>121</v>
      </c>
      <c r="E55" t="s">
        <v>155</v>
      </c>
      <c r="F55" t="s">
        <v>156</v>
      </c>
      <c r="G55" t="s">
        <v>157</v>
      </c>
      <c r="H55" t="s">
        <v>158</v>
      </c>
      <c r="I55" t="s">
        <v>113</v>
      </c>
      <c r="J55" t="s">
        <v>112</v>
      </c>
      <c r="K55" t="s">
        <v>110</v>
      </c>
      <c r="L55" t="s">
        <v>159</v>
      </c>
      <c r="M55" t="s">
        <v>156</v>
      </c>
      <c r="N55" t="s">
        <v>160</v>
      </c>
      <c r="O55" t="s">
        <v>161</v>
      </c>
      <c r="P55" t="s">
        <v>104</v>
      </c>
      <c r="Q55" t="s">
        <v>103</v>
      </c>
      <c r="R55" t="s">
        <v>101</v>
      </c>
      <c r="S55" t="s">
        <v>162</v>
      </c>
      <c r="T55" t="s">
        <v>156</v>
      </c>
      <c r="U55" t="s">
        <v>163</v>
      </c>
      <c r="V55" t="s">
        <v>164</v>
      </c>
      <c r="W55" t="s">
        <v>78</v>
      </c>
      <c r="X55" t="s">
        <v>79</v>
      </c>
      <c r="Y55" t="s">
        <v>81</v>
      </c>
      <c r="Z55" t="s">
        <v>165</v>
      </c>
      <c r="AA55" t="s">
        <v>156</v>
      </c>
      <c r="AB55" t="s">
        <v>166</v>
      </c>
      <c r="AC55" t="s">
        <v>167</v>
      </c>
      <c r="AD55" t="s">
        <v>89</v>
      </c>
      <c r="AE55" t="s">
        <v>88</v>
      </c>
      <c r="AF55" t="s">
        <v>70</v>
      </c>
      <c r="AG55" t="s">
        <v>168</v>
      </c>
      <c r="AH55" t="s">
        <v>156</v>
      </c>
      <c r="AI55" t="s">
        <v>169</v>
      </c>
      <c r="AJ55" t="s">
        <v>72</v>
      </c>
      <c r="AK55" s="88" t="s">
        <v>75</v>
      </c>
      <c r="AL55" t="s">
        <v>176</v>
      </c>
    </row>
    <row r="56" spans="1:44">
      <c r="A56" t="s">
        <v>0</v>
      </c>
      <c r="B56">
        <f>COUNTIFS(Munka5!B$4:B$27,"&lt;"&amp;B4)+1</f>
        <v>5</v>
      </c>
      <c r="C56">
        <f>COUNTIFS(Munka5!C$4:C$27,"&gt;"&amp;C4)+1</f>
        <v>3</v>
      </c>
      <c r="D56">
        <f>COUNTIFS(Munka5!D$4:D$27,"&gt;"&amp;D4)+1</f>
        <v>6</v>
      </c>
      <c r="E56">
        <f>COUNTIFS(Munka5!E$4:E$27,"&lt;"&amp;E4)+1</f>
        <v>20</v>
      </c>
      <c r="F56" s="94">
        <f>COUNTIFS(Munka5!F$4:F$27,"&gt;"&amp;ABS(F4))+1</f>
        <v>4</v>
      </c>
      <c r="G56">
        <f>COUNTIFS(Munka5!G$4:G$27,"&lt;"&amp;G4)+1</f>
        <v>20</v>
      </c>
      <c r="H56">
        <f>COUNTIFS(Munka5!H$4:H$27,"&gt;"&amp;H4)+1</f>
        <v>18</v>
      </c>
      <c r="I56">
        <f>COUNTIFS(Munka5!I$4:I$27,"&lt;"&amp;I4)+1</f>
        <v>14</v>
      </c>
      <c r="J56">
        <f>COUNTIFS(Munka5!J$4:J$27,"&gt;"&amp;J4)+1</f>
        <v>1</v>
      </c>
      <c r="K56">
        <f>COUNTIFS(Munka5!K$4:K$27,"&gt;"&amp;K4)+1</f>
        <v>17</v>
      </c>
      <c r="L56">
        <f>COUNTIFS(Munka5!L$4:L$27,"&lt;"&amp;L4)+1</f>
        <v>1</v>
      </c>
      <c r="M56" s="95">
        <f>COUNTIFS(Munka5!M$4:M$27,"&gt;"&amp;M4)+1</f>
        <v>24</v>
      </c>
      <c r="N56">
        <f>COUNTIFS(Munka5!N$4:N$27,"&lt;"&amp;N4)+1</f>
        <v>1</v>
      </c>
      <c r="O56">
        <f>COUNTIFS(Munka5!O$4:O$27,"&gt;"&amp;O4)+1</f>
        <v>10</v>
      </c>
      <c r="P56">
        <f>COUNTIFS(Munka5!P$4:P$27,"&lt;"&amp;P4)+1</f>
        <v>1</v>
      </c>
      <c r="Q56">
        <f>COUNTIFS(Munka5!Q$4:Q$27,"&gt;"&amp;Q4)+1</f>
        <v>10</v>
      </c>
      <c r="R56">
        <f>COUNTIFS(Munka5!R$4:R$27,"&gt;"&amp;R4)+1</f>
        <v>1</v>
      </c>
      <c r="S56">
        <f>COUNTIFS(Munka5!S$4:S$27,"&lt;"&amp;S4)+1</f>
        <v>23</v>
      </c>
      <c r="T56">
        <f>COUNTIFS(Munka5!T$4:T$27,"&gt;"&amp;T4)+1</f>
        <v>3</v>
      </c>
      <c r="U56">
        <f>COUNTIFS(Munka5!U$4:U$27,"&lt;"&amp;U4)+1</f>
        <v>24</v>
      </c>
      <c r="V56">
        <f>COUNTIFS(Munka5!V$4:V$27,"&gt;"&amp;V4)+1</f>
        <v>7</v>
      </c>
      <c r="W56">
        <f>COUNTIFS(Munka5!W$4:W$27,"&lt;"&amp;W4)+1</f>
        <v>11</v>
      </c>
      <c r="X56">
        <f>COUNTIFS(Munka5!X$4:X$27,"&gt;"&amp;X4)+1</f>
        <v>2</v>
      </c>
      <c r="Y56">
        <f>COUNTIFS(Munka5!Y$4:Y$27,"&gt;"&amp;Y4)+1</f>
        <v>23</v>
      </c>
      <c r="Z56">
        <f>COUNTIFS(Munka5!Z$4:Z$27,"&lt;"&amp;Z4)+1</f>
        <v>23</v>
      </c>
      <c r="AA56">
        <f>COUNTIFS(Munka5!AA$4:AA$27,"&gt;"&amp;AA4)+1</f>
        <v>1</v>
      </c>
      <c r="AB56">
        <f>COUNTIFS(Munka5!AB$4:AB$27,"&lt;"&amp;AB4)+1</f>
        <v>11</v>
      </c>
      <c r="AC56">
        <f>COUNTIFS(Munka5!AC$4:AC$27,"&gt;"&amp;AC4)+1</f>
        <v>17</v>
      </c>
      <c r="AD56">
        <f>COUNTIFS(Munka5!AD$4:AD$27,"&lt;"&amp;AD4)+1</f>
        <v>8</v>
      </c>
      <c r="AE56">
        <f>COUNTIFS(Munka5!AE$4:AE$27,"&gt;"&amp;AE4)+1</f>
        <v>1</v>
      </c>
      <c r="AF56">
        <f>COUNTIFS(Munka5!AF$4:AF$27,"&gt;"&amp;AF4)+1</f>
        <v>8</v>
      </c>
      <c r="AG56">
        <f>COUNTIFS(Munka5!AG$4:AG$27,"&lt;"&amp;AG4)+1</f>
        <v>2</v>
      </c>
      <c r="AH56">
        <f>COUNTIFS(Munka5!AH$4:AH$27,"&gt;"&amp;AH4)+1</f>
        <v>24</v>
      </c>
      <c r="AI56">
        <f>COUNTIFS(Munka5!AI$4:AI$27,"&gt;"&amp;AI4)+1</f>
        <v>16</v>
      </c>
      <c r="AJ56">
        <f>COUNTIFS(Munka5!AJ$4:AJ$27,"&gt;"&amp;AJ4)+1</f>
        <v>15</v>
      </c>
      <c r="AK56" s="88">
        <v>2</v>
      </c>
      <c r="AL56">
        <f>SUM(B56:AJ56)</f>
        <v>375</v>
      </c>
    </row>
    <row r="57" spans="1:44">
      <c r="A57" t="s">
        <v>0</v>
      </c>
      <c r="B57">
        <f>COUNTIFS(Munka5!B$4:B$27,"&lt;"&amp;B5)+1</f>
        <v>5</v>
      </c>
      <c r="C57">
        <f>COUNTIFS(Munka5!C$4:C$27,"&gt;"&amp;C5)+1</f>
        <v>23</v>
      </c>
      <c r="D57">
        <f>COUNTIFS(Munka5!D$4:D$27,"&gt;"&amp;D5)+1</f>
        <v>17</v>
      </c>
      <c r="E57">
        <f>COUNTIFS(Munka5!E$4:E$27,"&lt;"&amp;E5)+1</f>
        <v>25</v>
      </c>
      <c r="F57">
        <f>COUNTIFS(Munka5!F$4:F$27,"&gt;"&amp;ABS(F5))+1</f>
        <v>1</v>
      </c>
      <c r="G57">
        <f>COUNTIFS(Munka5!G$4:G$27,"&lt;"&amp;G5)+1</f>
        <v>12</v>
      </c>
      <c r="H57">
        <f>COUNTIFS(Munka5!H$4:H$27,"&gt;"&amp;H5)+1</f>
        <v>8</v>
      </c>
      <c r="I57">
        <f>COUNTIFS(Munka5!I$4:I$27,"&lt;"&amp;I5)+1</f>
        <v>7</v>
      </c>
      <c r="J57">
        <f>COUNTIFS(Munka5!J$4:J$27,"&gt;"&amp;J5)+1</f>
        <v>2</v>
      </c>
      <c r="K57">
        <f>COUNTIFS(Munka5!K$4:K$27,"&gt;"&amp;K5)+1</f>
        <v>6</v>
      </c>
      <c r="L57">
        <f>COUNTIFS(Munka5!L$4:L$27,"&lt;"&amp;L5)+1</f>
        <v>24</v>
      </c>
      <c r="M57">
        <f>COUNTIFS(Munka5!M$4:M$27,"&gt;"&amp;M5)+1</f>
        <v>2</v>
      </c>
      <c r="N57">
        <f>COUNTIFS(Munka5!N$4:N$27,"&lt;"&amp;N5)+1</f>
        <v>24</v>
      </c>
      <c r="O57">
        <f>COUNTIFS(Munka5!O$4:O$27,"&gt;"&amp;O5)+1</f>
        <v>20</v>
      </c>
      <c r="P57">
        <f>COUNTIFS(Munka5!P$4:P$27,"&lt;"&amp;P5)+1</f>
        <v>13</v>
      </c>
      <c r="Q57">
        <f>COUNTIFS(Munka5!Q$4:Q$27,"&gt;"&amp;Q5)+1</f>
        <v>1</v>
      </c>
      <c r="R57">
        <f>COUNTIFS(Munka5!R$4:R$27,"&gt;"&amp;R5)+1</f>
        <v>18</v>
      </c>
      <c r="S57">
        <f>COUNTIFS(Munka5!S$4:S$27,"&lt;"&amp;S5)+1</f>
        <v>1</v>
      </c>
      <c r="T57">
        <f>COUNTIFS(Munka5!T$4:T$27,"&gt;"&amp;T5)+1</f>
        <v>25</v>
      </c>
      <c r="U57">
        <f>COUNTIFS(Munka5!U$4:U$27,"&lt;"&amp;U5)+1</f>
        <v>2</v>
      </c>
      <c r="V57">
        <f>COUNTIFS(Munka5!V$4:V$27,"&gt;"&amp;V5)+1</f>
        <v>7</v>
      </c>
      <c r="W57">
        <f>COUNTIFS(Munka5!W$4:W$27,"&lt;"&amp;W5)+1</f>
        <v>2</v>
      </c>
      <c r="X57">
        <f>COUNTIFS(Munka5!X$4:X$27,"&gt;"&amp;X5)+1</f>
        <v>18</v>
      </c>
      <c r="Y57">
        <f>COUNTIFS(Munka5!Y$4:Y$27,"&gt;"&amp;Y5)+1</f>
        <v>1</v>
      </c>
      <c r="Z57">
        <f>COUNTIFS(Munka5!Z$4:Z$27,"&lt;"&amp;Z5)+1</f>
        <v>25</v>
      </c>
      <c r="AA57">
        <f>COUNTIFS(Munka5!AA$4:AA$27,"&gt;"&amp;AA5)+1</f>
        <v>1</v>
      </c>
      <c r="AB57">
        <f>COUNTIFS(Munka5!AB$4:AB$27,"&lt;"&amp;AB5)+1</f>
        <v>22</v>
      </c>
      <c r="AC57">
        <f>COUNTIFS(Munka5!AC$4:AC$27,"&gt;"&amp;AC5)+1</f>
        <v>7</v>
      </c>
      <c r="AD57">
        <f>COUNTIFS(Munka5!AD$4:AD$27,"&lt;"&amp;AD5)+1</f>
        <v>9</v>
      </c>
      <c r="AE57">
        <f>COUNTIFS(Munka5!AE$4:AE$27,"&gt;"&amp;AE5)+1</f>
        <v>2</v>
      </c>
      <c r="AF57">
        <f>COUNTIFS(Munka5!AF$4:AF$27,"&gt;"&amp;AF5)+1</f>
        <v>19</v>
      </c>
      <c r="AG57">
        <f>COUNTIFS(Munka5!AG$4:AG$27,"&lt;"&amp;AG5)+1</f>
        <v>19</v>
      </c>
      <c r="AH57">
        <f>COUNTIFS(Munka5!AH$4:AH$27,"&gt;"&amp;AH5)+1</f>
        <v>2</v>
      </c>
      <c r="AI57">
        <f>COUNTIFS(Munka5!AI$4:AI$27,"&gt;"&amp;AI5)+1</f>
        <v>19</v>
      </c>
      <c r="AJ57">
        <f>COUNTIFS(Munka5!AJ$4:AJ$27,"&gt;"&amp;AJ5)+1</f>
        <v>1</v>
      </c>
      <c r="AK57" s="88">
        <v>6</v>
      </c>
      <c r="AL57">
        <f t="shared" ref="AL57:AL103" si="11">SUM(B57:AJ57)</f>
        <v>390</v>
      </c>
    </row>
    <row r="58" spans="1:44">
      <c r="A58" t="s">
        <v>0</v>
      </c>
      <c r="B58">
        <f>COUNTIFS(Munka5!B$4:B$27,"&lt;"&amp;B6)+1</f>
        <v>10</v>
      </c>
      <c r="C58">
        <f>COUNTIFS(Munka5!C$4:C$27,"&gt;"&amp;C6)+1</f>
        <v>6</v>
      </c>
      <c r="D58">
        <f>COUNTIFS(Munka5!D$4:D$27,"&gt;"&amp;D6)+1</f>
        <v>21</v>
      </c>
      <c r="E58">
        <f>COUNTIFS(Munka5!E$4:E$27,"&lt;"&amp;E6)+1</f>
        <v>1</v>
      </c>
      <c r="F58">
        <f>COUNTIFS(Munka5!F$4:F$27,"&gt;"&amp;ABS(F6))+1</f>
        <v>4</v>
      </c>
      <c r="G58">
        <f>COUNTIFS(Munka5!G$4:G$27,"&lt;"&amp;G6)+1</f>
        <v>7</v>
      </c>
      <c r="H58">
        <f>COUNTIFS(Munka5!H$4:H$27,"&gt;"&amp;H6)+1</f>
        <v>8</v>
      </c>
      <c r="I58">
        <f>COUNTIFS(Munka5!I$4:I$27,"&lt;"&amp;I6)+1</f>
        <v>6</v>
      </c>
      <c r="J58">
        <f>COUNTIFS(Munka5!J$4:J$27,"&gt;"&amp;J6)+1</f>
        <v>22</v>
      </c>
      <c r="K58">
        <f>COUNTIFS(Munka5!K$4:K$27,"&gt;"&amp;K6)+1</f>
        <v>10</v>
      </c>
      <c r="L58">
        <f>COUNTIFS(Munka5!L$4:L$27,"&lt;"&amp;L6)+1</f>
        <v>25</v>
      </c>
      <c r="M58">
        <f>COUNTIFS(Munka5!M$4:M$27,"&gt;"&amp;M6)+1</f>
        <v>1</v>
      </c>
      <c r="N58">
        <f>COUNTIFS(Munka5!N$4:N$27,"&lt;"&amp;N6)+1</f>
        <v>11</v>
      </c>
      <c r="O58">
        <f>COUNTIFS(Munka5!O$4:O$27,"&gt;"&amp;O6)+1</f>
        <v>10</v>
      </c>
      <c r="P58">
        <f>COUNTIFS(Munka5!P$4:P$27,"&lt;"&amp;P6)+1</f>
        <v>4</v>
      </c>
      <c r="Q58">
        <f>COUNTIFS(Munka5!Q$4:Q$27,"&gt;"&amp;Q6)+1</f>
        <v>2</v>
      </c>
      <c r="R58">
        <f>COUNTIFS(Munka5!R$4:R$27,"&gt;"&amp;R6)+1</f>
        <v>5</v>
      </c>
      <c r="S58">
        <f>COUNTIFS(Munka5!S$4:S$27,"&lt;"&amp;S6)+1</f>
        <v>20</v>
      </c>
      <c r="T58">
        <f>COUNTIFS(Munka5!T$4:T$27,"&gt;"&amp;T6)+1</f>
        <v>4</v>
      </c>
      <c r="U58">
        <f>COUNTIFS(Munka5!U$4:U$27,"&lt;"&amp;U6)+1</f>
        <v>24</v>
      </c>
      <c r="V58">
        <f>COUNTIFS(Munka5!V$4:V$27,"&gt;"&amp;V6)+1</f>
        <v>19</v>
      </c>
      <c r="W58">
        <f>COUNTIFS(Munka5!W$4:W$27,"&lt;"&amp;W6)+1</f>
        <v>15</v>
      </c>
      <c r="X58">
        <f>COUNTIFS(Munka5!X$4:X$27,"&gt;"&amp;X6)+1</f>
        <v>1</v>
      </c>
      <c r="Y58">
        <f>COUNTIFS(Munka5!Y$4:Y$27,"&gt;"&amp;Y6)+1</f>
        <v>20</v>
      </c>
      <c r="Z58">
        <f>COUNTIFS(Munka5!Z$4:Z$27,"&lt;"&amp;Z6)+1</f>
        <v>1</v>
      </c>
      <c r="AA58">
        <f>COUNTIFS(Munka5!AA$4:AA$27,"&gt;"&amp;AA6)+1</f>
        <v>25</v>
      </c>
      <c r="AB58">
        <f>COUNTIFS(Munka5!AB$4:AB$27,"&lt;"&amp;AB6)+1</f>
        <v>2</v>
      </c>
      <c r="AC58">
        <f>COUNTIFS(Munka5!AC$4:AC$27,"&gt;"&amp;AC6)+1</f>
        <v>7</v>
      </c>
      <c r="AD58">
        <f>COUNTIFS(Munka5!AD$4:AD$27,"&lt;"&amp;AD6)+1</f>
        <v>1</v>
      </c>
      <c r="AE58">
        <f>COUNTIFS(Munka5!AE$4:AE$27,"&gt;"&amp;AE6)+1</f>
        <v>14</v>
      </c>
      <c r="AF58">
        <f>COUNTIFS(Munka5!AF$4:AF$27,"&gt;"&amp;AF6)+1</f>
        <v>1</v>
      </c>
      <c r="AG58">
        <f>COUNTIFS(Munka5!AG$4:AG$27,"&lt;"&amp;AG6)+1</f>
        <v>24</v>
      </c>
      <c r="AH58">
        <f>COUNTIFS(Munka5!AH$4:AH$27,"&gt;"&amp;AH6)+1</f>
        <v>2</v>
      </c>
      <c r="AI58">
        <f>COUNTIFS(Munka5!AI$4:AI$27,"&gt;"&amp;AI6)+1</f>
        <v>12</v>
      </c>
      <c r="AJ58">
        <f>COUNTIFS(Munka5!AJ$4:AJ$27,"&gt;"&amp;AJ6)+1</f>
        <v>2</v>
      </c>
      <c r="AK58" s="88">
        <v>1</v>
      </c>
      <c r="AL58">
        <f t="shared" si="11"/>
        <v>347</v>
      </c>
    </row>
    <row r="59" spans="1:44">
      <c r="A59" t="s">
        <v>0</v>
      </c>
      <c r="B59">
        <f>COUNTIFS(Munka5!B$4:B$27,"&lt;"&amp;B7)+1</f>
        <v>11</v>
      </c>
      <c r="C59">
        <f>COUNTIFS(Munka5!C$4:C$27,"&gt;"&amp;C7)+1</f>
        <v>3</v>
      </c>
      <c r="D59">
        <f>COUNTIFS(Munka5!D$4:D$27,"&gt;"&amp;D7)+1</f>
        <v>21</v>
      </c>
      <c r="E59">
        <f>COUNTIFS(Munka5!E$4:E$27,"&lt;"&amp;E7)+1</f>
        <v>9</v>
      </c>
      <c r="F59">
        <f>COUNTIFS(Munka5!F$4:F$27,"&gt;"&amp;ABS(F7))+1</f>
        <v>6</v>
      </c>
      <c r="G59">
        <f>COUNTIFS(Munka5!G$4:G$27,"&lt;"&amp;G7)+1</f>
        <v>11</v>
      </c>
      <c r="H59">
        <f>COUNTIFS(Munka5!H$4:H$27,"&gt;"&amp;H7)+1</f>
        <v>5</v>
      </c>
      <c r="I59">
        <f>COUNTIFS(Munka5!I$4:I$27,"&lt;"&amp;I7)+1</f>
        <v>9</v>
      </c>
      <c r="J59">
        <f>COUNTIFS(Munka5!J$4:J$27,"&gt;"&amp;J7)+1</f>
        <v>7</v>
      </c>
      <c r="K59">
        <f>COUNTIFS(Munka5!K$4:K$27,"&gt;"&amp;K7)+1</f>
        <v>17</v>
      </c>
      <c r="L59">
        <f>COUNTIFS(Munka5!L$4:L$27,"&lt;"&amp;L7)+1</f>
        <v>2</v>
      </c>
      <c r="M59">
        <f>COUNTIFS(Munka5!M$4:M$27,"&gt;"&amp;M7)+1</f>
        <v>22</v>
      </c>
      <c r="N59">
        <f>COUNTIFS(Munka5!N$4:N$27,"&lt;"&amp;N7)+1</f>
        <v>2</v>
      </c>
      <c r="O59">
        <f>COUNTIFS(Munka5!O$4:O$27,"&gt;"&amp;O7)+1</f>
        <v>10</v>
      </c>
      <c r="P59">
        <f>COUNTIFS(Munka5!P$4:P$27,"&lt;"&amp;P7)+1</f>
        <v>4</v>
      </c>
      <c r="Q59">
        <f>COUNTIFS(Munka5!Q$4:Q$27,"&gt;"&amp;Q7)+1</f>
        <v>19</v>
      </c>
      <c r="R59">
        <f>COUNTIFS(Munka5!R$4:R$27,"&gt;"&amp;R7)+1</f>
        <v>13</v>
      </c>
      <c r="S59">
        <f>COUNTIFS(Munka5!S$4:S$27,"&lt;"&amp;S7)+1</f>
        <v>24</v>
      </c>
      <c r="T59">
        <f>COUNTIFS(Munka5!T$4:T$27,"&gt;"&amp;T7)+1</f>
        <v>1</v>
      </c>
      <c r="U59">
        <f>COUNTIFS(Munka5!U$4:U$27,"&lt;"&amp;U7)+1</f>
        <v>20</v>
      </c>
      <c r="V59">
        <f>COUNTIFS(Munka5!V$4:V$27,"&gt;"&amp;V7)+1</f>
        <v>7</v>
      </c>
      <c r="W59">
        <f>COUNTIFS(Munka5!W$4:W$27,"&lt;"&amp;W7)+1</f>
        <v>8</v>
      </c>
      <c r="X59">
        <f>COUNTIFS(Munka5!X$4:X$27,"&gt;"&amp;X7)+1</f>
        <v>2</v>
      </c>
      <c r="Y59">
        <f>COUNTIFS(Munka5!Y$4:Y$27,"&gt;"&amp;Y7)+1</f>
        <v>6</v>
      </c>
      <c r="Z59">
        <f>COUNTIFS(Munka5!Z$4:Z$27,"&lt;"&amp;Z7)+1</f>
        <v>23</v>
      </c>
      <c r="AA59">
        <f>COUNTIFS(Munka5!AA$4:AA$27,"&gt;"&amp;AA7)+1</f>
        <v>1</v>
      </c>
      <c r="AB59">
        <f>COUNTIFS(Munka5!AB$4:AB$27,"&lt;"&amp;AB7)+1</f>
        <v>21</v>
      </c>
      <c r="AC59">
        <f>COUNTIFS(Munka5!AC$4:AC$27,"&gt;"&amp;AC7)+1</f>
        <v>17</v>
      </c>
      <c r="AD59">
        <f>COUNTIFS(Munka5!AD$4:AD$27,"&lt;"&amp;AD7)+1</f>
        <v>14</v>
      </c>
      <c r="AE59">
        <f>COUNTIFS(Munka5!AE$4:AE$27,"&gt;"&amp;AE7)+1</f>
        <v>1</v>
      </c>
      <c r="AF59">
        <f>COUNTIFS(Munka5!AF$4:AF$27,"&gt;"&amp;AF7)+1</f>
        <v>18</v>
      </c>
      <c r="AG59">
        <f>COUNTIFS(Munka5!AG$4:AG$27,"&lt;"&amp;AG7)+1</f>
        <v>1</v>
      </c>
      <c r="AH59">
        <f>COUNTIFS(Munka5!AH$4:AH$27,"&gt;"&amp;AH7)+1</f>
        <v>24</v>
      </c>
      <c r="AI59">
        <f>COUNTIFS(Munka5!AI$4:AI$27,"&gt;"&amp;AI7)+1</f>
        <v>12</v>
      </c>
      <c r="AJ59">
        <f>COUNTIFS(Munka5!AJ$4:AJ$27,"&gt;"&amp;AJ7)+1</f>
        <v>15</v>
      </c>
      <c r="AK59" s="88">
        <v>9</v>
      </c>
      <c r="AL59">
        <f t="shared" si="11"/>
        <v>386</v>
      </c>
    </row>
    <row r="60" spans="1:44">
      <c r="A60" t="s">
        <v>0</v>
      </c>
      <c r="B60">
        <f>COUNTIFS(Munka5!B$4:B$27,"&lt;"&amp;B8)+1</f>
        <v>1</v>
      </c>
      <c r="C60">
        <f>COUNTIFS(Munka5!C$4:C$27,"&gt;"&amp;C8)+1</f>
        <v>3</v>
      </c>
      <c r="D60">
        <f>COUNTIFS(Munka5!D$4:D$27,"&gt;"&amp;D8)+1</f>
        <v>1</v>
      </c>
      <c r="E60">
        <f>COUNTIFS(Munka5!E$4:E$27,"&lt;"&amp;E8)+1</f>
        <v>10</v>
      </c>
      <c r="F60">
        <f>COUNTIFS(Munka5!F$4:F$27,"&gt;"&amp;ABS(F8))+1</f>
        <v>10</v>
      </c>
      <c r="G60">
        <f>COUNTIFS(Munka5!G$4:G$27,"&lt;"&amp;G8)+1</f>
        <v>25</v>
      </c>
      <c r="H60">
        <f>COUNTIFS(Munka5!H$4:H$27,"&gt;"&amp;H8)+1</f>
        <v>14</v>
      </c>
      <c r="I60">
        <f>COUNTIFS(Munka5!I$4:I$27,"&lt;"&amp;I8)+1</f>
        <v>9</v>
      </c>
      <c r="J60">
        <f>COUNTIFS(Munka5!J$4:J$27,"&gt;"&amp;J8)+1</f>
        <v>2</v>
      </c>
      <c r="K60">
        <f>COUNTIFS(Munka5!K$4:K$27,"&gt;"&amp;K8)+1</f>
        <v>17</v>
      </c>
      <c r="L60">
        <f>COUNTIFS(Munka5!L$4:L$27,"&lt;"&amp;L8)+1</f>
        <v>10</v>
      </c>
      <c r="M60">
        <f>COUNTIFS(Munka5!M$4:M$27,"&gt;"&amp;M8)+1</f>
        <v>19</v>
      </c>
      <c r="N60">
        <f>COUNTIFS(Munka5!N$4:N$27,"&lt;"&amp;N8)+1</f>
        <v>6</v>
      </c>
      <c r="O60">
        <f>COUNTIFS(Munka5!O$4:O$27,"&gt;"&amp;O8)+1</f>
        <v>2</v>
      </c>
      <c r="P60">
        <f>COUNTIFS(Munka5!P$4:P$27,"&lt;"&amp;P8)+1</f>
        <v>6</v>
      </c>
      <c r="Q60">
        <f>COUNTIFS(Munka5!Q$4:Q$27,"&gt;"&amp;Q8)+1</f>
        <v>6</v>
      </c>
      <c r="R60">
        <f>COUNTIFS(Munka5!R$4:R$27,"&gt;"&amp;R8)+1</f>
        <v>18</v>
      </c>
      <c r="S60">
        <f>COUNTIFS(Munka5!S$4:S$27,"&lt;"&amp;S8)+1</f>
        <v>1</v>
      </c>
      <c r="T60">
        <f>COUNTIFS(Munka5!T$4:T$27,"&gt;"&amp;T8)+1</f>
        <v>23</v>
      </c>
      <c r="U60">
        <f>COUNTIFS(Munka5!U$4:U$27,"&lt;"&amp;U8)+1</f>
        <v>8</v>
      </c>
      <c r="V60">
        <f>COUNTIFS(Munka5!V$4:V$27,"&gt;"&amp;V8)+1</f>
        <v>7</v>
      </c>
      <c r="W60">
        <f>COUNTIFS(Munka5!W$4:W$27,"&lt;"&amp;W8)+1</f>
        <v>8</v>
      </c>
      <c r="X60">
        <f>COUNTIFS(Munka5!X$4:X$27,"&gt;"&amp;X8)+1</f>
        <v>21</v>
      </c>
      <c r="Y60">
        <f>COUNTIFS(Munka5!Y$4:Y$27,"&gt;"&amp;Y8)+1</f>
        <v>11</v>
      </c>
      <c r="Z60">
        <f>COUNTIFS(Munka5!Z$4:Z$27,"&lt;"&amp;Z8)+1</f>
        <v>25</v>
      </c>
      <c r="AA60">
        <f>COUNTIFS(Munka5!AA$4:AA$27,"&gt;"&amp;AA8)+1</f>
        <v>1</v>
      </c>
      <c r="AB60">
        <f>COUNTIFS(Munka5!AB$4:AB$27,"&lt;"&amp;AB8)+1</f>
        <v>13</v>
      </c>
      <c r="AC60">
        <f>COUNTIFS(Munka5!AC$4:AC$27,"&gt;"&amp;AC8)+1</f>
        <v>7</v>
      </c>
      <c r="AD60">
        <f>COUNTIFS(Munka5!AD$4:AD$27,"&lt;"&amp;AD8)+1</f>
        <v>3</v>
      </c>
      <c r="AE60">
        <f>COUNTIFS(Munka5!AE$4:AE$27,"&gt;"&amp;AE8)+1</f>
        <v>2</v>
      </c>
      <c r="AF60">
        <f>COUNTIFS(Munka5!AF$4:AF$27,"&gt;"&amp;AF8)+1</f>
        <v>2</v>
      </c>
      <c r="AG60">
        <f>COUNTIFS(Munka5!AG$4:AG$27,"&lt;"&amp;AG8)+1</f>
        <v>19</v>
      </c>
      <c r="AH60">
        <f>COUNTIFS(Munka5!AH$4:AH$27,"&gt;"&amp;AH8)+1</f>
        <v>2</v>
      </c>
      <c r="AI60">
        <f>COUNTIFS(Munka5!AI$4:AI$27,"&gt;"&amp;AI8)+1</f>
        <v>19</v>
      </c>
      <c r="AJ60">
        <f>COUNTIFS(Munka5!AJ$4:AJ$27,"&gt;"&amp;AJ8)+1</f>
        <v>1</v>
      </c>
      <c r="AK60" s="88">
        <v>2</v>
      </c>
      <c r="AL60">
        <f t="shared" si="11"/>
        <v>332</v>
      </c>
    </row>
    <row r="61" spans="1:44" s="9" customFormat="1">
      <c r="A61" s="9" t="s">
        <v>0</v>
      </c>
      <c r="B61" s="9">
        <f>COUNTIFS(Munka5!B$4:B$27,"&lt;"&amp;B9)+1</f>
        <v>2</v>
      </c>
      <c r="C61" s="9">
        <f>COUNTIFS(Munka5!C$4:C$27,"&gt;"&amp;C9)+1</f>
        <v>14</v>
      </c>
      <c r="D61" s="9">
        <f>COUNTIFS(Munka5!D$4:D$27,"&gt;"&amp;D9)+1</f>
        <v>6</v>
      </c>
      <c r="E61" s="9">
        <f>COUNTIFS(Munka5!E$4:E$27,"&lt;"&amp;E9)+1</f>
        <v>24</v>
      </c>
      <c r="F61">
        <f>COUNTIFS(Munka5!F$4:F$27,"&gt;"&amp;ABS(F9))+1</f>
        <v>2</v>
      </c>
      <c r="G61" s="9">
        <f>COUNTIFS(Munka5!G$4:G$27,"&lt;"&amp;G9)+1</f>
        <v>4</v>
      </c>
      <c r="H61" s="9">
        <f>COUNTIFS(Munka5!H$4:H$27,"&gt;"&amp;H9)+1</f>
        <v>8</v>
      </c>
      <c r="I61" s="9">
        <f>COUNTIFS(Munka5!I$4:I$27,"&lt;"&amp;I9)+1</f>
        <v>1</v>
      </c>
      <c r="J61" s="9">
        <f>COUNTIFS(Munka5!J$4:J$27,"&gt;"&amp;J9)+1</f>
        <v>2</v>
      </c>
      <c r="K61" s="9">
        <f>COUNTIFS(Munka5!K$4:K$27,"&gt;"&amp;K9)+1</f>
        <v>1</v>
      </c>
      <c r="L61" s="9">
        <f>COUNTIFS(Munka5!L$4:L$27,"&lt;"&amp;L9)+1</f>
        <v>11</v>
      </c>
      <c r="M61" s="9">
        <f>COUNTIFS(Munka5!M$4:M$27,"&gt;"&amp;M9)+1</f>
        <v>6</v>
      </c>
      <c r="N61" s="9">
        <f>COUNTIFS(Munka5!N$4:N$27,"&lt;"&amp;N9)+1</f>
        <v>24</v>
      </c>
      <c r="O61" s="9">
        <f>COUNTIFS(Munka5!O$4:O$27,"&gt;"&amp;O9)+1</f>
        <v>14</v>
      </c>
      <c r="P61" s="9">
        <f>COUNTIFS(Munka5!P$4:P$27,"&lt;"&amp;P9)+1</f>
        <v>7</v>
      </c>
      <c r="Q61" s="9">
        <f>COUNTIFS(Munka5!Q$4:Q$27,"&gt;"&amp;Q9)+1</f>
        <v>2</v>
      </c>
      <c r="R61" s="9">
        <f>COUNTIFS(Munka5!R$4:R$27,"&gt;"&amp;R9)+1</f>
        <v>18</v>
      </c>
      <c r="S61" s="9">
        <f>COUNTIFS(Munka5!S$4:S$27,"&lt;"&amp;S9)+1</f>
        <v>7</v>
      </c>
      <c r="T61" s="9">
        <f>COUNTIFS(Munka5!T$4:T$27,"&gt;"&amp;T9)+1</f>
        <v>14</v>
      </c>
      <c r="U61" s="9">
        <f>COUNTIFS(Munka5!U$4:U$27,"&lt;"&amp;U9)+1</f>
        <v>11</v>
      </c>
      <c r="V61" s="9">
        <f>COUNTIFS(Munka5!V$4:V$27,"&gt;"&amp;V9)+1</f>
        <v>1</v>
      </c>
      <c r="W61" s="9">
        <f>COUNTIFS(Munka5!W$4:W$27,"&lt;"&amp;W9)+1</f>
        <v>9</v>
      </c>
      <c r="X61" s="9">
        <f>COUNTIFS(Munka5!X$4:X$27,"&gt;"&amp;X9)+1</f>
        <v>8</v>
      </c>
      <c r="Y61" s="9">
        <f>COUNTIFS(Munka5!Y$4:Y$27,"&gt;"&amp;Y9)+1</f>
        <v>20</v>
      </c>
      <c r="Z61" s="9">
        <f>COUNTIFS(Munka5!Z$4:Z$27,"&lt;"&amp;Z9)+1</f>
        <v>1</v>
      </c>
      <c r="AA61" s="9">
        <f>COUNTIFS(Munka5!AA$4:AA$27,"&gt;"&amp;AA9)+1</f>
        <v>21</v>
      </c>
      <c r="AB61" s="9">
        <f>COUNTIFS(Munka5!AB$4:AB$27,"&lt;"&amp;AB9)+1</f>
        <v>7</v>
      </c>
      <c r="AC61" s="9">
        <f>COUNTIFS(Munka5!AC$4:AC$27,"&gt;"&amp;AC9)+1</f>
        <v>7</v>
      </c>
      <c r="AD61" s="9">
        <f>COUNTIFS(Munka5!AD$4:AD$27,"&lt;"&amp;AD9)+1</f>
        <v>2</v>
      </c>
      <c r="AE61" s="9">
        <f>COUNTIFS(Munka5!AE$4:AE$27,"&gt;"&amp;AE9)+1</f>
        <v>20</v>
      </c>
      <c r="AF61" s="9">
        <f>COUNTIFS(Munka5!AF$4:AF$27,"&gt;"&amp;AF9)+1</f>
        <v>12</v>
      </c>
      <c r="AG61" s="9">
        <f>COUNTIFS(Munka5!AG$4:AG$27,"&lt;"&amp;AG9)+1</f>
        <v>24</v>
      </c>
      <c r="AH61" s="9">
        <f>COUNTIFS(Munka5!AH$4:AH$27,"&gt;"&amp;AH9)+1</f>
        <v>1</v>
      </c>
      <c r="AI61" s="9">
        <f>COUNTIFS(Munka5!AI$4:AI$27,"&gt;"&amp;AI9)+1</f>
        <v>12</v>
      </c>
      <c r="AJ61" s="9">
        <f>COUNTIFS(Munka5!AJ$4:AJ$27,"&gt;"&amp;AJ9)+1</f>
        <v>2</v>
      </c>
      <c r="AK61" s="9">
        <v>7</v>
      </c>
      <c r="AL61" s="9">
        <f t="shared" si="11"/>
        <v>325</v>
      </c>
    </row>
    <row r="62" spans="1:44">
      <c r="A62" t="s">
        <v>0</v>
      </c>
      <c r="B62">
        <f>COUNTIFS(Munka5!B$4:B$27,"&lt;"&amp;B10)+1</f>
        <v>1</v>
      </c>
      <c r="C62">
        <f>COUNTIFS(Munka5!C$4:C$27,"&gt;"&amp;C10)+1</f>
        <v>6</v>
      </c>
      <c r="D62">
        <f>COUNTIFS(Munka5!D$4:D$27,"&gt;"&amp;D10)+1</f>
        <v>6</v>
      </c>
      <c r="E62">
        <f>COUNTIFS(Munka5!E$4:E$27,"&lt;"&amp;E10)+1</f>
        <v>3</v>
      </c>
      <c r="F62">
        <f>COUNTIFS(Munka5!F$4:F$27,"&gt;"&amp;ABS(F10))+1</f>
        <v>6</v>
      </c>
      <c r="G62">
        <f>COUNTIFS(Munka5!G$4:G$27,"&lt;"&amp;G10)+1</f>
        <v>20</v>
      </c>
      <c r="H62">
        <f>COUNTIFS(Munka5!H$4:H$27,"&gt;"&amp;H10)+1</f>
        <v>8</v>
      </c>
      <c r="I62">
        <f>COUNTIFS(Munka5!I$4:I$27,"&lt;"&amp;I10)+1</f>
        <v>3</v>
      </c>
      <c r="J62">
        <f>COUNTIFS(Munka5!J$4:J$27,"&gt;"&amp;J10)+1</f>
        <v>15</v>
      </c>
      <c r="K62">
        <f>COUNTIFS(Munka5!K$4:K$27,"&gt;"&amp;K10)+1</f>
        <v>6</v>
      </c>
      <c r="L62">
        <f>COUNTIFS(Munka5!L$4:L$27,"&lt;"&amp;L10)+1</f>
        <v>25</v>
      </c>
      <c r="M62">
        <f>COUNTIFS(Munka5!M$4:M$27,"&gt;"&amp;M10)+1</f>
        <v>2</v>
      </c>
      <c r="N62">
        <f>COUNTIFS(Munka5!N$4:N$27,"&lt;"&amp;N10)+1</f>
        <v>2</v>
      </c>
      <c r="O62">
        <f>COUNTIFS(Munka5!O$4:O$27,"&gt;"&amp;O10)+1</f>
        <v>10</v>
      </c>
      <c r="P62">
        <f>COUNTIFS(Munka5!P$4:P$27,"&lt;"&amp;P10)+1</f>
        <v>1</v>
      </c>
      <c r="Q62">
        <f>COUNTIFS(Munka5!Q$4:Q$27,"&gt;"&amp;Q10)+1</f>
        <v>2</v>
      </c>
      <c r="R62">
        <f>COUNTIFS(Munka5!R$4:R$27,"&gt;"&amp;R10)+1</f>
        <v>1</v>
      </c>
      <c r="S62">
        <f>COUNTIFS(Munka5!S$4:S$27,"&lt;"&amp;S10)+1</f>
        <v>7</v>
      </c>
      <c r="T62">
        <f>COUNTIFS(Munka5!T$4:T$27,"&gt;"&amp;T10)+1</f>
        <v>14</v>
      </c>
      <c r="U62">
        <f>COUNTIFS(Munka5!U$4:U$27,"&lt;"&amp;U10)+1</f>
        <v>25</v>
      </c>
      <c r="V62">
        <f>COUNTIFS(Munka5!V$4:V$27,"&gt;"&amp;V10)+1</f>
        <v>14</v>
      </c>
      <c r="W62">
        <f>COUNTIFS(Munka5!W$4:W$27,"&lt;"&amp;W10)+1</f>
        <v>11</v>
      </c>
      <c r="X62">
        <f>COUNTIFS(Munka5!X$4:X$27,"&gt;"&amp;X10)+1</f>
        <v>2</v>
      </c>
      <c r="Y62">
        <f>COUNTIFS(Munka5!Y$4:Y$27,"&gt;"&amp;Y10)+1</f>
        <v>20</v>
      </c>
      <c r="Z62">
        <f>COUNTIFS(Munka5!Z$4:Z$27,"&lt;"&amp;Z10)+1</f>
        <v>10</v>
      </c>
      <c r="AA62">
        <f>COUNTIFS(Munka5!AA$4:AA$27,"&gt;"&amp;AA10)+1</f>
        <v>18</v>
      </c>
      <c r="AB62">
        <f>COUNTIFS(Munka5!AB$4:AB$27,"&lt;"&amp;AB10)+1</f>
        <v>10</v>
      </c>
      <c r="AC62">
        <f>COUNTIFS(Munka5!AC$4:AC$27,"&gt;"&amp;AC10)+1</f>
        <v>4</v>
      </c>
      <c r="AD62">
        <f>COUNTIFS(Munka5!AD$4:AD$27,"&lt;"&amp;AD10)+1</f>
        <v>4</v>
      </c>
      <c r="AE62">
        <f>COUNTIFS(Munka5!AE$4:AE$27,"&gt;"&amp;AE10)+1</f>
        <v>5</v>
      </c>
      <c r="AF62">
        <f>COUNTIFS(Munka5!AF$4:AF$27,"&gt;"&amp;AF10)+1</f>
        <v>18</v>
      </c>
      <c r="AG62">
        <f>COUNTIFS(Munka5!AG$4:AG$27,"&lt;"&amp;AG10)+1</f>
        <v>3</v>
      </c>
      <c r="AH62">
        <f>COUNTIFS(Munka5!AH$4:AH$27,"&gt;"&amp;AH10)+1</f>
        <v>23</v>
      </c>
      <c r="AI62">
        <f>COUNTIFS(Munka5!AI$4:AI$27,"&gt;"&amp;AI10)+1</f>
        <v>12</v>
      </c>
      <c r="AJ62">
        <f>COUNTIFS(Munka5!AJ$4:AJ$27,"&gt;"&amp;AJ10)+1</f>
        <v>23</v>
      </c>
      <c r="AK62" s="88">
        <v>4</v>
      </c>
      <c r="AL62">
        <f t="shared" si="11"/>
        <v>340</v>
      </c>
    </row>
    <row r="63" spans="1:44">
      <c r="A63" t="s">
        <v>0</v>
      </c>
      <c r="B63">
        <f>COUNTIFS(Munka5!B$4:B$27,"&lt;"&amp;B11)+1</f>
        <v>1</v>
      </c>
      <c r="C63">
        <f>COUNTIFS(Munka5!C$4:C$27,"&gt;"&amp;C11)+1</f>
        <v>3</v>
      </c>
      <c r="D63">
        <f>COUNTIFS(Munka5!D$4:D$27,"&gt;"&amp;D11)+1</f>
        <v>1</v>
      </c>
      <c r="E63">
        <f>COUNTIFS(Munka5!E$4:E$27,"&lt;"&amp;E11)+1</f>
        <v>4</v>
      </c>
      <c r="F63">
        <f>COUNTIFS(Munka5!F$4:F$27,"&gt;"&amp;ABS(F11))+1</f>
        <v>6</v>
      </c>
      <c r="G63">
        <f>COUNTIFS(Munka5!G$4:G$27,"&lt;"&amp;G11)+1</f>
        <v>12</v>
      </c>
      <c r="H63">
        <f>COUNTIFS(Munka5!H$4:H$27,"&gt;"&amp;H11)+1</f>
        <v>14</v>
      </c>
      <c r="I63">
        <f>COUNTIFS(Munka5!I$4:I$27,"&lt;"&amp;I11)+1</f>
        <v>1</v>
      </c>
      <c r="J63">
        <f>COUNTIFS(Munka5!J$4:J$27,"&gt;"&amp;J11)+1</f>
        <v>7</v>
      </c>
      <c r="K63">
        <f>COUNTIFS(Munka5!K$4:K$27,"&gt;"&amp;K11)+1</f>
        <v>6</v>
      </c>
      <c r="L63">
        <f>COUNTIFS(Munka5!L$4:L$27,"&lt;"&amp;L11)+1</f>
        <v>2</v>
      </c>
      <c r="M63">
        <f>COUNTIFS(Munka5!M$4:M$27,"&gt;"&amp;M11)+1</f>
        <v>19</v>
      </c>
      <c r="N63">
        <f>COUNTIFS(Munka5!N$4:N$27,"&lt;"&amp;N11)+1</f>
        <v>24</v>
      </c>
      <c r="O63">
        <f>COUNTIFS(Munka5!O$4:O$27,"&gt;"&amp;O11)+1</f>
        <v>10</v>
      </c>
      <c r="P63">
        <f>COUNTIFS(Munka5!P$4:P$27,"&lt;"&amp;P11)+1</f>
        <v>1</v>
      </c>
      <c r="Q63">
        <f>COUNTIFS(Munka5!Q$4:Q$27,"&gt;"&amp;Q11)+1</f>
        <v>10</v>
      </c>
      <c r="R63">
        <f>COUNTIFS(Munka5!R$4:R$27,"&gt;"&amp;R11)+1</f>
        <v>5</v>
      </c>
      <c r="S63">
        <f>COUNTIFS(Munka5!S$4:S$27,"&lt;"&amp;S11)+1</f>
        <v>23</v>
      </c>
      <c r="T63">
        <f>COUNTIFS(Munka5!T$4:T$27,"&gt;"&amp;T11)+1</f>
        <v>3</v>
      </c>
      <c r="U63">
        <f>COUNTIFS(Munka5!U$4:U$27,"&lt;"&amp;U11)+1</f>
        <v>3</v>
      </c>
      <c r="V63">
        <f>COUNTIFS(Munka5!V$4:V$27,"&gt;"&amp;V11)+1</f>
        <v>7</v>
      </c>
      <c r="W63">
        <f>COUNTIFS(Munka5!W$4:W$27,"&lt;"&amp;W11)+1</f>
        <v>1</v>
      </c>
      <c r="X63">
        <f>COUNTIFS(Munka5!X$4:X$27,"&gt;"&amp;X11)+1</f>
        <v>2</v>
      </c>
      <c r="Y63">
        <f>COUNTIFS(Munka5!Y$4:Y$27,"&gt;"&amp;Y11)+1</f>
        <v>1</v>
      </c>
      <c r="Z63">
        <f>COUNTIFS(Munka5!Z$4:Z$27,"&lt;"&amp;Z11)+1</f>
        <v>12</v>
      </c>
      <c r="AA63">
        <f>COUNTIFS(Munka5!AA$4:AA$27,"&gt;"&amp;AA11)+1</f>
        <v>9</v>
      </c>
      <c r="AB63">
        <f>COUNTIFS(Munka5!AB$4:AB$27,"&lt;"&amp;AB11)+1</f>
        <v>24</v>
      </c>
      <c r="AC63">
        <f>COUNTIFS(Munka5!AC$4:AC$27,"&gt;"&amp;AC11)+1</f>
        <v>12</v>
      </c>
      <c r="AD63">
        <f>COUNTIFS(Munka5!AD$4:AD$27,"&lt;"&amp;AD11)+1</f>
        <v>8</v>
      </c>
      <c r="AE63">
        <f>COUNTIFS(Munka5!AE$4:AE$27,"&gt;"&amp;AE11)+1</f>
        <v>2</v>
      </c>
      <c r="AF63">
        <f>COUNTIFS(Munka5!AF$4:AF$27,"&gt;"&amp;AF11)+1</f>
        <v>18</v>
      </c>
      <c r="AG63">
        <f>COUNTIFS(Munka5!AG$4:AG$27,"&lt;"&amp;AG11)+1</f>
        <v>7</v>
      </c>
      <c r="AH63">
        <f>COUNTIFS(Munka5!AH$4:AH$27,"&gt;"&amp;AH11)+1</f>
        <v>22</v>
      </c>
      <c r="AI63">
        <f>COUNTIFS(Munka5!AI$4:AI$27,"&gt;"&amp;AI11)+1</f>
        <v>5</v>
      </c>
      <c r="AJ63">
        <f>COUNTIFS(Munka5!AJ$4:AJ$27,"&gt;"&amp;AJ11)+1</f>
        <v>4</v>
      </c>
      <c r="AK63" s="88">
        <v>2</v>
      </c>
      <c r="AL63">
        <f t="shared" si="11"/>
        <v>289</v>
      </c>
    </row>
    <row r="64" spans="1:44">
      <c r="A64" t="s">
        <v>0</v>
      </c>
      <c r="B64">
        <f>COUNTIFS(Munka5!B$4:B$27,"&lt;"&amp;B12)+1</f>
        <v>4</v>
      </c>
      <c r="C64">
        <f>COUNTIFS(Munka5!C$4:C$27,"&gt;"&amp;C12)+1</f>
        <v>6</v>
      </c>
      <c r="D64">
        <f>COUNTIFS(Munka5!D$4:D$27,"&gt;"&amp;D12)+1</f>
        <v>1</v>
      </c>
      <c r="E64">
        <f>COUNTIFS(Munka5!E$4:E$27,"&lt;"&amp;E12)+1</f>
        <v>18</v>
      </c>
      <c r="F64">
        <f>COUNTIFS(Munka5!F$4:F$27,"&gt;"&amp;ABS(F12))+1</f>
        <v>6</v>
      </c>
      <c r="G64">
        <f>COUNTIFS(Munka5!G$4:G$27,"&lt;"&amp;G12)+1</f>
        <v>2</v>
      </c>
      <c r="H64">
        <f>COUNTIFS(Munka5!H$4:H$27,"&gt;"&amp;H12)+1</f>
        <v>14</v>
      </c>
      <c r="I64">
        <f>COUNTIFS(Munka5!I$4:I$27,"&lt;"&amp;I12)+1</f>
        <v>1</v>
      </c>
      <c r="J64">
        <f>COUNTIFS(Munka5!J$4:J$27,"&gt;"&amp;J12)+1</f>
        <v>2</v>
      </c>
      <c r="K64">
        <f>COUNTIFS(Munka5!K$4:K$27,"&gt;"&amp;K12)+1</f>
        <v>1</v>
      </c>
      <c r="L64">
        <f>COUNTIFS(Munka5!L$4:L$27,"&lt;"&amp;L12)+1</f>
        <v>4</v>
      </c>
      <c r="M64">
        <f>COUNTIFS(Munka5!M$4:M$27,"&gt;"&amp;M12)+1</f>
        <v>19</v>
      </c>
      <c r="N64">
        <f>COUNTIFS(Munka5!N$4:N$27,"&lt;"&amp;N12)+1</f>
        <v>7</v>
      </c>
      <c r="O64">
        <f>COUNTIFS(Munka5!O$4:O$27,"&gt;"&amp;O12)+1</f>
        <v>14</v>
      </c>
      <c r="P64">
        <f>COUNTIFS(Munka5!P$4:P$27,"&lt;"&amp;P12)+1</f>
        <v>1</v>
      </c>
      <c r="Q64">
        <f>COUNTIFS(Munka5!Q$4:Q$27,"&gt;"&amp;Q12)+1</f>
        <v>6</v>
      </c>
      <c r="R64">
        <f>COUNTIFS(Munka5!R$4:R$27,"&gt;"&amp;R12)+1</f>
        <v>5</v>
      </c>
      <c r="S64">
        <f>COUNTIFS(Munka5!S$4:S$27,"&lt;"&amp;S12)+1</f>
        <v>3</v>
      </c>
      <c r="T64">
        <f>COUNTIFS(Munka5!T$4:T$27,"&gt;"&amp;T12)+1</f>
        <v>23</v>
      </c>
      <c r="U64">
        <f>COUNTIFS(Munka5!U$4:U$27,"&lt;"&amp;U12)+1</f>
        <v>24</v>
      </c>
      <c r="V64">
        <f>COUNTIFS(Munka5!V$4:V$27,"&gt;"&amp;V12)+1</f>
        <v>7</v>
      </c>
      <c r="W64">
        <f>COUNTIFS(Munka5!W$4:W$27,"&lt;"&amp;W12)+1</f>
        <v>2</v>
      </c>
      <c r="X64">
        <f>COUNTIFS(Munka5!X$4:X$27,"&gt;"&amp;X12)+1</f>
        <v>18</v>
      </c>
      <c r="Y64">
        <f>COUNTIFS(Munka5!Y$4:Y$27,"&gt;"&amp;Y12)+1</f>
        <v>6</v>
      </c>
      <c r="Z64">
        <f>COUNTIFS(Munka5!Z$4:Z$27,"&lt;"&amp;Z12)+1</f>
        <v>25</v>
      </c>
      <c r="AA64">
        <f>COUNTIFS(Munka5!AA$4:AA$27,"&gt;"&amp;AA12)+1</f>
        <v>1</v>
      </c>
      <c r="AB64">
        <f>COUNTIFS(Munka5!AB$4:AB$27,"&lt;"&amp;AB12)+1</f>
        <v>3</v>
      </c>
      <c r="AC64">
        <f>COUNTIFS(Munka5!AC$4:AC$27,"&gt;"&amp;AC12)+1</f>
        <v>7</v>
      </c>
      <c r="AD64">
        <f>COUNTIFS(Munka5!AD$4:AD$27,"&lt;"&amp;AD12)+1</f>
        <v>1</v>
      </c>
      <c r="AE64">
        <f>COUNTIFS(Munka5!AE$4:AE$27,"&gt;"&amp;AE12)+1</f>
        <v>2</v>
      </c>
      <c r="AF64">
        <f>COUNTIFS(Munka5!AF$4:AF$27,"&gt;"&amp;AF12)+1</f>
        <v>1</v>
      </c>
      <c r="AG64">
        <f>COUNTIFS(Munka5!AG$4:AG$27,"&lt;"&amp;AG12)+1</f>
        <v>7</v>
      </c>
      <c r="AH64">
        <f>COUNTIFS(Munka5!AH$4:AH$27,"&gt;"&amp;AH12)+1</f>
        <v>9</v>
      </c>
      <c r="AI64">
        <f>COUNTIFS(Munka5!AI$4:AI$27,"&gt;"&amp;AI12)+1</f>
        <v>16</v>
      </c>
      <c r="AJ64">
        <f>COUNTIFS(Munka5!AJ$4:AJ$27,"&gt;"&amp;AJ12)+1</f>
        <v>2</v>
      </c>
      <c r="AK64" s="88">
        <v>2</v>
      </c>
      <c r="AL64">
        <f t="shared" si="11"/>
        <v>268</v>
      </c>
    </row>
    <row r="65" spans="1:38">
      <c r="A65" t="s">
        <v>0</v>
      </c>
      <c r="B65">
        <f>COUNTIFS(Munka5!B$4:B$27,"&lt;"&amp;B13)+1</f>
        <v>6</v>
      </c>
      <c r="C65">
        <f>COUNTIFS(Munka5!C$4:C$27,"&gt;"&amp;C13)+1</f>
        <v>12</v>
      </c>
      <c r="D65">
        <f>COUNTIFS(Munka5!D$4:D$27,"&gt;"&amp;D13)+1</f>
        <v>6</v>
      </c>
      <c r="E65">
        <f>COUNTIFS(Munka5!E$4:E$27,"&lt;"&amp;E13)+1</f>
        <v>19</v>
      </c>
      <c r="F65">
        <f>COUNTIFS(Munka5!F$4:F$27,"&gt;"&amp;ABS(F13))+1</f>
        <v>9</v>
      </c>
      <c r="G65">
        <f>COUNTIFS(Munka5!G$4:G$27,"&lt;"&amp;G13)+1</f>
        <v>6</v>
      </c>
      <c r="H65">
        <f>COUNTIFS(Munka5!H$4:H$27,"&gt;"&amp;H13)+1</f>
        <v>8</v>
      </c>
      <c r="I65">
        <f>COUNTIFS(Munka5!I$4:I$27,"&lt;"&amp;I13)+1</f>
        <v>3</v>
      </c>
      <c r="J65">
        <f>COUNTIFS(Munka5!J$4:J$27,"&gt;"&amp;J13)+1</f>
        <v>7</v>
      </c>
      <c r="K65">
        <f>COUNTIFS(Munka5!K$4:K$27,"&gt;"&amp;K13)+1</f>
        <v>1</v>
      </c>
      <c r="L65">
        <f>COUNTIFS(Munka5!L$4:L$27,"&lt;"&amp;L13)+1</f>
        <v>22</v>
      </c>
      <c r="M65">
        <f>COUNTIFS(Munka5!M$4:M$27,"&gt;"&amp;M13)+1</f>
        <v>2</v>
      </c>
      <c r="N65">
        <f>COUNTIFS(Munka5!N$4:N$27,"&lt;"&amp;N13)+1</f>
        <v>2</v>
      </c>
      <c r="O65">
        <f>COUNTIFS(Munka5!O$4:O$27,"&gt;"&amp;O13)+1</f>
        <v>14</v>
      </c>
      <c r="P65">
        <f>COUNTIFS(Munka5!P$4:P$27,"&lt;"&amp;P13)+1</f>
        <v>1</v>
      </c>
      <c r="Q65">
        <f>COUNTIFS(Munka5!Q$4:Q$27,"&gt;"&amp;Q13)+1</f>
        <v>2</v>
      </c>
      <c r="R65">
        <f>COUNTIFS(Munka5!R$4:R$27,"&gt;"&amp;R13)+1</f>
        <v>1</v>
      </c>
      <c r="S65">
        <f>COUNTIFS(Munka5!S$4:S$27,"&lt;"&amp;S13)+1</f>
        <v>3</v>
      </c>
      <c r="T65">
        <f>COUNTIFS(Munka5!T$4:T$27,"&gt;"&amp;T13)+1</f>
        <v>23</v>
      </c>
      <c r="U65">
        <f>COUNTIFS(Munka5!U$4:U$27,"&lt;"&amp;U13)+1</f>
        <v>15</v>
      </c>
      <c r="V65">
        <f>COUNTIFS(Munka5!V$4:V$27,"&gt;"&amp;V13)+1</f>
        <v>14</v>
      </c>
      <c r="W65">
        <f>COUNTIFS(Munka5!W$4:W$27,"&lt;"&amp;W13)+1</f>
        <v>1</v>
      </c>
      <c r="X65">
        <f>COUNTIFS(Munka5!X$4:X$27,"&gt;"&amp;X13)+1</f>
        <v>8</v>
      </c>
      <c r="Y65">
        <f>COUNTIFS(Munka5!Y$4:Y$27,"&gt;"&amp;Y13)+1</f>
        <v>6</v>
      </c>
      <c r="Z65">
        <f>COUNTIFS(Munka5!Z$4:Z$27,"&lt;"&amp;Z13)+1</f>
        <v>4</v>
      </c>
      <c r="AA65">
        <f>COUNTIFS(Munka5!AA$4:AA$27,"&gt;"&amp;AA13)+1</f>
        <v>18</v>
      </c>
      <c r="AB65">
        <f>COUNTIFS(Munka5!AB$4:AB$27,"&lt;"&amp;AB13)+1</f>
        <v>21</v>
      </c>
      <c r="AC65">
        <f>COUNTIFS(Munka5!AC$4:AC$27,"&gt;"&amp;AC13)+1</f>
        <v>7</v>
      </c>
      <c r="AD65">
        <f>COUNTIFS(Munka5!AD$4:AD$27,"&lt;"&amp;AD13)+1</f>
        <v>1</v>
      </c>
      <c r="AE65">
        <f>COUNTIFS(Munka5!AE$4:AE$27,"&gt;"&amp;AE13)+1</f>
        <v>14</v>
      </c>
      <c r="AF65">
        <f>COUNTIFS(Munka5!AF$4:AF$27,"&gt;"&amp;AF13)+1</f>
        <v>2</v>
      </c>
      <c r="AG65">
        <f>COUNTIFS(Munka5!AG$4:AG$27,"&lt;"&amp;AG13)+1</f>
        <v>24</v>
      </c>
      <c r="AH65">
        <f>COUNTIFS(Munka5!AH$4:AH$27,"&gt;"&amp;AH13)+1</f>
        <v>2</v>
      </c>
      <c r="AI65">
        <f>COUNTIFS(Munka5!AI$4:AI$27,"&gt;"&amp;AI13)+1</f>
        <v>12</v>
      </c>
      <c r="AJ65">
        <f>COUNTIFS(Munka5!AJ$4:AJ$27,"&gt;"&amp;AJ13)+1</f>
        <v>2</v>
      </c>
      <c r="AK65" s="88">
        <v>9</v>
      </c>
      <c r="AL65">
        <f t="shared" si="11"/>
        <v>298</v>
      </c>
    </row>
    <row r="66" spans="1:38">
      <c r="A66" t="s">
        <v>9</v>
      </c>
      <c r="B66">
        <f>COUNTIFS(Munka5!B$4:B$27,"&lt;"&amp;B14)+1</f>
        <v>12</v>
      </c>
      <c r="C66">
        <f>COUNTIFS(Munka5!C$4:C$27,"&gt;"&amp;C14)+1</f>
        <v>14</v>
      </c>
      <c r="D66">
        <f>COUNTIFS(Munka5!D$4:D$27,"&gt;"&amp;D14)+1</f>
        <v>22</v>
      </c>
      <c r="E66">
        <f>COUNTIFS(Munka5!E$4:E$27,"&lt;"&amp;E14)+1</f>
        <v>18</v>
      </c>
      <c r="F66">
        <f>COUNTIFS(Munka5!F$4:F$27,"&gt;"&amp;ABS(F14))+1</f>
        <v>6</v>
      </c>
      <c r="G66">
        <f>COUNTIFS(Munka5!G$4:G$27,"&lt;"&amp;G14)+1</f>
        <v>14</v>
      </c>
      <c r="H66">
        <f>COUNTIFS(Munka5!H$4:H$27,"&gt;"&amp;H14)+1</f>
        <v>23</v>
      </c>
      <c r="I66">
        <f>COUNTIFS(Munka5!I$4:I$27,"&lt;"&amp;I14)+1</f>
        <v>12</v>
      </c>
      <c r="J66">
        <f>COUNTIFS(Munka5!J$4:J$27,"&gt;"&amp;J14)+1</f>
        <v>7</v>
      </c>
      <c r="K66">
        <f>COUNTIFS(Munka5!K$4:K$27,"&gt;"&amp;K14)+1</f>
        <v>17</v>
      </c>
      <c r="L66">
        <f>COUNTIFS(Munka5!L$4:L$27,"&lt;"&amp;L14)+1</f>
        <v>23</v>
      </c>
      <c r="M66">
        <f>COUNTIFS(Munka5!M$4:M$27,"&gt;"&amp;M14)+1</f>
        <v>2</v>
      </c>
      <c r="N66">
        <f>COUNTIFS(Munka5!N$4:N$27,"&lt;"&amp;N14)+1</f>
        <v>8</v>
      </c>
      <c r="O66">
        <f>COUNTIFS(Munka5!O$4:O$27,"&gt;"&amp;O14)+1</f>
        <v>20</v>
      </c>
      <c r="P66">
        <f>COUNTIFS(Munka5!P$4:P$27,"&lt;"&amp;P14)+1</f>
        <v>12</v>
      </c>
      <c r="Q66">
        <f>COUNTIFS(Munka5!Q$4:Q$27,"&gt;"&amp;Q14)+1</f>
        <v>2</v>
      </c>
      <c r="R66">
        <f>COUNTIFS(Munka5!R$4:R$27,"&gt;"&amp;R14)+1</f>
        <v>5</v>
      </c>
      <c r="S66">
        <f>COUNTIFS(Munka5!S$4:S$27,"&lt;"&amp;S14)+1</f>
        <v>7</v>
      </c>
      <c r="T66">
        <f>COUNTIFS(Munka5!T$4:T$27,"&gt;"&amp;T14)+1</f>
        <v>14</v>
      </c>
      <c r="U66">
        <f>COUNTIFS(Munka5!U$4:U$27,"&lt;"&amp;U14)+1</f>
        <v>15</v>
      </c>
      <c r="V66">
        <f>COUNTIFS(Munka5!V$4:V$27,"&gt;"&amp;V14)+1</f>
        <v>14</v>
      </c>
      <c r="W66">
        <f>COUNTIFS(Munka5!W$4:W$27,"&lt;"&amp;W14)+1</f>
        <v>14</v>
      </c>
      <c r="X66">
        <f>COUNTIFS(Munka5!X$4:X$27,"&gt;"&amp;X14)+1</f>
        <v>2</v>
      </c>
      <c r="Y66">
        <f>COUNTIFS(Munka5!Y$4:Y$27,"&gt;"&amp;Y14)+1</f>
        <v>11</v>
      </c>
      <c r="Z66">
        <f>COUNTIFS(Munka5!Z$4:Z$27,"&lt;"&amp;Z14)+1</f>
        <v>3</v>
      </c>
      <c r="AA66">
        <f>COUNTIFS(Munka5!AA$4:AA$27,"&gt;"&amp;AA14)+1</f>
        <v>18</v>
      </c>
      <c r="AB66">
        <f>COUNTIFS(Munka5!AB$4:AB$27,"&lt;"&amp;AB14)+1</f>
        <v>6</v>
      </c>
      <c r="AC66">
        <f>COUNTIFS(Munka5!AC$4:AC$27,"&gt;"&amp;AC14)+1</f>
        <v>6</v>
      </c>
      <c r="AD66">
        <f>COUNTIFS(Munka5!AD$4:AD$27,"&lt;"&amp;AD14)+1</f>
        <v>4</v>
      </c>
      <c r="AE66">
        <f>COUNTIFS(Munka5!AE$4:AE$27,"&gt;"&amp;AE14)+1</f>
        <v>5</v>
      </c>
      <c r="AF66">
        <f>COUNTIFS(Munka5!AF$4:AF$27,"&gt;"&amp;AF14)+1</f>
        <v>2</v>
      </c>
      <c r="AG66">
        <f>COUNTIFS(Munka5!AG$4:AG$27,"&lt;"&amp;AG14)+1</f>
        <v>21</v>
      </c>
      <c r="AH66">
        <f>COUNTIFS(Munka5!AH$4:AH$27,"&gt;"&amp;AH14)+1</f>
        <v>5</v>
      </c>
      <c r="AI66">
        <f>COUNTIFS(Munka5!AI$4:AI$27,"&gt;"&amp;AI14)+1</f>
        <v>15</v>
      </c>
      <c r="AJ66">
        <f>COUNTIFS(Munka5!AJ$4:AJ$27,"&gt;"&amp;AJ14)+1</f>
        <v>2</v>
      </c>
      <c r="AK66" s="88">
        <v>3</v>
      </c>
      <c r="AL66">
        <f t="shared" si="11"/>
        <v>381</v>
      </c>
    </row>
    <row r="67" spans="1:38">
      <c r="A67" t="s">
        <v>9</v>
      </c>
      <c r="B67">
        <f>COUNTIFS(Munka5!B$4:B$27,"&lt;"&amp;B15)+1</f>
        <v>10</v>
      </c>
      <c r="C67">
        <f>COUNTIFS(Munka5!C$4:C$27,"&gt;"&amp;C15)+1</f>
        <v>3</v>
      </c>
      <c r="D67">
        <f>COUNTIFS(Munka5!D$4:D$27,"&gt;"&amp;D15)+1</f>
        <v>22</v>
      </c>
      <c r="E67">
        <f>COUNTIFS(Munka5!E$4:E$27,"&lt;"&amp;E15)+1</f>
        <v>1</v>
      </c>
      <c r="F67">
        <f>COUNTIFS(Munka5!F$4:F$27,"&gt;"&amp;ABS(F15))+1</f>
        <v>2</v>
      </c>
      <c r="G67">
        <f>COUNTIFS(Munka5!G$4:G$27,"&lt;"&amp;G15)+1</f>
        <v>18</v>
      </c>
      <c r="H67">
        <f>COUNTIFS(Munka5!H$4:H$27,"&gt;"&amp;H15)+1</f>
        <v>8</v>
      </c>
      <c r="I67">
        <f>COUNTIFS(Munka5!I$4:I$27,"&lt;"&amp;I15)+1</f>
        <v>11</v>
      </c>
      <c r="J67">
        <f>COUNTIFS(Munka5!J$4:J$27,"&gt;"&amp;J15)+1</f>
        <v>15</v>
      </c>
      <c r="K67">
        <f>COUNTIFS(Munka5!K$4:K$27,"&gt;"&amp;K15)+1</f>
        <v>22</v>
      </c>
      <c r="L67">
        <f>COUNTIFS(Munka5!L$4:L$27,"&lt;"&amp;L15)+1</f>
        <v>23</v>
      </c>
      <c r="M67">
        <f>COUNTIFS(Munka5!M$4:M$27,"&gt;"&amp;M15)+1</f>
        <v>2</v>
      </c>
      <c r="N67">
        <f>COUNTIFS(Munka5!N$4:N$27,"&lt;"&amp;N15)+1</f>
        <v>12</v>
      </c>
      <c r="O67">
        <f>COUNTIFS(Munka5!O$4:O$27,"&gt;"&amp;O15)+1</f>
        <v>25</v>
      </c>
      <c r="P67">
        <f>COUNTIFS(Munka5!P$4:P$27,"&lt;"&amp;P15)+1</f>
        <v>12</v>
      </c>
      <c r="Q67">
        <f>COUNTIFS(Munka5!Q$4:Q$27,"&gt;"&amp;Q15)+1</f>
        <v>6</v>
      </c>
      <c r="R67">
        <f>COUNTIFS(Munka5!R$4:R$27,"&gt;"&amp;R15)+1</f>
        <v>18</v>
      </c>
      <c r="S67">
        <f>COUNTIFS(Munka5!S$4:S$27,"&lt;"&amp;S15)+1</f>
        <v>18</v>
      </c>
      <c r="T67">
        <f>COUNTIFS(Munka5!T$4:T$27,"&gt;"&amp;T15)+1</f>
        <v>6</v>
      </c>
      <c r="U67">
        <f>COUNTIFS(Munka5!U$4:U$27,"&lt;"&amp;U15)+1</f>
        <v>15</v>
      </c>
      <c r="V67">
        <f>COUNTIFS(Munka5!V$4:V$27,"&gt;"&amp;V15)+1</f>
        <v>19</v>
      </c>
      <c r="W67">
        <f>COUNTIFS(Munka5!W$4:W$27,"&lt;"&amp;W15)+1</f>
        <v>14</v>
      </c>
      <c r="X67">
        <f>COUNTIFS(Munka5!X$4:X$27,"&gt;"&amp;X15)+1</f>
        <v>2</v>
      </c>
      <c r="Y67">
        <f>COUNTIFS(Munka5!Y$4:Y$27,"&gt;"&amp;Y15)+1</f>
        <v>6</v>
      </c>
      <c r="Z67">
        <f>COUNTIFS(Munka5!Z$4:Z$27,"&lt;"&amp;Z15)+1</f>
        <v>12</v>
      </c>
      <c r="AA67">
        <f>COUNTIFS(Munka5!AA$4:AA$27,"&gt;"&amp;AA15)+1</f>
        <v>9</v>
      </c>
      <c r="AB67">
        <f>COUNTIFS(Munka5!AB$4:AB$27,"&lt;"&amp;AB15)+1</f>
        <v>13</v>
      </c>
      <c r="AC67">
        <f>COUNTIFS(Munka5!AC$4:AC$27,"&gt;"&amp;AC15)+1</f>
        <v>12</v>
      </c>
      <c r="AD67">
        <f>COUNTIFS(Munka5!AD$4:AD$27,"&lt;"&amp;AD15)+1</f>
        <v>13</v>
      </c>
      <c r="AE67">
        <f>COUNTIFS(Munka5!AE$4:AE$27,"&gt;"&amp;AE15)+1</f>
        <v>2</v>
      </c>
      <c r="AF67">
        <f>COUNTIFS(Munka5!AF$4:AF$27,"&gt;"&amp;AF15)+1</f>
        <v>12</v>
      </c>
      <c r="AG67">
        <f>COUNTIFS(Munka5!AG$4:AG$27,"&lt;"&amp;AG15)+1</f>
        <v>3</v>
      </c>
      <c r="AH67">
        <f>COUNTIFS(Munka5!AH$4:AH$27,"&gt;"&amp;AH15)+1</f>
        <v>22</v>
      </c>
      <c r="AI67">
        <f>COUNTIFS(Munka5!AI$4:AI$27,"&gt;"&amp;AI15)+1</f>
        <v>9</v>
      </c>
      <c r="AJ67">
        <f>COUNTIFS(Munka5!AJ$4:AJ$27,"&gt;"&amp;AJ15)+1</f>
        <v>4</v>
      </c>
      <c r="AK67" s="88">
        <v>7</v>
      </c>
      <c r="AL67">
        <f t="shared" si="11"/>
        <v>401</v>
      </c>
    </row>
    <row r="68" spans="1:38">
      <c r="A68" t="s">
        <v>9</v>
      </c>
      <c r="B68">
        <f>COUNTIFS(Munka5!B$4:B$27,"&lt;"&amp;B16)+1</f>
        <v>4</v>
      </c>
      <c r="C68">
        <f>COUNTIFS(Munka5!C$4:C$27,"&gt;"&amp;C16)+1</f>
        <v>6</v>
      </c>
      <c r="D68">
        <f>COUNTIFS(Munka5!D$4:D$27,"&gt;"&amp;D16)+1</f>
        <v>17</v>
      </c>
      <c r="E68">
        <f>COUNTIFS(Munka5!E$4:E$27,"&lt;"&amp;E16)+1</f>
        <v>20</v>
      </c>
      <c r="F68">
        <f>COUNTIFS(Munka5!F$4:F$27,"&gt;"&amp;ABS(F16))+1</f>
        <v>6</v>
      </c>
      <c r="G68">
        <f>COUNTIFS(Munka5!G$4:G$27,"&lt;"&amp;G16)+1</f>
        <v>19</v>
      </c>
      <c r="H68">
        <f>COUNTIFS(Munka5!H$4:H$27,"&gt;"&amp;H16)+1</f>
        <v>14</v>
      </c>
      <c r="I68">
        <f>COUNTIFS(Munka5!I$4:I$27,"&lt;"&amp;I16)+1</f>
        <v>9</v>
      </c>
      <c r="J68">
        <f>COUNTIFS(Munka5!J$4:J$27,"&gt;"&amp;J16)+1</f>
        <v>2</v>
      </c>
      <c r="K68">
        <f>COUNTIFS(Munka5!K$4:K$27,"&gt;"&amp;K16)+1</f>
        <v>22</v>
      </c>
      <c r="L68">
        <f>COUNTIFS(Munka5!L$4:L$27,"&lt;"&amp;L16)+1</f>
        <v>2</v>
      </c>
      <c r="M68">
        <f>COUNTIFS(Munka5!M$4:M$27,"&gt;"&amp;M16)+1</f>
        <v>22</v>
      </c>
      <c r="N68">
        <f>COUNTIFS(Munka5!N$4:N$27,"&lt;"&amp;N16)+1</f>
        <v>17</v>
      </c>
      <c r="O68">
        <f>COUNTIFS(Munka5!O$4:O$27,"&gt;"&amp;O16)+1</f>
        <v>10</v>
      </c>
      <c r="P68">
        <f>COUNTIFS(Munka5!P$4:P$27,"&lt;"&amp;P16)+1</f>
        <v>9</v>
      </c>
      <c r="Q68">
        <f>COUNTIFS(Munka5!Q$4:Q$27,"&gt;"&amp;Q16)+1</f>
        <v>10</v>
      </c>
      <c r="R68">
        <f>COUNTIFS(Munka5!R$4:R$27,"&gt;"&amp;R16)+1</f>
        <v>23</v>
      </c>
      <c r="S68">
        <f>COUNTIFS(Munka5!S$4:S$27,"&lt;"&amp;S16)+1</f>
        <v>18</v>
      </c>
      <c r="T68">
        <f>COUNTIFS(Munka5!T$4:T$27,"&gt;"&amp;T16)+1</f>
        <v>6</v>
      </c>
      <c r="U68">
        <f>COUNTIFS(Munka5!U$4:U$27,"&lt;"&amp;U16)+1</f>
        <v>20</v>
      </c>
      <c r="V68">
        <f>COUNTIFS(Munka5!V$4:V$27,"&gt;"&amp;V16)+1</f>
        <v>25</v>
      </c>
      <c r="W68">
        <f>COUNTIFS(Munka5!W$4:W$27,"&lt;"&amp;W16)+1</f>
        <v>14</v>
      </c>
      <c r="X68">
        <f>COUNTIFS(Munka5!X$4:X$27,"&gt;"&amp;X16)+1</f>
        <v>8</v>
      </c>
      <c r="Y68">
        <f>COUNTIFS(Munka5!Y$4:Y$27,"&gt;"&amp;Y16)+1</f>
        <v>20</v>
      </c>
      <c r="Z68">
        <f>COUNTIFS(Munka5!Z$4:Z$27,"&lt;"&amp;Z16)+1</f>
        <v>21</v>
      </c>
      <c r="AA68">
        <f>COUNTIFS(Munka5!AA$4:AA$27,"&gt;"&amp;AA16)+1</f>
        <v>2</v>
      </c>
      <c r="AB68">
        <f>COUNTIFS(Munka5!AB$4:AB$27,"&lt;"&amp;AB16)+1</f>
        <v>13</v>
      </c>
      <c r="AC68">
        <f>COUNTIFS(Munka5!AC$4:AC$27,"&gt;"&amp;AC16)+1</f>
        <v>17</v>
      </c>
      <c r="AD68">
        <f>COUNTIFS(Munka5!AD$4:AD$27,"&lt;"&amp;AD16)+1</f>
        <v>13</v>
      </c>
      <c r="AE68">
        <f>COUNTIFS(Munka5!AE$4:AE$27,"&gt;"&amp;AE16)+1</f>
        <v>2</v>
      </c>
      <c r="AF68">
        <f>COUNTIFS(Munka5!AF$4:AF$27,"&gt;"&amp;AF16)+1</f>
        <v>2</v>
      </c>
      <c r="AG68">
        <f>COUNTIFS(Munka5!AG$4:AG$27,"&lt;"&amp;AG16)+1</f>
        <v>7</v>
      </c>
      <c r="AH68">
        <f>COUNTIFS(Munka5!AH$4:AH$27,"&gt;"&amp;AH16)+1</f>
        <v>9</v>
      </c>
      <c r="AI68">
        <f>COUNTIFS(Munka5!AI$4:AI$27,"&gt;"&amp;AI16)+1</f>
        <v>16</v>
      </c>
      <c r="AJ68">
        <f>COUNTIFS(Munka5!AJ$4:AJ$27,"&gt;"&amp;AJ16)+1</f>
        <v>2</v>
      </c>
      <c r="AK68" s="88">
        <v>4</v>
      </c>
      <c r="AL68">
        <f t="shared" si="11"/>
        <v>427</v>
      </c>
    </row>
    <row r="69" spans="1:38">
      <c r="A69" t="s">
        <v>9</v>
      </c>
      <c r="B69">
        <f>COUNTIFS(Munka5!B$4:B$27,"&lt;"&amp;B17)+1</f>
        <v>6</v>
      </c>
      <c r="C69">
        <f>COUNTIFS(Munka5!C$4:C$27,"&gt;"&amp;C17)+1</f>
        <v>1</v>
      </c>
      <c r="D69">
        <f>COUNTIFS(Munka5!D$4:D$27,"&gt;"&amp;D17)+1</f>
        <v>17</v>
      </c>
      <c r="E69">
        <f>COUNTIFS(Munka5!E$4:E$27,"&lt;"&amp;E17)+1</f>
        <v>3</v>
      </c>
      <c r="F69">
        <f>COUNTIFS(Munka5!F$4:F$27,"&gt;"&amp;ABS(F17))+1</f>
        <v>1</v>
      </c>
      <c r="G69">
        <f>COUNTIFS(Munka5!G$4:G$27,"&lt;"&amp;G17)+1</f>
        <v>8</v>
      </c>
      <c r="H69">
        <f>COUNTIFS(Munka5!H$4:H$27,"&gt;"&amp;H17)+1</f>
        <v>18</v>
      </c>
      <c r="I69">
        <f>COUNTIFS(Munka5!I$4:I$27,"&lt;"&amp;I17)+1</f>
        <v>5</v>
      </c>
      <c r="J69">
        <f>COUNTIFS(Munka5!J$4:J$27,"&gt;"&amp;J17)+1</f>
        <v>7</v>
      </c>
      <c r="K69">
        <f>COUNTIFS(Munka5!K$4:K$27,"&gt;"&amp;K17)+1</f>
        <v>10</v>
      </c>
      <c r="L69">
        <f>COUNTIFS(Munka5!L$4:L$27,"&lt;"&amp;L17)+1</f>
        <v>24</v>
      </c>
      <c r="M69">
        <f>COUNTIFS(Munka5!M$4:M$27,"&gt;"&amp;M17)+1</f>
        <v>2</v>
      </c>
      <c r="N69">
        <f>COUNTIFS(Munka5!N$4:N$27,"&lt;"&amp;N17)+1</f>
        <v>19</v>
      </c>
      <c r="O69">
        <f>COUNTIFS(Munka5!O$4:O$27,"&gt;"&amp;O17)+1</f>
        <v>14</v>
      </c>
      <c r="P69">
        <f>COUNTIFS(Munka5!P$4:P$27,"&lt;"&amp;P17)+1</f>
        <v>6</v>
      </c>
      <c r="Q69">
        <f>COUNTIFS(Munka5!Q$4:Q$27,"&gt;"&amp;Q17)+1</f>
        <v>2</v>
      </c>
      <c r="R69">
        <f>COUNTIFS(Munka5!R$4:R$27,"&gt;"&amp;R17)+1</f>
        <v>23</v>
      </c>
      <c r="S69">
        <f>COUNTIFS(Munka5!S$4:S$27,"&lt;"&amp;S17)+1</f>
        <v>1</v>
      </c>
      <c r="T69">
        <f>COUNTIFS(Munka5!T$4:T$27,"&gt;"&amp;T17)+1</f>
        <v>24</v>
      </c>
      <c r="U69">
        <f>COUNTIFS(Munka5!U$4:U$27,"&lt;"&amp;U17)+1</f>
        <v>22</v>
      </c>
      <c r="V69">
        <f>COUNTIFS(Munka5!V$4:V$27,"&gt;"&amp;V17)+1</f>
        <v>7</v>
      </c>
      <c r="W69">
        <f>COUNTIFS(Munka5!W$4:W$27,"&lt;"&amp;W17)+1</f>
        <v>14</v>
      </c>
      <c r="X69">
        <f>COUNTIFS(Munka5!X$4:X$27,"&gt;"&amp;X17)+1</f>
        <v>18</v>
      </c>
      <c r="Y69">
        <f>COUNTIFS(Munka5!Y$4:Y$27,"&gt;"&amp;Y17)+1</f>
        <v>23</v>
      </c>
      <c r="Z69">
        <f>COUNTIFS(Munka5!Z$4:Z$27,"&lt;"&amp;Z17)+1</f>
        <v>21</v>
      </c>
      <c r="AA69">
        <f>COUNTIFS(Munka5!AA$4:AA$27,"&gt;"&amp;AA17)+1</f>
        <v>2</v>
      </c>
      <c r="AB69">
        <f>COUNTIFS(Munka5!AB$4:AB$27,"&lt;"&amp;AB17)+1</f>
        <v>15</v>
      </c>
      <c r="AC69">
        <f>COUNTIFS(Munka5!AC$4:AC$27,"&gt;"&amp;AC17)+1</f>
        <v>25</v>
      </c>
      <c r="AD69">
        <f>COUNTIFS(Munka5!AD$4:AD$27,"&lt;"&amp;AD17)+1</f>
        <v>13</v>
      </c>
      <c r="AE69">
        <f>COUNTIFS(Munka5!AE$4:AE$27,"&gt;"&amp;AE17)+1</f>
        <v>5</v>
      </c>
      <c r="AF69">
        <f>COUNTIFS(Munka5!AF$4:AF$27,"&gt;"&amp;AF17)+1</f>
        <v>18</v>
      </c>
      <c r="AG69">
        <f>COUNTIFS(Munka5!AG$4:AG$27,"&lt;"&amp;AG17)+1</f>
        <v>19</v>
      </c>
      <c r="AH69">
        <f>COUNTIFS(Munka5!AH$4:AH$27,"&gt;"&amp;AH17)+1</f>
        <v>5</v>
      </c>
      <c r="AI69">
        <f>COUNTIFS(Munka5!AI$4:AI$27,"&gt;"&amp;AI17)+1</f>
        <v>19</v>
      </c>
      <c r="AJ69">
        <f>COUNTIFS(Munka5!AJ$4:AJ$27,"&gt;"&amp;AJ17)+1</f>
        <v>2</v>
      </c>
      <c r="AK69" s="88">
        <v>7</v>
      </c>
      <c r="AL69">
        <f t="shared" si="11"/>
        <v>419</v>
      </c>
    </row>
    <row r="70" spans="1:38">
      <c r="A70" t="s">
        <v>9</v>
      </c>
      <c r="B70">
        <f>COUNTIFS(Munka5!B$4:B$27,"&lt;"&amp;B18)+1</f>
        <v>4</v>
      </c>
      <c r="C70">
        <f>COUNTIFS(Munka5!C$4:C$27,"&gt;"&amp;C18)+1</f>
        <v>6</v>
      </c>
      <c r="D70">
        <f>COUNTIFS(Munka5!D$4:D$27,"&gt;"&amp;D18)+1</f>
        <v>19</v>
      </c>
      <c r="E70">
        <f>COUNTIFS(Munka5!E$4:E$27,"&lt;"&amp;E18)+1</f>
        <v>23</v>
      </c>
      <c r="F70">
        <f>COUNTIFS(Munka5!F$4:F$27,"&gt;"&amp;ABS(F18))+1</f>
        <v>1</v>
      </c>
      <c r="G70">
        <f>COUNTIFS(Munka5!G$4:G$27,"&lt;"&amp;G18)+1</f>
        <v>17</v>
      </c>
      <c r="H70">
        <f>COUNTIFS(Munka5!H$4:H$27,"&gt;"&amp;H18)+1</f>
        <v>18</v>
      </c>
      <c r="I70">
        <f>COUNTIFS(Munka5!I$4:I$27,"&lt;"&amp;I18)+1</f>
        <v>7</v>
      </c>
      <c r="J70">
        <f>COUNTIFS(Munka5!J$4:J$27,"&gt;"&amp;J18)+1</f>
        <v>1</v>
      </c>
      <c r="K70">
        <f>COUNTIFS(Munka5!K$4:K$27,"&gt;"&amp;K18)+1</f>
        <v>8</v>
      </c>
      <c r="L70">
        <f>COUNTIFS(Munka5!L$4:L$27,"&lt;"&amp;L18)+1</f>
        <v>2</v>
      </c>
      <c r="M70">
        <f>COUNTIFS(Munka5!M$4:M$27,"&gt;"&amp;M18)+1</f>
        <v>23</v>
      </c>
      <c r="N70">
        <f>COUNTIFS(Munka5!N$4:N$27,"&lt;"&amp;N18)+1</f>
        <v>4</v>
      </c>
      <c r="O70">
        <f>COUNTIFS(Munka5!O$4:O$27,"&gt;"&amp;O18)+1</f>
        <v>20</v>
      </c>
      <c r="P70">
        <f>COUNTIFS(Munka5!P$4:P$27,"&lt;"&amp;P18)+1</f>
        <v>2</v>
      </c>
      <c r="Q70">
        <f>COUNTIFS(Munka5!Q$4:Q$27,"&gt;"&amp;Q18)+1</f>
        <v>6</v>
      </c>
      <c r="R70">
        <f>COUNTIFS(Munka5!R$4:R$27,"&gt;"&amp;R18)+1</f>
        <v>13</v>
      </c>
      <c r="S70">
        <f>COUNTIFS(Munka5!S$4:S$27,"&lt;"&amp;S18)+1</f>
        <v>20</v>
      </c>
      <c r="T70">
        <f>COUNTIFS(Munka5!T$4:T$27,"&gt;"&amp;T18)+1</f>
        <v>6</v>
      </c>
      <c r="U70">
        <f>COUNTIFS(Munka5!U$4:U$27,"&lt;"&amp;U18)+1</f>
        <v>24</v>
      </c>
      <c r="V70">
        <f>COUNTIFS(Munka5!V$4:V$27,"&gt;"&amp;V18)+1</f>
        <v>14</v>
      </c>
      <c r="W70">
        <f>COUNTIFS(Munka5!W$4:W$27,"&lt;"&amp;W18)+1</f>
        <v>10</v>
      </c>
      <c r="X70">
        <f>COUNTIFS(Munka5!X$4:X$27,"&gt;"&amp;X18)+1</f>
        <v>2</v>
      </c>
      <c r="Y70">
        <f>COUNTIFS(Munka5!Y$4:Y$27,"&gt;"&amp;Y18)+1</f>
        <v>23</v>
      </c>
      <c r="Z70">
        <f>COUNTIFS(Munka5!Z$4:Z$27,"&lt;"&amp;Z18)+1</f>
        <v>1</v>
      </c>
      <c r="AA70">
        <f>COUNTIFS(Munka5!AA$4:AA$27,"&gt;"&amp;AA18)+1</f>
        <v>23</v>
      </c>
      <c r="AB70">
        <f>COUNTIFS(Munka5!AB$4:AB$27,"&lt;"&amp;AB18)+1</f>
        <v>17</v>
      </c>
      <c r="AC70">
        <f>COUNTIFS(Munka5!AC$4:AC$27,"&gt;"&amp;AC18)+1</f>
        <v>7</v>
      </c>
      <c r="AD70">
        <f>COUNTIFS(Munka5!AD$4:AD$27,"&lt;"&amp;AD18)+1</f>
        <v>13</v>
      </c>
      <c r="AE70">
        <f>COUNTIFS(Munka5!AE$4:AE$27,"&gt;"&amp;AE18)+1</f>
        <v>14</v>
      </c>
      <c r="AF70">
        <f>COUNTIFS(Munka5!AF$4:AF$27,"&gt;"&amp;AF18)+1</f>
        <v>19</v>
      </c>
      <c r="AG70">
        <f>COUNTIFS(Munka5!AG$4:AG$27,"&lt;"&amp;AG18)+1</f>
        <v>19</v>
      </c>
      <c r="AH70">
        <f>COUNTIFS(Munka5!AH$4:AH$27,"&gt;"&amp;AH18)+1</f>
        <v>5</v>
      </c>
      <c r="AI70">
        <f>COUNTIFS(Munka5!AI$4:AI$27,"&gt;"&amp;AI18)+1</f>
        <v>25</v>
      </c>
      <c r="AJ70">
        <f>COUNTIFS(Munka5!AJ$4:AJ$27,"&gt;"&amp;AJ18)+1</f>
        <v>4</v>
      </c>
      <c r="AK70" s="88">
        <v>2</v>
      </c>
      <c r="AL70">
        <f t="shared" si="11"/>
        <v>420</v>
      </c>
    </row>
    <row r="71" spans="1:38" s="9" customFormat="1">
      <c r="A71" s="9" t="s">
        <v>9</v>
      </c>
      <c r="B71" s="9">
        <f>COUNTIFS(Munka5!B$4:B$27,"&lt;"&amp;B19)+1</f>
        <v>9</v>
      </c>
      <c r="C71" s="9">
        <f>COUNTIFS(Munka5!C$4:C$27,"&gt;"&amp;C19)+1</f>
        <v>1</v>
      </c>
      <c r="D71" s="9">
        <f>COUNTIFS(Munka5!D$4:D$27,"&gt;"&amp;D19)+1</f>
        <v>2</v>
      </c>
      <c r="E71" s="9">
        <f>COUNTIFS(Munka5!E$4:E$27,"&lt;"&amp;E19)+1</f>
        <v>7</v>
      </c>
      <c r="F71" s="9">
        <f>COUNTIFS(Munka5!F$4:F$27,"&gt;"&amp;ABS(F19))+1</f>
        <v>1</v>
      </c>
      <c r="G71" s="9">
        <f>COUNTIFS(Munka5!G$4:G$27,"&lt;"&amp;G19)+1</f>
        <v>6</v>
      </c>
      <c r="H71" s="9">
        <f>COUNTIFS(Munka5!H$4:H$27,"&gt;"&amp;H19)+1</f>
        <v>3</v>
      </c>
      <c r="I71" s="9">
        <f>COUNTIFS(Munka5!I$4:I$27,"&lt;"&amp;I19)+1</f>
        <v>5</v>
      </c>
      <c r="J71" s="9">
        <f>COUNTIFS(Munka5!J$4:J$27,"&gt;"&amp;J19)+1</f>
        <v>7</v>
      </c>
      <c r="K71" s="9">
        <f>COUNTIFS(Munka5!K$4:K$27,"&gt;"&amp;K19)+1</f>
        <v>14</v>
      </c>
      <c r="L71" s="9">
        <f>COUNTIFS(Munka5!L$4:L$27,"&lt;"&amp;L19)+1</f>
        <v>24</v>
      </c>
      <c r="M71" s="9">
        <f>COUNTIFS(Munka5!M$4:M$27,"&gt;"&amp;M19)+1</f>
        <v>1</v>
      </c>
      <c r="N71" s="9">
        <f>COUNTIFS(Munka5!N$4:N$27,"&lt;"&amp;N19)+1</f>
        <v>14</v>
      </c>
      <c r="O71" s="9">
        <f>COUNTIFS(Munka5!O$4:O$27,"&gt;"&amp;O19)+1</f>
        <v>20</v>
      </c>
      <c r="P71" s="9">
        <f>COUNTIFS(Munka5!P$4:P$27,"&lt;"&amp;P19)+1</f>
        <v>4</v>
      </c>
      <c r="Q71" s="9">
        <f>COUNTIFS(Munka5!Q$4:Q$27,"&gt;"&amp;Q19)+1</f>
        <v>1</v>
      </c>
      <c r="R71" s="9">
        <f>COUNTIFS(Munka5!R$4:R$27,"&gt;"&amp;R19)+1</f>
        <v>12</v>
      </c>
      <c r="S71" s="9">
        <f>COUNTIFS(Munka5!S$4:S$27,"&lt;"&amp;S19)+1</f>
        <v>2</v>
      </c>
      <c r="T71" s="9">
        <f>COUNTIFS(Munka5!T$4:T$27,"&gt;"&amp;T19)+1</f>
        <v>24</v>
      </c>
      <c r="U71" s="9">
        <f>COUNTIFS(Munka5!U$4:U$27,"&lt;"&amp;U19)+1</f>
        <v>10</v>
      </c>
      <c r="V71" s="9">
        <f>COUNTIFS(Munka5!V$4:V$27,"&gt;"&amp;V19)+1</f>
        <v>19</v>
      </c>
      <c r="W71" s="9">
        <f>COUNTIFS(Munka5!W$4:W$27,"&lt;"&amp;W19)+1</f>
        <v>6</v>
      </c>
      <c r="X71" s="9">
        <f>COUNTIFS(Munka5!X$4:X$27,"&gt;"&amp;X19)+1</f>
        <v>8</v>
      </c>
      <c r="Y71" s="9">
        <f>COUNTIFS(Munka5!Y$4:Y$27,"&gt;"&amp;Y19)+1</f>
        <v>11</v>
      </c>
      <c r="Z71" s="9">
        <f>COUNTIFS(Munka5!Z$4:Z$27,"&lt;"&amp;Z19)+1</f>
        <v>22</v>
      </c>
      <c r="AA71" s="9">
        <f>COUNTIFS(Munka5!AA$4:AA$27,"&gt;"&amp;AA19)+1</f>
        <v>2</v>
      </c>
      <c r="AB71" s="9">
        <f>COUNTIFS(Munka5!AB$4:AB$27,"&lt;"&amp;AB19)+1</f>
        <v>17</v>
      </c>
      <c r="AC71" s="9">
        <f>COUNTIFS(Munka5!AC$4:AC$27,"&gt;"&amp;AC19)+1</f>
        <v>12</v>
      </c>
      <c r="AD71" s="9">
        <f>COUNTIFS(Munka5!AD$4:AD$27,"&lt;"&amp;AD19)+1</f>
        <v>4</v>
      </c>
      <c r="AE71" s="9">
        <f>COUNTIFS(Munka5!AE$4:AE$27,"&gt;"&amp;AE19)+1</f>
        <v>2</v>
      </c>
      <c r="AF71" s="9">
        <f>COUNTIFS(Munka5!AF$4:AF$27,"&gt;"&amp;AF19)+1</f>
        <v>19</v>
      </c>
      <c r="AG71" s="9">
        <f>COUNTIFS(Munka5!AG$4:AG$27,"&lt;"&amp;AG19)+1</f>
        <v>1</v>
      </c>
      <c r="AH71" s="9">
        <f>COUNTIFS(Munka5!AH$4:AH$27,"&gt;"&amp;AH19)+1</f>
        <v>23</v>
      </c>
      <c r="AI71" s="9">
        <f>COUNTIFS(Munka5!AI$4:AI$27,"&gt;"&amp;AI19)+1</f>
        <v>12</v>
      </c>
      <c r="AJ71" s="9">
        <f>COUNTIFS(Munka5!AJ$4:AJ$27,"&gt;"&amp;AJ19)+1</f>
        <v>15</v>
      </c>
      <c r="AK71" s="9">
        <v>1</v>
      </c>
      <c r="AL71" s="9">
        <f t="shared" si="11"/>
        <v>340</v>
      </c>
    </row>
    <row r="72" spans="1:38">
      <c r="A72" t="s">
        <v>9</v>
      </c>
      <c r="B72">
        <f>COUNTIFS(Munka5!B$4:B$27,"&lt;"&amp;B20)+1</f>
        <v>2</v>
      </c>
      <c r="C72">
        <f>COUNTIFS(Munka5!C$4:C$27,"&gt;"&amp;C20)+1</f>
        <v>6</v>
      </c>
      <c r="D72">
        <f>COUNTIFS(Munka5!D$4:D$27,"&gt;"&amp;D20)+1</f>
        <v>2</v>
      </c>
      <c r="E72">
        <f>COUNTIFS(Munka5!E$4:E$27,"&lt;"&amp;E20)+1</f>
        <v>25</v>
      </c>
      <c r="F72">
        <f>COUNTIFS(Munka5!F$4:F$27,"&gt;"&amp;ABS(F20))+1</f>
        <v>1</v>
      </c>
      <c r="G72">
        <f>COUNTIFS(Munka5!G$4:G$27,"&lt;"&amp;G20)+1</f>
        <v>24</v>
      </c>
      <c r="H72">
        <f>COUNTIFS(Munka5!H$4:H$27,"&gt;"&amp;H20)+1</f>
        <v>8</v>
      </c>
      <c r="I72">
        <f>COUNTIFS(Munka5!I$4:I$27,"&lt;"&amp;I20)+1</f>
        <v>8</v>
      </c>
      <c r="J72">
        <f>COUNTIFS(Munka5!J$4:J$27,"&gt;"&amp;J20)+1</f>
        <v>1</v>
      </c>
      <c r="K72">
        <f>COUNTIFS(Munka5!K$4:K$27,"&gt;"&amp;K20)+1</f>
        <v>2</v>
      </c>
      <c r="L72">
        <f>COUNTIFS(Munka5!L$4:L$27,"&lt;"&amp;L20)+1</f>
        <v>10</v>
      </c>
      <c r="M72">
        <f>COUNTIFS(Munka5!M$4:M$27,"&gt;"&amp;M20)+1</f>
        <v>23</v>
      </c>
      <c r="N72">
        <f>COUNTIFS(Munka5!N$4:N$27,"&lt;"&amp;N20)+1</f>
        <v>2</v>
      </c>
      <c r="O72">
        <f>COUNTIFS(Munka5!O$4:O$27,"&gt;"&amp;O20)+1</f>
        <v>1</v>
      </c>
      <c r="P72">
        <f>COUNTIFS(Munka5!P$4:P$27,"&lt;"&amp;P20)+1</f>
        <v>2</v>
      </c>
      <c r="Q72">
        <f>COUNTIFS(Munka5!Q$4:Q$27,"&gt;"&amp;Q20)+1</f>
        <v>6</v>
      </c>
      <c r="R72">
        <f>COUNTIFS(Munka5!R$4:R$27,"&gt;"&amp;R20)+1</f>
        <v>15</v>
      </c>
      <c r="S72">
        <f>COUNTIFS(Munka5!S$4:S$27,"&lt;"&amp;S20)+1</f>
        <v>21</v>
      </c>
      <c r="T72">
        <f>COUNTIFS(Munka5!T$4:T$27,"&gt;"&amp;T20)+1</f>
        <v>1</v>
      </c>
      <c r="U72">
        <f>COUNTIFS(Munka5!U$4:U$27,"&lt;"&amp;U20)+1</f>
        <v>21</v>
      </c>
      <c r="V72">
        <f>COUNTIFS(Munka5!V$4:V$27,"&gt;"&amp;V20)+1</f>
        <v>19</v>
      </c>
      <c r="W72">
        <f>COUNTIFS(Munka5!W$4:W$27,"&lt;"&amp;W20)+1</f>
        <v>8</v>
      </c>
      <c r="X72">
        <f>COUNTIFS(Munka5!X$4:X$27,"&gt;"&amp;X20)+1</f>
        <v>1</v>
      </c>
      <c r="Y72">
        <f>COUNTIFS(Munka5!Y$4:Y$27,"&gt;"&amp;Y20)+1</f>
        <v>9</v>
      </c>
      <c r="Z72">
        <f>COUNTIFS(Munka5!Z$4:Z$27,"&lt;"&amp;Z20)+1</f>
        <v>3</v>
      </c>
      <c r="AA72">
        <f>COUNTIFS(Munka5!AA$4:AA$27,"&gt;"&amp;AA20)+1</f>
        <v>24</v>
      </c>
      <c r="AB72">
        <f>COUNTIFS(Munka5!AB$4:AB$27,"&lt;"&amp;AB20)+1</f>
        <v>10</v>
      </c>
      <c r="AC72">
        <f>COUNTIFS(Munka5!AC$4:AC$27,"&gt;"&amp;AC20)+1</f>
        <v>17</v>
      </c>
      <c r="AD72">
        <f>COUNTIFS(Munka5!AD$4:AD$27,"&lt;"&amp;AD20)+1</f>
        <v>2</v>
      </c>
      <c r="AE72">
        <f>COUNTIFS(Munka5!AE$4:AE$27,"&gt;"&amp;AE20)+1</f>
        <v>5</v>
      </c>
      <c r="AF72">
        <f>COUNTIFS(Munka5!AF$4:AF$27,"&gt;"&amp;AF20)+1</f>
        <v>12</v>
      </c>
      <c r="AG72">
        <f>COUNTIFS(Munka5!AG$4:AG$27,"&lt;"&amp;AG20)+1</f>
        <v>19</v>
      </c>
      <c r="AH72">
        <f>COUNTIFS(Munka5!AH$4:AH$27,"&gt;"&amp;AH20)+1</f>
        <v>5</v>
      </c>
      <c r="AI72">
        <f>COUNTIFS(Munka5!AI$4:AI$27,"&gt;"&amp;AI20)+1</f>
        <v>16</v>
      </c>
      <c r="AJ72">
        <f>COUNTIFS(Munka5!AJ$4:AJ$27,"&gt;"&amp;AJ20)+1</f>
        <v>2</v>
      </c>
      <c r="AK72" s="88">
        <v>1</v>
      </c>
      <c r="AL72">
        <f t="shared" si="11"/>
        <v>333</v>
      </c>
    </row>
    <row r="73" spans="1:38">
      <c r="A73" t="s">
        <v>9</v>
      </c>
      <c r="B73">
        <f>COUNTIFS(Munka5!B$4:B$27,"&lt;"&amp;B21)+1</f>
        <v>12</v>
      </c>
      <c r="C73">
        <f>COUNTIFS(Munka5!C$4:C$27,"&gt;"&amp;C21)+1</f>
        <v>12</v>
      </c>
      <c r="D73">
        <f>COUNTIFS(Munka5!D$4:D$27,"&gt;"&amp;D21)+1</f>
        <v>17</v>
      </c>
      <c r="E73">
        <f>COUNTIFS(Munka5!E$4:E$27,"&lt;"&amp;E21)+1</f>
        <v>17</v>
      </c>
      <c r="F73">
        <f>COUNTIFS(Munka5!F$4:F$27,"&gt;"&amp;ABS(F21))+1</f>
        <v>9</v>
      </c>
      <c r="G73">
        <f>COUNTIFS(Munka5!G$4:G$27,"&lt;"&amp;G21)+1</f>
        <v>1</v>
      </c>
      <c r="H73">
        <f>COUNTIFS(Munka5!H$4:H$27,"&gt;"&amp;H21)+1</f>
        <v>23</v>
      </c>
      <c r="I73">
        <f>COUNTIFS(Munka5!I$4:I$27,"&lt;"&amp;I21)+1</f>
        <v>2</v>
      </c>
      <c r="J73">
        <f>COUNTIFS(Munka5!J$4:J$27,"&gt;"&amp;J21)+1</f>
        <v>7</v>
      </c>
      <c r="K73">
        <f>COUNTIFS(Munka5!K$4:K$27,"&gt;"&amp;K21)+1</f>
        <v>2</v>
      </c>
      <c r="L73">
        <f>COUNTIFS(Munka5!L$4:L$27,"&lt;"&amp;L21)+1</f>
        <v>25</v>
      </c>
      <c r="M73">
        <f>COUNTIFS(Munka5!M$4:M$27,"&gt;"&amp;M21)+1</f>
        <v>1</v>
      </c>
      <c r="N73">
        <f>COUNTIFS(Munka5!N$4:N$27,"&lt;"&amp;N21)+1</f>
        <v>24</v>
      </c>
      <c r="O73">
        <f>COUNTIFS(Munka5!O$4:O$27,"&gt;"&amp;O21)+1</f>
        <v>10</v>
      </c>
      <c r="P73">
        <f>COUNTIFS(Munka5!P$4:P$27,"&lt;"&amp;P21)+1</f>
        <v>6</v>
      </c>
      <c r="Q73">
        <f>COUNTIFS(Munka5!Q$4:Q$27,"&gt;"&amp;Q21)+1</f>
        <v>1</v>
      </c>
      <c r="R73">
        <f>COUNTIFS(Munka5!R$4:R$27,"&gt;"&amp;R21)+1</f>
        <v>3</v>
      </c>
      <c r="S73">
        <f>COUNTIFS(Munka5!S$4:S$27,"&lt;"&amp;S21)+1</f>
        <v>7</v>
      </c>
      <c r="T73">
        <f>COUNTIFS(Munka5!T$4:T$27,"&gt;"&amp;T21)+1</f>
        <v>24</v>
      </c>
      <c r="U73">
        <f>COUNTIFS(Munka5!U$4:U$27,"&lt;"&amp;U21)+1</f>
        <v>7</v>
      </c>
      <c r="V73">
        <f>COUNTIFS(Munka5!V$4:V$27,"&gt;"&amp;V21)+1</f>
        <v>1</v>
      </c>
      <c r="W73">
        <f>COUNTIFS(Munka5!W$4:W$27,"&lt;"&amp;W21)+1</f>
        <v>7</v>
      </c>
      <c r="X73">
        <f>COUNTIFS(Munka5!X$4:X$27,"&gt;"&amp;X21)+1</f>
        <v>8</v>
      </c>
      <c r="Y73">
        <f>COUNTIFS(Munka5!Y$4:Y$27,"&gt;"&amp;Y21)+1</f>
        <v>15</v>
      </c>
      <c r="Z73">
        <f>COUNTIFS(Munka5!Z$4:Z$27,"&lt;"&amp;Z21)+1</f>
        <v>25</v>
      </c>
      <c r="AA73">
        <f>COUNTIFS(Munka5!AA$4:AA$27,"&gt;"&amp;AA21)+1</f>
        <v>1</v>
      </c>
      <c r="AB73">
        <f>COUNTIFS(Munka5!AB$4:AB$27,"&lt;"&amp;AB21)+1</f>
        <v>16</v>
      </c>
      <c r="AC73">
        <f>COUNTIFS(Munka5!AC$4:AC$27,"&gt;"&amp;AC21)+1</f>
        <v>17</v>
      </c>
      <c r="AD73">
        <f>COUNTIFS(Munka5!AD$4:AD$27,"&lt;"&amp;AD21)+1</f>
        <v>4</v>
      </c>
      <c r="AE73">
        <f>COUNTIFS(Munka5!AE$4:AE$27,"&gt;"&amp;AE21)+1</f>
        <v>1</v>
      </c>
      <c r="AF73">
        <f>COUNTIFS(Munka5!AF$4:AF$27,"&gt;"&amp;AF21)+1</f>
        <v>10</v>
      </c>
      <c r="AG73">
        <f>COUNTIFS(Munka5!AG$4:AG$27,"&lt;"&amp;AG21)+1</f>
        <v>3</v>
      </c>
      <c r="AH73">
        <f>COUNTIFS(Munka5!AH$4:AH$27,"&gt;"&amp;AH21)+1</f>
        <v>24</v>
      </c>
      <c r="AI73">
        <f>COUNTIFS(Munka5!AI$4:AI$27,"&gt;"&amp;AI21)+1</f>
        <v>19</v>
      </c>
      <c r="AJ73">
        <f>COUNTIFS(Munka5!AJ$4:AJ$27,"&gt;"&amp;AJ21)+1</f>
        <v>4</v>
      </c>
      <c r="AK73" s="88">
        <v>4</v>
      </c>
      <c r="AL73">
        <f t="shared" si="11"/>
        <v>365</v>
      </c>
    </row>
    <row r="74" spans="1:38">
      <c r="A74" t="s">
        <v>9</v>
      </c>
      <c r="B74">
        <f>COUNTIFS(Munka5!B$4:B$27,"&lt;"&amp;B22)+1</f>
        <v>24</v>
      </c>
      <c r="C74">
        <f>COUNTIFS(Munka5!C$4:C$27,"&gt;"&amp;C22)+1</f>
        <v>6</v>
      </c>
      <c r="D74">
        <f>COUNTIFS(Munka5!D$4:D$27,"&gt;"&amp;D22)+1</f>
        <v>17</v>
      </c>
      <c r="E74">
        <f>COUNTIFS(Munka5!E$4:E$27,"&lt;"&amp;E22)+1</f>
        <v>5</v>
      </c>
      <c r="F74">
        <f>COUNTIFS(Munka5!F$4:F$27,"&gt;"&amp;ABS(F22))+1</f>
        <v>9</v>
      </c>
      <c r="G74">
        <f>COUNTIFS(Munka5!G$4:G$27,"&lt;"&amp;G22)+1</f>
        <v>3</v>
      </c>
      <c r="H74">
        <f>COUNTIFS(Munka5!H$4:H$27,"&gt;"&amp;H22)+1</f>
        <v>14</v>
      </c>
      <c r="I74">
        <f>COUNTIFS(Munka5!I$4:I$27,"&lt;"&amp;I22)+1</f>
        <v>11</v>
      </c>
      <c r="J74">
        <f>COUNTIFS(Munka5!J$4:J$27,"&gt;"&amp;J22)+1</f>
        <v>14</v>
      </c>
      <c r="K74">
        <f>COUNTIFS(Munka5!K$4:K$27,"&gt;"&amp;K22)+1</f>
        <v>8</v>
      </c>
      <c r="L74">
        <f>COUNTIFS(Munka5!L$4:L$27,"&lt;"&amp;L22)+1</f>
        <v>22</v>
      </c>
      <c r="M74">
        <f>COUNTIFS(Munka5!M$4:M$27,"&gt;"&amp;M22)+1</f>
        <v>4</v>
      </c>
      <c r="N74">
        <f>COUNTIFS(Munka5!N$4:N$27,"&lt;"&amp;N22)+1</f>
        <v>1</v>
      </c>
      <c r="O74">
        <f>COUNTIFS(Munka5!O$4:O$27,"&gt;"&amp;O22)+1</f>
        <v>25</v>
      </c>
      <c r="P74">
        <f>COUNTIFS(Munka5!P$4:P$27,"&lt;"&amp;P22)+1</f>
        <v>1</v>
      </c>
      <c r="Q74">
        <f>COUNTIFS(Munka5!Q$4:Q$27,"&gt;"&amp;Q22)+1</f>
        <v>6</v>
      </c>
      <c r="R74">
        <f>COUNTIFS(Munka5!R$4:R$27,"&gt;"&amp;R22)+1</f>
        <v>3</v>
      </c>
      <c r="S74">
        <f>COUNTIFS(Munka5!S$4:S$27,"&lt;"&amp;S22)+1</f>
        <v>24</v>
      </c>
      <c r="T74">
        <f>COUNTIFS(Munka5!T$4:T$27,"&gt;"&amp;T22)+1</f>
        <v>1</v>
      </c>
      <c r="U74">
        <f>COUNTIFS(Munka5!U$4:U$27,"&lt;"&amp;U22)+1</f>
        <v>25</v>
      </c>
      <c r="V74">
        <f>COUNTIFS(Munka5!V$4:V$27,"&gt;"&amp;V22)+1</f>
        <v>7</v>
      </c>
      <c r="W74">
        <f>COUNTIFS(Munka5!W$4:W$27,"&lt;"&amp;W22)+1</f>
        <v>9</v>
      </c>
      <c r="X74">
        <f>COUNTIFS(Munka5!X$4:X$27,"&gt;"&amp;X22)+1</f>
        <v>1</v>
      </c>
      <c r="Y74">
        <f>COUNTIFS(Munka5!Y$4:Y$27,"&gt;"&amp;Y22)+1</f>
        <v>2</v>
      </c>
      <c r="Z74">
        <f>COUNTIFS(Munka5!Z$4:Z$27,"&lt;"&amp;Z22)+1</f>
        <v>10</v>
      </c>
      <c r="AA74">
        <f>COUNTIFS(Munka5!AA$4:AA$27,"&gt;"&amp;AA22)+1</f>
        <v>24</v>
      </c>
      <c r="AB74">
        <f>COUNTIFS(Munka5!AB$4:AB$27,"&lt;"&amp;AB22)+1</f>
        <v>7</v>
      </c>
      <c r="AC74">
        <f>COUNTIFS(Munka5!AC$4:AC$27,"&gt;"&amp;AC22)+1</f>
        <v>1</v>
      </c>
      <c r="AD74">
        <f>COUNTIFS(Munka5!AD$4:AD$27,"&lt;"&amp;AD22)+1</f>
        <v>2</v>
      </c>
      <c r="AE74">
        <f>COUNTIFS(Munka5!AE$4:AE$27,"&gt;"&amp;AE22)+1</f>
        <v>5</v>
      </c>
      <c r="AF74">
        <f>COUNTIFS(Munka5!AF$4:AF$27,"&gt;"&amp;AF22)+1</f>
        <v>16</v>
      </c>
      <c r="AG74">
        <f>COUNTIFS(Munka5!AG$4:AG$27,"&lt;"&amp;AG22)+1</f>
        <v>23</v>
      </c>
      <c r="AH74">
        <f>COUNTIFS(Munka5!AH$4:AH$27,"&gt;"&amp;AH22)+1</f>
        <v>1</v>
      </c>
      <c r="AI74">
        <f>COUNTIFS(Munka5!AI$4:AI$27,"&gt;"&amp;AI22)+1</f>
        <v>19</v>
      </c>
      <c r="AJ74">
        <f>COUNTIFS(Munka5!AJ$4:AJ$27,"&gt;"&amp;AJ22)+1</f>
        <v>1</v>
      </c>
      <c r="AK74" s="88">
        <v>5</v>
      </c>
      <c r="AL74">
        <f t="shared" si="11"/>
        <v>351</v>
      </c>
    </row>
    <row r="75" spans="1:38">
      <c r="A75" t="s">
        <v>9</v>
      </c>
      <c r="B75">
        <f>COUNTIFS(Munka5!B$4:B$27,"&lt;"&amp;B23)+1</f>
        <v>13</v>
      </c>
      <c r="C75">
        <f>COUNTIFS(Munka5!C$4:C$27,"&gt;"&amp;C23)+1</f>
        <v>14</v>
      </c>
      <c r="D75">
        <f>COUNTIFS(Munka5!D$4:D$27,"&gt;"&amp;D23)+1</f>
        <v>6</v>
      </c>
      <c r="E75">
        <f>COUNTIFS(Munka5!E$4:E$27,"&lt;"&amp;E23)+1</f>
        <v>16</v>
      </c>
      <c r="F75">
        <f>COUNTIFS(Munka5!F$4:F$27,"&gt;"&amp;ABS(F23))+1</f>
        <v>6</v>
      </c>
      <c r="G75">
        <f>COUNTIFS(Munka5!G$4:G$27,"&lt;"&amp;G23)+1</f>
        <v>20</v>
      </c>
      <c r="H75">
        <f>COUNTIFS(Munka5!H$4:H$27,"&gt;"&amp;H23)+1</f>
        <v>5</v>
      </c>
      <c r="I75">
        <f>COUNTIFS(Munka5!I$4:I$27,"&lt;"&amp;I23)+1</f>
        <v>23</v>
      </c>
      <c r="J75">
        <f>COUNTIFS(Munka5!J$4:J$27,"&gt;"&amp;J23)+1</f>
        <v>7</v>
      </c>
      <c r="K75">
        <f>COUNTIFS(Munka5!K$4:K$27,"&gt;"&amp;K23)+1</f>
        <v>10</v>
      </c>
      <c r="L75">
        <f>COUNTIFS(Munka5!L$4:L$27,"&lt;"&amp;L23)+1</f>
        <v>6</v>
      </c>
      <c r="M75">
        <f>COUNTIFS(Munka5!M$4:M$27,"&gt;"&amp;M23)+1</f>
        <v>15</v>
      </c>
      <c r="N75">
        <f>COUNTIFS(Munka5!N$4:N$27,"&lt;"&amp;N23)+1</f>
        <v>2</v>
      </c>
      <c r="O75">
        <f>COUNTIFS(Munka5!O$4:O$27,"&gt;"&amp;O23)+1</f>
        <v>14</v>
      </c>
      <c r="P75">
        <f>COUNTIFS(Munka5!P$4:P$27,"&lt;"&amp;P23)+1</f>
        <v>9</v>
      </c>
      <c r="Q75">
        <f>COUNTIFS(Munka5!Q$4:Q$27,"&gt;"&amp;Q23)+1</f>
        <v>9</v>
      </c>
      <c r="R75">
        <f>COUNTIFS(Munka5!R$4:R$27,"&gt;"&amp;R23)+1</f>
        <v>12</v>
      </c>
      <c r="S75">
        <f>COUNTIFS(Munka5!S$4:S$27,"&lt;"&amp;S23)+1</f>
        <v>15</v>
      </c>
      <c r="T75">
        <f>COUNTIFS(Munka5!T$4:T$27,"&gt;"&amp;T23)+1</f>
        <v>10</v>
      </c>
      <c r="U75">
        <f>COUNTIFS(Munka5!U$4:U$27,"&lt;"&amp;U23)+1</f>
        <v>2</v>
      </c>
      <c r="V75">
        <f>COUNTIFS(Munka5!V$4:V$27,"&gt;"&amp;V23)+1</f>
        <v>25</v>
      </c>
      <c r="W75">
        <f>COUNTIFS(Munka5!W$4:W$27,"&lt;"&amp;W23)+1</f>
        <v>2</v>
      </c>
      <c r="X75">
        <f>COUNTIFS(Munka5!X$4:X$27,"&gt;"&amp;X23)+1</f>
        <v>8</v>
      </c>
      <c r="Y75">
        <f>COUNTIFS(Munka5!Y$4:Y$27,"&gt;"&amp;Y23)+1</f>
        <v>2</v>
      </c>
      <c r="Z75">
        <f>COUNTIFS(Munka5!Z$4:Z$27,"&lt;"&amp;Z23)+1</f>
        <v>25</v>
      </c>
      <c r="AA75">
        <f>COUNTIFS(Munka5!AA$4:AA$27,"&gt;"&amp;AA23)+1</f>
        <v>1</v>
      </c>
      <c r="AB75">
        <f>COUNTIFS(Munka5!AB$4:AB$27,"&lt;"&amp;AB23)+1</f>
        <v>23</v>
      </c>
      <c r="AC75">
        <f>COUNTIFS(Munka5!AC$4:AC$27,"&gt;"&amp;AC23)+1</f>
        <v>7</v>
      </c>
      <c r="AD75">
        <f>COUNTIFS(Munka5!AD$4:AD$27,"&lt;"&amp;AD23)+1</f>
        <v>4</v>
      </c>
      <c r="AE75">
        <f>COUNTIFS(Munka5!AE$4:AE$27,"&gt;"&amp;AE23)+1</f>
        <v>1</v>
      </c>
      <c r="AF75">
        <f>COUNTIFS(Munka5!AF$4:AF$27,"&gt;"&amp;AF23)+1</f>
        <v>1</v>
      </c>
      <c r="AG75">
        <f>COUNTIFS(Munka5!AG$4:AG$27,"&lt;"&amp;AG23)+1</f>
        <v>7</v>
      </c>
      <c r="AH75">
        <f>COUNTIFS(Munka5!AH$4:AH$27,"&gt;"&amp;AH23)+1</f>
        <v>24</v>
      </c>
      <c r="AI75">
        <f>COUNTIFS(Munka5!AI$4:AI$27,"&gt;"&amp;AI23)+1</f>
        <v>1</v>
      </c>
      <c r="AJ75">
        <f>COUNTIFS(Munka5!AJ$4:AJ$27,"&gt;"&amp;AJ23)+1</f>
        <v>4</v>
      </c>
      <c r="AK75" s="88">
        <v>3</v>
      </c>
      <c r="AL75">
        <f t="shared" si="11"/>
        <v>349</v>
      </c>
    </row>
    <row r="76" spans="1:38">
      <c r="A76" t="s">
        <v>17</v>
      </c>
      <c r="B76">
        <f>COUNTIFS(Munka5!B$4:B$27,"&lt;"&amp;B24)+1</f>
        <v>10</v>
      </c>
      <c r="C76">
        <f>COUNTIFS(Munka5!C$4:C$27,"&gt;"&amp;C24)+1</f>
        <v>12</v>
      </c>
      <c r="D76">
        <f>COUNTIFS(Munka5!D$4:D$27,"&gt;"&amp;D24)+1</f>
        <v>17</v>
      </c>
      <c r="E76">
        <f>COUNTIFS(Munka5!E$4:E$27,"&lt;"&amp;E24)+1</f>
        <v>5</v>
      </c>
      <c r="F76">
        <f>COUNTIFS(Munka5!F$4:F$27,"&gt;"&amp;ABS(F24))+1</f>
        <v>9</v>
      </c>
      <c r="G76">
        <f>COUNTIFS(Munka5!G$4:G$27,"&lt;"&amp;G24)+1</f>
        <v>2</v>
      </c>
      <c r="H76">
        <f>COUNTIFS(Munka5!H$4:H$27,"&gt;"&amp;H24)+1</f>
        <v>18</v>
      </c>
      <c r="I76">
        <f>COUNTIFS(Munka5!I$4:I$27,"&lt;"&amp;I24)+1</f>
        <v>2</v>
      </c>
      <c r="J76">
        <f>COUNTIFS(Munka5!J$4:J$27,"&gt;"&amp;J24)+1</f>
        <v>15</v>
      </c>
      <c r="K76">
        <f>COUNTIFS(Munka5!K$4:K$27,"&gt;"&amp;K24)+1</f>
        <v>2</v>
      </c>
      <c r="L76">
        <f>COUNTIFS(Munka5!L$4:L$27,"&lt;"&amp;L24)+1</f>
        <v>6</v>
      </c>
      <c r="M76">
        <f>COUNTIFS(Munka5!M$4:M$27,"&gt;"&amp;M24)+1</f>
        <v>15</v>
      </c>
      <c r="N76">
        <f>COUNTIFS(Munka5!N$4:N$27,"&lt;"&amp;N24)+1</f>
        <v>18</v>
      </c>
      <c r="O76">
        <f>COUNTIFS(Munka5!O$4:O$27,"&gt;"&amp;O24)+1</f>
        <v>20</v>
      </c>
      <c r="P76">
        <f>COUNTIFS(Munka5!P$4:P$27,"&lt;"&amp;P24)+1</f>
        <v>2</v>
      </c>
      <c r="Q76">
        <f>COUNTIFS(Munka5!Q$4:Q$27,"&gt;"&amp;Q24)+1</f>
        <v>19</v>
      </c>
      <c r="R76">
        <f>COUNTIFS(Munka5!R$4:R$27,"&gt;"&amp;R24)+1</f>
        <v>5</v>
      </c>
      <c r="S76">
        <f>COUNTIFS(Munka5!S$4:S$27,"&lt;"&amp;S24)+1</f>
        <v>21</v>
      </c>
      <c r="T76">
        <f>COUNTIFS(Munka5!T$4:T$27,"&gt;"&amp;T24)+1</f>
        <v>1</v>
      </c>
      <c r="U76">
        <f>COUNTIFS(Munka5!U$4:U$27,"&lt;"&amp;U24)+1</f>
        <v>12</v>
      </c>
      <c r="V76">
        <f>COUNTIFS(Munka5!V$4:V$27,"&gt;"&amp;V24)+1</f>
        <v>19</v>
      </c>
      <c r="W76">
        <f>COUNTIFS(Munka5!W$4:W$27,"&lt;"&amp;W24)+1</f>
        <v>5</v>
      </c>
      <c r="X76">
        <f>COUNTIFS(Munka5!X$4:X$27,"&gt;"&amp;X24)+1</f>
        <v>2</v>
      </c>
      <c r="Y76">
        <f>COUNTIFS(Munka5!Y$4:Y$27,"&gt;"&amp;Y24)+1</f>
        <v>9</v>
      </c>
      <c r="Z76">
        <f>COUNTIFS(Munka5!Z$4:Z$27,"&lt;"&amp;Z24)+1</f>
        <v>9</v>
      </c>
      <c r="AA76">
        <f>COUNTIFS(Munka5!AA$4:AA$27,"&gt;"&amp;AA24)+1</f>
        <v>24</v>
      </c>
      <c r="AB76">
        <f>COUNTIFS(Munka5!AB$4:AB$27,"&lt;"&amp;AB24)+1</f>
        <v>16</v>
      </c>
      <c r="AC76">
        <f>COUNTIFS(Munka5!AC$4:AC$27,"&gt;"&amp;AC24)+1</f>
        <v>3</v>
      </c>
      <c r="AD76">
        <f>COUNTIFS(Munka5!AD$4:AD$27,"&lt;"&amp;AD24)+1</f>
        <v>3</v>
      </c>
      <c r="AE76">
        <f>COUNTIFS(Munka5!AE$4:AE$27,"&gt;"&amp;AE24)+1</f>
        <v>20</v>
      </c>
      <c r="AF76">
        <f>COUNTIFS(Munka5!AF$4:AF$27,"&gt;"&amp;AF24)+1</f>
        <v>16</v>
      </c>
      <c r="AG76">
        <f>COUNTIFS(Munka5!AG$4:AG$27,"&lt;"&amp;AG24)+1</f>
        <v>7</v>
      </c>
      <c r="AH76">
        <f>COUNTIFS(Munka5!AH$4:AH$27,"&gt;"&amp;AH24)+1</f>
        <v>9</v>
      </c>
      <c r="AI76">
        <f>COUNTIFS(Munka5!AI$4:AI$27,"&gt;"&amp;AI24)+1</f>
        <v>4</v>
      </c>
      <c r="AJ76">
        <f>COUNTIFS(Munka5!AJ$4:AJ$27,"&gt;"&amp;AJ24)+1</f>
        <v>23</v>
      </c>
      <c r="AK76" s="88">
        <v>10</v>
      </c>
      <c r="AL76">
        <f t="shared" si="11"/>
        <v>380</v>
      </c>
    </row>
    <row r="77" spans="1:38">
      <c r="A77" t="s">
        <v>17</v>
      </c>
      <c r="B77">
        <f>COUNTIFS(Munka5!B$4:B$27,"&lt;"&amp;B25)+1</f>
        <v>10</v>
      </c>
      <c r="C77">
        <f>COUNTIFS(Munka5!C$4:C$27,"&gt;"&amp;C25)+1</f>
        <v>6</v>
      </c>
      <c r="D77">
        <f>COUNTIFS(Munka5!D$4:D$27,"&gt;"&amp;D25)+1</f>
        <v>17</v>
      </c>
      <c r="E77">
        <f>COUNTIFS(Munka5!E$4:E$27,"&lt;"&amp;E25)+1</f>
        <v>7</v>
      </c>
      <c r="F77">
        <f>COUNTIFS(Munka5!F$4:F$27,"&gt;"&amp;ABS(F25))+1</f>
        <v>9</v>
      </c>
      <c r="G77">
        <f>COUNTIFS(Munka5!G$4:G$27,"&lt;"&amp;G25)+1</f>
        <v>12</v>
      </c>
      <c r="H77">
        <f>COUNTIFS(Munka5!H$4:H$27,"&gt;"&amp;H25)+1</f>
        <v>6</v>
      </c>
      <c r="I77">
        <f>COUNTIFS(Munka5!I$4:I$27,"&lt;"&amp;I25)+1</f>
        <v>9</v>
      </c>
      <c r="J77">
        <f>COUNTIFS(Munka5!J$4:J$27,"&gt;"&amp;J25)+1</f>
        <v>14</v>
      </c>
      <c r="K77">
        <f>COUNTIFS(Munka5!K$4:K$27,"&gt;"&amp;K25)+1</f>
        <v>10</v>
      </c>
      <c r="L77">
        <f>COUNTIFS(Munka5!L$4:L$27,"&lt;"&amp;L25)+1</f>
        <v>6</v>
      </c>
      <c r="M77">
        <f>COUNTIFS(Munka5!M$4:M$27,"&gt;"&amp;M25)+1</f>
        <v>15</v>
      </c>
      <c r="N77">
        <f>COUNTIFS(Munka5!N$4:N$27,"&lt;"&amp;N25)+1</f>
        <v>2</v>
      </c>
      <c r="O77">
        <f>COUNTIFS(Munka5!O$4:O$27,"&gt;"&amp;O25)+1</f>
        <v>20</v>
      </c>
      <c r="P77">
        <f>COUNTIFS(Munka5!P$4:P$27,"&lt;"&amp;P25)+1</f>
        <v>1</v>
      </c>
      <c r="Q77">
        <f>COUNTIFS(Munka5!Q$4:Q$27,"&gt;"&amp;Q25)+1</f>
        <v>10</v>
      </c>
      <c r="R77">
        <f>COUNTIFS(Munka5!R$4:R$27,"&gt;"&amp;R25)+1</f>
        <v>3</v>
      </c>
      <c r="S77">
        <f>COUNTIFS(Munka5!S$4:S$27,"&lt;"&amp;S25)+1</f>
        <v>3</v>
      </c>
      <c r="T77">
        <f>COUNTIFS(Munka5!T$4:T$27,"&gt;"&amp;T25)+1</f>
        <v>19</v>
      </c>
      <c r="U77">
        <f>COUNTIFS(Munka5!U$4:U$27,"&lt;"&amp;U25)+1</f>
        <v>24</v>
      </c>
      <c r="V77">
        <f>COUNTIFS(Munka5!V$4:V$27,"&gt;"&amp;V25)+1</f>
        <v>19</v>
      </c>
      <c r="W77">
        <f>COUNTIFS(Munka5!W$4:W$27,"&lt;"&amp;W25)+1</f>
        <v>8</v>
      </c>
      <c r="X77">
        <f>COUNTIFS(Munka5!X$4:X$27,"&gt;"&amp;X25)+1</f>
        <v>21</v>
      </c>
      <c r="Y77">
        <f>COUNTIFS(Munka5!Y$4:Y$27,"&gt;"&amp;Y25)+1</f>
        <v>6</v>
      </c>
      <c r="Z77">
        <f>COUNTIFS(Munka5!Z$4:Z$27,"&lt;"&amp;Z25)+1</f>
        <v>25</v>
      </c>
      <c r="AA77">
        <f>COUNTIFS(Munka5!AA$4:AA$27,"&gt;"&amp;AA25)+1</f>
        <v>1</v>
      </c>
      <c r="AB77">
        <f>COUNTIFS(Munka5!AB$4:AB$27,"&lt;"&amp;AB25)+1</f>
        <v>10</v>
      </c>
      <c r="AC77">
        <f>COUNTIFS(Munka5!AC$4:AC$27,"&gt;"&amp;AC25)+1</f>
        <v>17</v>
      </c>
      <c r="AD77">
        <f>COUNTIFS(Munka5!AD$4:AD$27,"&lt;"&amp;AD25)+1</f>
        <v>2</v>
      </c>
      <c r="AE77">
        <f>COUNTIFS(Munka5!AE$4:AE$27,"&gt;"&amp;AE25)+1</f>
        <v>2</v>
      </c>
      <c r="AF77">
        <f>COUNTIFS(Munka5!AF$4:AF$27,"&gt;"&amp;AF25)+1</f>
        <v>10</v>
      </c>
      <c r="AG77">
        <f>COUNTIFS(Munka5!AG$4:AG$27,"&lt;"&amp;AG25)+1</f>
        <v>6</v>
      </c>
      <c r="AH77">
        <f>COUNTIFS(Munka5!AH$4:AH$27,"&gt;"&amp;AH25)+1</f>
        <v>24</v>
      </c>
      <c r="AI77">
        <f>COUNTIFS(Munka5!AI$4:AI$27,"&gt;"&amp;AI25)+1</f>
        <v>3</v>
      </c>
      <c r="AJ77">
        <f>COUNTIFS(Munka5!AJ$4:AJ$27,"&gt;"&amp;AJ25)+1</f>
        <v>23</v>
      </c>
      <c r="AK77" s="88">
        <v>3</v>
      </c>
      <c r="AL77">
        <f t="shared" si="11"/>
        <v>380</v>
      </c>
    </row>
    <row r="78" spans="1:38">
      <c r="A78" t="s">
        <v>17</v>
      </c>
      <c r="B78">
        <f>COUNTIFS(Munka5!B$4:B$27,"&lt;"&amp;B26)+1</f>
        <v>3</v>
      </c>
      <c r="C78">
        <f>COUNTIFS(Munka5!C$4:C$27,"&gt;"&amp;C26)+1</f>
        <v>6</v>
      </c>
      <c r="D78">
        <f>COUNTIFS(Munka5!D$4:D$27,"&gt;"&amp;D26)+1</f>
        <v>2</v>
      </c>
      <c r="E78">
        <f>COUNTIFS(Munka5!E$4:E$27,"&lt;"&amp;E26)+1</f>
        <v>10</v>
      </c>
      <c r="F78">
        <f>COUNTIFS(Munka5!F$4:F$27,"&gt;"&amp;ABS(F26))+1</f>
        <v>10</v>
      </c>
      <c r="G78">
        <f>COUNTIFS(Munka5!G$4:G$27,"&lt;"&amp;G26)+1</f>
        <v>21</v>
      </c>
      <c r="H78">
        <f>COUNTIFS(Munka5!H$4:H$27,"&gt;"&amp;H26)+1</f>
        <v>18</v>
      </c>
      <c r="I78">
        <f>COUNTIFS(Munka5!I$4:I$27,"&lt;"&amp;I26)+1</f>
        <v>9</v>
      </c>
      <c r="J78">
        <f>COUNTIFS(Munka5!J$4:J$27,"&gt;"&amp;J26)+1</f>
        <v>7</v>
      </c>
      <c r="K78">
        <f>COUNTIFS(Munka5!K$4:K$27,"&gt;"&amp;K26)+1</f>
        <v>10</v>
      </c>
      <c r="L78">
        <f>COUNTIFS(Munka5!L$4:L$27,"&lt;"&amp;L26)+1</f>
        <v>9</v>
      </c>
      <c r="M78">
        <f>COUNTIFS(Munka5!M$4:M$27,"&gt;"&amp;M26)+1</f>
        <v>15</v>
      </c>
      <c r="N78">
        <f>COUNTIFS(Munka5!N$4:N$27,"&lt;"&amp;N26)+1</f>
        <v>8</v>
      </c>
      <c r="O78">
        <f>COUNTIFS(Munka5!O$4:O$27,"&gt;"&amp;O26)+1</f>
        <v>6</v>
      </c>
      <c r="P78">
        <f>COUNTIFS(Munka5!P$4:P$27,"&lt;"&amp;P26)+1</f>
        <v>7</v>
      </c>
      <c r="Q78">
        <f>COUNTIFS(Munka5!Q$4:Q$27,"&gt;"&amp;Q26)+1</f>
        <v>9</v>
      </c>
      <c r="R78">
        <f>COUNTIFS(Munka5!R$4:R$27,"&gt;"&amp;R26)+1</f>
        <v>13</v>
      </c>
      <c r="S78">
        <f>COUNTIFS(Munka5!S$4:S$27,"&lt;"&amp;S26)+1</f>
        <v>3</v>
      </c>
      <c r="T78">
        <f>COUNTIFS(Munka5!T$4:T$27,"&gt;"&amp;T26)+1</f>
        <v>19</v>
      </c>
      <c r="U78">
        <f>COUNTIFS(Munka5!U$4:U$27,"&lt;"&amp;U26)+1</f>
        <v>2</v>
      </c>
      <c r="V78">
        <f>COUNTIFS(Munka5!V$4:V$27,"&gt;"&amp;V26)+1</f>
        <v>19</v>
      </c>
      <c r="W78">
        <f>COUNTIFS(Munka5!W$4:W$27,"&lt;"&amp;W26)+1</f>
        <v>2</v>
      </c>
      <c r="X78">
        <f>COUNTIFS(Munka5!X$4:X$27,"&gt;"&amp;X26)+1</f>
        <v>18</v>
      </c>
      <c r="Y78">
        <f>COUNTIFS(Munka5!Y$4:Y$27,"&gt;"&amp;Y26)+1</f>
        <v>2</v>
      </c>
      <c r="Z78">
        <f>COUNTIFS(Munka5!Z$4:Z$27,"&lt;"&amp;Z26)+1</f>
        <v>6</v>
      </c>
      <c r="AA78">
        <f>COUNTIFS(Munka5!AA$4:AA$27,"&gt;"&amp;AA26)+1</f>
        <v>14</v>
      </c>
      <c r="AB78">
        <f>COUNTIFS(Munka5!AB$4:AB$27,"&lt;"&amp;AB26)+1</f>
        <v>17</v>
      </c>
      <c r="AC78">
        <f>COUNTIFS(Munka5!AC$4:AC$27,"&gt;"&amp;AC26)+1</f>
        <v>17</v>
      </c>
      <c r="AD78">
        <f>COUNTIFS(Munka5!AD$4:AD$27,"&lt;"&amp;AD26)+1</f>
        <v>2</v>
      </c>
      <c r="AE78">
        <f>COUNTIFS(Munka5!AE$4:AE$27,"&gt;"&amp;AE26)+1</f>
        <v>20</v>
      </c>
      <c r="AF78">
        <f>COUNTIFS(Munka5!AF$4:AF$27,"&gt;"&amp;AF26)+1</f>
        <v>2</v>
      </c>
      <c r="AG78">
        <f>COUNTIFS(Munka5!AG$4:AG$27,"&lt;"&amp;AG26)+1</f>
        <v>23</v>
      </c>
      <c r="AH78">
        <f>COUNTIFS(Munka5!AH$4:AH$27,"&gt;"&amp;AH26)+1</f>
        <v>1</v>
      </c>
      <c r="AI78">
        <f>COUNTIFS(Munka5!AI$4:AI$27,"&gt;"&amp;AI26)+1</f>
        <v>19</v>
      </c>
      <c r="AJ78">
        <f>COUNTIFS(Munka5!AJ$4:AJ$27,"&gt;"&amp;AJ26)+1</f>
        <v>2</v>
      </c>
      <c r="AK78" s="88">
        <v>5</v>
      </c>
      <c r="AL78">
        <f t="shared" si="11"/>
        <v>351</v>
      </c>
    </row>
    <row r="79" spans="1:38">
      <c r="A79" t="s">
        <v>17</v>
      </c>
      <c r="B79">
        <f>COUNTIFS(Munka5!B$4:B$27,"&lt;"&amp;B27)+1</f>
        <v>5</v>
      </c>
      <c r="C79">
        <f>COUNTIFS(Munka5!C$4:C$27,"&gt;"&amp;C27)+1</f>
        <v>23</v>
      </c>
      <c r="D79">
        <f>COUNTIFS(Munka5!D$4:D$27,"&gt;"&amp;D27)+1</f>
        <v>2</v>
      </c>
      <c r="E79">
        <f>COUNTIFS(Munka5!E$4:E$27,"&lt;"&amp;E27)+1</f>
        <v>24</v>
      </c>
      <c r="F79">
        <f>COUNTIFS(Munka5!F$4:F$27,"&gt;"&amp;ABS(F27))+1</f>
        <v>4</v>
      </c>
      <c r="G79">
        <f>COUNTIFS(Munka5!G$4:G$27,"&lt;"&amp;G27)+1</f>
        <v>6</v>
      </c>
      <c r="H79">
        <f>COUNTIFS(Munka5!H$4:H$27,"&gt;"&amp;H27)+1</f>
        <v>8</v>
      </c>
      <c r="I79">
        <f>COUNTIFS(Munka5!I$4:I$27,"&lt;"&amp;I27)+1</f>
        <v>3</v>
      </c>
      <c r="J79">
        <f>COUNTIFS(Munka5!J$4:J$27,"&gt;"&amp;J27)+1</f>
        <v>7</v>
      </c>
      <c r="K79">
        <f>COUNTIFS(Munka5!K$4:K$27,"&gt;"&amp;K27)+1</f>
        <v>2</v>
      </c>
      <c r="L79">
        <f>COUNTIFS(Munka5!L$4:L$27,"&lt;"&amp;L27)+1</f>
        <v>11</v>
      </c>
      <c r="M79">
        <f>COUNTIFS(Munka5!M$4:M$27,"&gt;"&amp;M27)+1</f>
        <v>6</v>
      </c>
      <c r="N79">
        <f>COUNTIFS(Munka5!N$4:N$27,"&lt;"&amp;N27)+1</f>
        <v>24</v>
      </c>
      <c r="O79">
        <f>COUNTIFS(Munka5!O$4:O$27,"&gt;"&amp;O27)+1</f>
        <v>20</v>
      </c>
      <c r="P79">
        <f>COUNTIFS(Munka5!P$4:P$27,"&lt;"&amp;P27)+1</f>
        <v>7</v>
      </c>
      <c r="Q79">
        <f>COUNTIFS(Munka5!Q$4:Q$27,"&gt;"&amp;Q27)+1</f>
        <v>6</v>
      </c>
      <c r="R79">
        <f>COUNTIFS(Munka5!R$4:R$27,"&gt;"&amp;R27)+1</f>
        <v>13</v>
      </c>
      <c r="S79">
        <f>COUNTIFS(Munka5!S$4:S$27,"&lt;"&amp;S27)+1</f>
        <v>7</v>
      </c>
      <c r="T79">
        <f>COUNTIFS(Munka5!T$4:T$27,"&gt;"&amp;T27)+1</f>
        <v>19</v>
      </c>
      <c r="U79">
        <f>COUNTIFS(Munka5!U$4:U$27,"&lt;"&amp;U27)+1</f>
        <v>15</v>
      </c>
      <c r="V79">
        <f>COUNTIFS(Munka5!V$4:V$27,"&gt;"&amp;V27)+1</f>
        <v>5</v>
      </c>
      <c r="W79">
        <f>COUNTIFS(Munka5!W$4:W$27,"&lt;"&amp;W27)+1</f>
        <v>10</v>
      </c>
      <c r="X79">
        <f>COUNTIFS(Munka5!X$4:X$27,"&gt;"&amp;X27)+1</f>
        <v>14</v>
      </c>
      <c r="Y79">
        <f>COUNTIFS(Munka5!Y$4:Y$27,"&gt;"&amp;Y27)+1</f>
        <v>11</v>
      </c>
      <c r="Z79">
        <f>COUNTIFS(Munka5!Z$4:Z$27,"&lt;"&amp;Z27)+1</f>
        <v>6</v>
      </c>
      <c r="AA79">
        <f>COUNTIFS(Munka5!AA$4:AA$27,"&gt;"&amp;AA27)+1</f>
        <v>14</v>
      </c>
      <c r="AB79">
        <f>COUNTIFS(Munka5!AB$4:AB$27,"&lt;"&amp;AB27)+1</f>
        <v>2</v>
      </c>
      <c r="AC79">
        <f>COUNTIFS(Munka5!AC$4:AC$27,"&gt;"&amp;AC27)+1</f>
        <v>17</v>
      </c>
      <c r="AD79">
        <f>COUNTIFS(Munka5!AD$4:AD$27,"&lt;"&amp;AD27)+1</f>
        <v>1</v>
      </c>
      <c r="AE79">
        <f>COUNTIFS(Munka5!AE$4:AE$27,"&gt;"&amp;AE27)+1</f>
        <v>14</v>
      </c>
      <c r="AF79">
        <f>COUNTIFS(Munka5!AF$4:AF$27,"&gt;"&amp;AF27)+1</f>
        <v>1</v>
      </c>
      <c r="AG79">
        <f>COUNTIFS(Munka5!AG$4:AG$27,"&lt;"&amp;AG27)+1</f>
        <v>4</v>
      </c>
      <c r="AH79">
        <f>COUNTIFS(Munka5!AH$4:AH$27,"&gt;"&amp;AH27)+1</f>
        <v>19</v>
      </c>
      <c r="AI79">
        <f>COUNTIFS(Munka5!AI$4:AI$27,"&gt;"&amp;AI27)+1</f>
        <v>19</v>
      </c>
      <c r="AJ79">
        <f>COUNTIFS(Munka5!AJ$4:AJ$27,"&gt;"&amp;AJ27)+1</f>
        <v>23</v>
      </c>
      <c r="AK79" s="88">
        <v>7</v>
      </c>
      <c r="AL79">
        <f t="shared" si="11"/>
        <v>372</v>
      </c>
    </row>
    <row r="80" spans="1:38">
      <c r="A80" t="s">
        <v>17</v>
      </c>
      <c r="B80">
        <f>COUNTIFS(Munka5!B$4:B$27,"&lt;"&amp;B28)+1</f>
        <v>10</v>
      </c>
      <c r="C80">
        <f>COUNTIFS(Munka5!C$4:C$27,"&gt;"&amp;C28)+1</f>
        <v>3</v>
      </c>
      <c r="D80">
        <f>COUNTIFS(Munka5!D$4:D$27,"&gt;"&amp;D28)+1</f>
        <v>17</v>
      </c>
      <c r="E80">
        <f>COUNTIFS(Munka5!E$4:E$27,"&lt;"&amp;E28)+1</f>
        <v>5</v>
      </c>
      <c r="F80">
        <f>COUNTIFS(Munka5!F$4:F$27,"&gt;"&amp;ABS(F28))+1</f>
        <v>1</v>
      </c>
      <c r="G80">
        <f>COUNTIFS(Munka5!G$4:G$27,"&lt;"&amp;G28)+1</f>
        <v>7</v>
      </c>
      <c r="H80">
        <f>COUNTIFS(Munka5!H$4:H$27,"&gt;"&amp;H28)+1</f>
        <v>5</v>
      </c>
      <c r="I80">
        <f>COUNTIFS(Munka5!I$4:I$27,"&lt;"&amp;I28)+1</f>
        <v>6</v>
      </c>
      <c r="J80">
        <f>COUNTIFS(Munka5!J$4:J$27,"&gt;"&amp;J28)+1</f>
        <v>22</v>
      </c>
      <c r="K80">
        <f>COUNTIFS(Munka5!K$4:K$27,"&gt;"&amp;K28)+1</f>
        <v>2</v>
      </c>
      <c r="L80">
        <f>COUNTIFS(Munka5!L$4:L$27,"&lt;"&amp;L28)+1</f>
        <v>25</v>
      </c>
      <c r="M80">
        <f>COUNTIFS(Munka5!M$4:M$27,"&gt;"&amp;M28)+1</f>
        <v>2</v>
      </c>
      <c r="N80">
        <f>COUNTIFS(Munka5!N$4:N$27,"&lt;"&amp;N28)+1</f>
        <v>2</v>
      </c>
      <c r="O80">
        <f>COUNTIFS(Munka5!O$4:O$27,"&gt;"&amp;O28)+1</f>
        <v>10</v>
      </c>
      <c r="P80">
        <f>COUNTIFS(Munka5!P$4:P$27,"&lt;"&amp;P28)+1</f>
        <v>1</v>
      </c>
      <c r="Q80">
        <f>COUNTIFS(Munka5!Q$4:Q$27,"&gt;"&amp;Q28)+1</f>
        <v>6</v>
      </c>
      <c r="R80">
        <f>COUNTIFS(Munka5!R$4:R$27,"&gt;"&amp;R28)+1</f>
        <v>3</v>
      </c>
      <c r="S80">
        <f>COUNTIFS(Munka5!S$4:S$27,"&lt;"&amp;S28)+1</f>
        <v>7</v>
      </c>
      <c r="T80">
        <f>COUNTIFS(Munka5!T$4:T$27,"&gt;"&amp;T28)+1</f>
        <v>14</v>
      </c>
      <c r="U80">
        <f>COUNTIFS(Munka5!U$4:U$27,"&lt;"&amp;U28)+1</f>
        <v>24</v>
      </c>
      <c r="V80">
        <f>COUNTIFS(Munka5!V$4:V$27,"&gt;"&amp;V28)+1</f>
        <v>19</v>
      </c>
      <c r="W80">
        <f>COUNTIFS(Munka5!W$4:W$27,"&lt;"&amp;W28)+1</f>
        <v>10</v>
      </c>
      <c r="X80">
        <f>COUNTIFS(Munka5!X$4:X$27,"&gt;"&amp;X28)+1</f>
        <v>8</v>
      </c>
      <c r="Y80">
        <f>COUNTIFS(Munka5!Y$4:Y$27,"&gt;"&amp;Y28)+1</f>
        <v>11</v>
      </c>
      <c r="Z80">
        <f>COUNTIFS(Munka5!Z$4:Z$27,"&lt;"&amp;Z28)+1</f>
        <v>10</v>
      </c>
      <c r="AA80">
        <f>COUNTIFS(Munka5!AA$4:AA$27,"&gt;"&amp;AA28)+1</f>
        <v>14</v>
      </c>
      <c r="AB80">
        <f>COUNTIFS(Munka5!AB$4:AB$27,"&lt;"&amp;AB28)+1</f>
        <v>13</v>
      </c>
      <c r="AC80">
        <f>COUNTIFS(Munka5!AC$4:AC$27,"&gt;"&amp;AC28)+1</f>
        <v>6</v>
      </c>
      <c r="AD80">
        <f>COUNTIFS(Munka5!AD$4:AD$27,"&lt;"&amp;AD28)+1</f>
        <v>7</v>
      </c>
      <c r="AE80">
        <f>COUNTIFS(Munka5!AE$4:AE$27,"&gt;"&amp;AE28)+1</f>
        <v>12</v>
      </c>
      <c r="AF80">
        <f>COUNTIFS(Munka5!AF$4:AF$27,"&gt;"&amp;AF28)+1</f>
        <v>12</v>
      </c>
      <c r="AG80">
        <f>COUNTIFS(Munka5!AG$4:AG$27,"&lt;"&amp;AG28)+1</f>
        <v>4</v>
      </c>
      <c r="AH80">
        <f>COUNTIFS(Munka5!AH$4:AH$27,"&gt;"&amp;AH28)+1</f>
        <v>19</v>
      </c>
      <c r="AI80">
        <f>COUNTIFS(Munka5!AI$4:AI$27,"&gt;"&amp;AI28)+1</f>
        <v>19</v>
      </c>
      <c r="AJ80">
        <f>COUNTIFS(Munka5!AJ$4:AJ$27,"&gt;"&amp;AJ28)+1</f>
        <v>15</v>
      </c>
      <c r="AK80" s="88">
        <v>8</v>
      </c>
      <c r="AL80">
        <f t="shared" si="11"/>
        <v>351</v>
      </c>
    </row>
    <row r="81" spans="1:38">
      <c r="A81" t="s">
        <v>17</v>
      </c>
      <c r="B81">
        <f>COUNTIFS(Munka5!B$4:B$27,"&lt;"&amp;B29)+1</f>
        <v>7</v>
      </c>
      <c r="C81">
        <f>COUNTIFS(Munka5!C$4:C$27,"&gt;"&amp;C29)+1</f>
        <v>23</v>
      </c>
      <c r="D81">
        <f>COUNTIFS(Munka5!D$4:D$27,"&gt;"&amp;D29)+1</f>
        <v>6</v>
      </c>
      <c r="E81">
        <f>COUNTIFS(Munka5!E$4:E$27,"&lt;"&amp;E29)+1</f>
        <v>23</v>
      </c>
      <c r="F81">
        <f>COUNTIFS(Munka5!F$4:F$27,"&gt;"&amp;ABS(F29))+1</f>
        <v>1</v>
      </c>
      <c r="G81">
        <f>COUNTIFS(Munka5!G$4:G$27,"&lt;"&amp;G29)+1</f>
        <v>16</v>
      </c>
      <c r="H81">
        <f>COUNTIFS(Munka5!H$4:H$27,"&gt;"&amp;H29)+1</f>
        <v>18</v>
      </c>
      <c r="I81">
        <f>COUNTIFS(Munka5!I$4:I$27,"&lt;"&amp;I29)+1</f>
        <v>8</v>
      </c>
      <c r="J81">
        <f>COUNTIFS(Munka5!J$4:J$27,"&gt;"&amp;J29)+1</f>
        <v>2</v>
      </c>
      <c r="K81">
        <f>COUNTIFS(Munka5!K$4:K$27,"&gt;"&amp;K29)+1</f>
        <v>10</v>
      </c>
      <c r="L81">
        <f>COUNTIFS(Munka5!L$4:L$27,"&lt;"&amp;L29)+1</f>
        <v>5</v>
      </c>
      <c r="M81">
        <f>COUNTIFS(Munka5!M$4:M$27,"&gt;"&amp;M29)+1</f>
        <v>23</v>
      </c>
      <c r="N81">
        <f>COUNTIFS(Munka5!N$4:N$27,"&lt;"&amp;N29)+1</f>
        <v>2</v>
      </c>
      <c r="O81">
        <f>COUNTIFS(Munka5!O$4:O$27,"&gt;"&amp;O29)+1</f>
        <v>2</v>
      </c>
      <c r="P81">
        <f>COUNTIFS(Munka5!P$4:P$27,"&lt;"&amp;P29)+1</f>
        <v>3</v>
      </c>
      <c r="Q81">
        <f>COUNTIFS(Munka5!Q$4:Q$27,"&gt;"&amp;Q29)+1</f>
        <v>19</v>
      </c>
      <c r="R81">
        <f>COUNTIFS(Munka5!R$4:R$27,"&gt;"&amp;R29)+1</f>
        <v>3</v>
      </c>
      <c r="S81">
        <f>COUNTIFS(Munka5!S$4:S$27,"&lt;"&amp;S29)+1</f>
        <v>22</v>
      </c>
      <c r="T81">
        <f>COUNTIFS(Munka5!T$4:T$27,"&gt;"&amp;T29)+1</f>
        <v>4</v>
      </c>
      <c r="U81">
        <f>COUNTIFS(Munka5!U$4:U$27,"&lt;"&amp;U29)+1</f>
        <v>5</v>
      </c>
      <c r="V81">
        <f>COUNTIFS(Munka5!V$4:V$27,"&gt;"&amp;V29)+1</f>
        <v>7</v>
      </c>
      <c r="W81">
        <f>COUNTIFS(Munka5!W$4:W$27,"&lt;"&amp;W29)+1</f>
        <v>2</v>
      </c>
      <c r="X81">
        <f>COUNTIFS(Munka5!X$4:X$27,"&gt;"&amp;X29)+1</f>
        <v>8</v>
      </c>
      <c r="Y81">
        <f>COUNTIFS(Munka5!Y$4:Y$27,"&gt;"&amp;Y29)+1</f>
        <v>2</v>
      </c>
      <c r="Z81">
        <f>COUNTIFS(Munka5!Z$4:Z$27,"&lt;"&amp;Z29)+1</f>
        <v>12</v>
      </c>
      <c r="AA81">
        <f>COUNTIFS(Munka5!AA$4:AA$27,"&gt;"&amp;AA29)+1</f>
        <v>9</v>
      </c>
      <c r="AB81">
        <f>COUNTIFS(Munka5!AB$4:AB$27,"&lt;"&amp;AB29)+1</f>
        <v>21</v>
      </c>
      <c r="AC81">
        <f>COUNTIFS(Munka5!AC$4:AC$27,"&gt;"&amp;AC29)+1</f>
        <v>17</v>
      </c>
      <c r="AD81">
        <f>COUNTIFS(Munka5!AD$4:AD$27,"&lt;"&amp;AD29)+1</f>
        <v>7</v>
      </c>
      <c r="AE81">
        <f>COUNTIFS(Munka5!AE$4:AE$27,"&gt;"&amp;AE29)+1</f>
        <v>5</v>
      </c>
      <c r="AF81">
        <f>COUNTIFS(Munka5!AF$4:AF$27,"&gt;"&amp;AF29)+1</f>
        <v>12</v>
      </c>
      <c r="AG81">
        <f>COUNTIFS(Munka5!AG$4:AG$27,"&lt;"&amp;AG29)+1</f>
        <v>6</v>
      </c>
      <c r="AH81">
        <f>COUNTIFS(Munka5!AH$4:AH$27,"&gt;"&amp;AH29)+1</f>
        <v>19</v>
      </c>
      <c r="AI81">
        <f>COUNTIFS(Munka5!AI$4:AI$27,"&gt;"&amp;AI29)+1</f>
        <v>7</v>
      </c>
      <c r="AJ81">
        <f>COUNTIFS(Munka5!AJ$4:AJ$27,"&gt;"&amp;AJ29)+1</f>
        <v>14</v>
      </c>
      <c r="AK81" s="88">
        <v>4</v>
      </c>
      <c r="AL81">
        <f t="shared" si="11"/>
        <v>350</v>
      </c>
    </row>
    <row r="82" spans="1:38">
      <c r="A82" t="s">
        <v>17</v>
      </c>
      <c r="B82">
        <f>COUNTIFS(Munka5!B$4:B$27,"&lt;"&amp;B30)+1</f>
        <v>8</v>
      </c>
      <c r="C82">
        <f>COUNTIFS(Munka5!C$4:C$27,"&gt;"&amp;C30)+1</f>
        <v>6</v>
      </c>
      <c r="D82">
        <f>COUNTIFS(Munka5!D$4:D$27,"&gt;"&amp;D30)+1</f>
        <v>13</v>
      </c>
      <c r="E82">
        <f>COUNTIFS(Munka5!E$4:E$27,"&lt;"&amp;E30)+1</f>
        <v>1</v>
      </c>
      <c r="F82">
        <f>COUNTIFS(Munka5!F$4:F$27,"&gt;"&amp;ABS(F30))+1</f>
        <v>4</v>
      </c>
      <c r="G82">
        <f>COUNTIFS(Munka5!G$4:G$27,"&lt;"&amp;G30)+1</f>
        <v>12</v>
      </c>
      <c r="H82">
        <f>COUNTIFS(Munka5!H$4:H$27,"&gt;"&amp;H30)+1</f>
        <v>8</v>
      </c>
      <c r="I82">
        <f>COUNTIFS(Munka5!I$4:I$27,"&lt;"&amp;I30)+1</f>
        <v>7</v>
      </c>
      <c r="J82">
        <f>COUNTIFS(Munka5!J$4:J$27,"&gt;"&amp;J30)+1</f>
        <v>22</v>
      </c>
      <c r="K82">
        <f>COUNTIFS(Munka5!K$4:K$27,"&gt;"&amp;K30)+1</f>
        <v>6</v>
      </c>
      <c r="L82">
        <f>COUNTIFS(Munka5!L$4:L$27,"&lt;"&amp;L30)+1</f>
        <v>24</v>
      </c>
      <c r="M82">
        <f>COUNTIFS(Munka5!M$4:M$27,"&gt;"&amp;M30)+1</f>
        <v>1</v>
      </c>
      <c r="N82">
        <f>COUNTIFS(Munka5!N$4:N$27,"&lt;"&amp;N30)+1</f>
        <v>14</v>
      </c>
      <c r="O82">
        <f>COUNTIFS(Munka5!O$4:O$27,"&gt;"&amp;O30)+1</f>
        <v>20</v>
      </c>
      <c r="P82">
        <f>COUNTIFS(Munka5!P$4:P$27,"&lt;"&amp;P30)+1</f>
        <v>6</v>
      </c>
      <c r="Q82">
        <f>COUNTIFS(Munka5!Q$4:Q$27,"&gt;"&amp;Q30)+1</f>
        <v>2</v>
      </c>
      <c r="R82">
        <f>COUNTIFS(Munka5!R$4:R$27,"&gt;"&amp;R30)+1</f>
        <v>13</v>
      </c>
      <c r="S82">
        <f>COUNTIFS(Munka5!S$4:S$27,"&lt;"&amp;S30)+1</f>
        <v>3</v>
      </c>
      <c r="T82">
        <f>COUNTIFS(Munka5!T$4:T$27,"&gt;"&amp;T30)+1</f>
        <v>24</v>
      </c>
      <c r="U82">
        <f>COUNTIFS(Munka5!U$4:U$27,"&lt;"&amp;U30)+1</f>
        <v>8</v>
      </c>
      <c r="V82">
        <f>COUNTIFS(Munka5!V$4:V$27,"&gt;"&amp;V30)+1</f>
        <v>2</v>
      </c>
      <c r="W82">
        <f>COUNTIFS(Munka5!W$4:W$27,"&lt;"&amp;W30)+1</f>
        <v>8</v>
      </c>
      <c r="X82">
        <f>COUNTIFS(Munka5!X$4:X$27,"&gt;"&amp;X30)+1</f>
        <v>21</v>
      </c>
      <c r="Y82">
        <f>COUNTIFS(Munka5!Y$4:Y$27,"&gt;"&amp;Y30)+1</f>
        <v>2</v>
      </c>
      <c r="Z82">
        <f>COUNTIFS(Munka5!Z$4:Z$27,"&lt;"&amp;Z30)+1</f>
        <v>25</v>
      </c>
      <c r="AA82">
        <f>COUNTIFS(Munka5!AA$4:AA$27,"&gt;"&amp;AA30)+1</f>
        <v>1</v>
      </c>
      <c r="AB82">
        <f>COUNTIFS(Munka5!AB$4:AB$27,"&lt;"&amp;AB30)+1</f>
        <v>6</v>
      </c>
      <c r="AC82">
        <f>COUNTIFS(Munka5!AC$4:AC$27,"&gt;"&amp;AC30)+1</f>
        <v>7</v>
      </c>
      <c r="AD82">
        <f>COUNTIFS(Munka5!AD$4:AD$27,"&lt;"&amp;AD30)+1</f>
        <v>1</v>
      </c>
      <c r="AE82">
        <f>COUNTIFS(Munka5!AE$4:AE$27,"&gt;"&amp;AE30)+1</f>
        <v>5</v>
      </c>
      <c r="AF82">
        <f>COUNTIFS(Munka5!AF$4:AF$27,"&gt;"&amp;AF30)+1</f>
        <v>1</v>
      </c>
      <c r="AG82">
        <f>COUNTIFS(Munka5!AG$4:AG$27,"&lt;"&amp;AG30)+1</f>
        <v>7</v>
      </c>
      <c r="AH82">
        <f>COUNTIFS(Munka5!AH$4:AH$27,"&gt;"&amp;AH30)+1</f>
        <v>9</v>
      </c>
      <c r="AI82">
        <f>COUNTIFS(Munka5!AI$4:AI$27,"&gt;"&amp;AI30)+1</f>
        <v>19</v>
      </c>
      <c r="AJ82">
        <f>COUNTIFS(Munka5!AJ$4:AJ$27,"&gt;"&amp;AJ30)+1</f>
        <v>4</v>
      </c>
      <c r="AK82" s="88">
        <v>4</v>
      </c>
      <c r="AL82">
        <f t="shared" si="11"/>
        <v>320</v>
      </c>
    </row>
    <row r="83" spans="1:38">
      <c r="A83" t="s">
        <v>17</v>
      </c>
      <c r="B83">
        <f>COUNTIFS(Munka5!B$4:B$27,"&lt;"&amp;B31)+1</f>
        <v>1</v>
      </c>
      <c r="C83">
        <f>COUNTIFS(Munka5!C$4:C$27,"&gt;"&amp;C31)+1</f>
        <v>3</v>
      </c>
      <c r="D83">
        <f>COUNTIFS(Munka5!D$4:D$27,"&gt;"&amp;D31)+1</f>
        <v>2</v>
      </c>
      <c r="E83">
        <f>COUNTIFS(Munka5!E$4:E$27,"&lt;"&amp;E31)+1</f>
        <v>4</v>
      </c>
      <c r="F83">
        <f>COUNTIFS(Munka5!F$4:F$27,"&gt;"&amp;ABS(F31))+1</f>
        <v>6</v>
      </c>
      <c r="G83">
        <f>COUNTIFS(Munka5!G$4:G$27,"&lt;"&amp;G31)+1</f>
        <v>25</v>
      </c>
      <c r="H83">
        <f>COUNTIFS(Munka5!H$4:H$27,"&gt;"&amp;H31)+1</f>
        <v>14</v>
      </c>
      <c r="I83">
        <f>COUNTIFS(Munka5!I$4:I$27,"&lt;"&amp;I31)+1</f>
        <v>7</v>
      </c>
      <c r="J83">
        <f>COUNTIFS(Munka5!J$4:J$27,"&gt;"&amp;J31)+1</f>
        <v>7</v>
      </c>
      <c r="K83">
        <f>COUNTIFS(Munka5!K$4:K$27,"&gt;"&amp;K31)+1</f>
        <v>6</v>
      </c>
      <c r="L83">
        <f>COUNTIFS(Munka5!L$4:L$27,"&lt;"&amp;L31)+1</f>
        <v>2</v>
      </c>
      <c r="M83">
        <f>COUNTIFS(Munka5!M$4:M$27,"&gt;"&amp;M31)+1</f>
        <v>22</v>
      </c>
      <c r="N83">
        <f>COUNTIFS(Munka5!N$4:N$27,"&lt;"&amp;N31)+1</f>
        <v>7</v>
      </c>
      <c r="O83">
        <f>COUNTIFS(Munka5!O$4:O$27,"&gt;"&amp;O31)+1</f>
        <v>10</v>
      </c>
      <c r="P83">
        <f>COUNTIFS(Munka5!P$4:P$27,"&lt;"&amp;P31)+1</f>
        <v>5</v>
      </c>
      <c r="Q83">
        <f>COUNTIFS(Munka5!Q$4:Q$27,"&gt;"&amp;Q31)+1</f>
        <v>19</v>
      </c>
      <c r="R83">
        <f>COUNTIFS(Munka5!R$4:R$27,"&gt;"&amp;R31)+1</f>
        <v>5</v>
      </c>
      <c r="S83">
        <f>COUNTIFS(Munka5!S$4:S$27,"&lt;"&amp;S31)+1</f>
        <v>21</v>
      </c>
      <c r="T83">
        <f>COUNTIFS(Munka5!T$4:T$27,"&gt;"&amp;T31)+1</f>
        <v>1</v>
      </c>
      <c r="U83">
        <f>COUNTIFS(Munka5!U$4:U$27,"&lt;"&amp;U31)+1</f>
        <v>20</v>
      </c>
      <c r="V83">
        <f>COUNTIFS(Munka5!V$4:V$27,"&gt;"&amp;V31)+1</f>
        <v>19</v>
      </c>
      <c r="W83">
        <f>COUNTIFS(Munka5!W$4:W$27,"&lt;"&amp;W31)+1</f>
        <v>9</v>
      </c>
      <c r="X83">
        <f>COUNTIFS(Munka5!X$4:X$27,"&gt;"&amp;X31)+1</f>
        <v>2</v>
      </c>
      <c r="Y83">
        <f>COUNTIFS(Munka5!Y$4:Y$27,"&gt;"&amp;Y31)+1</f>
        <v>11</v>
      </c>
      <c r="Z83">
        <f>COUNTIFS(Munka5!Z$4:Z$27,"&lt;"&amp;Z31)+1</f>
        <v>6</v>
      </c>
      <c r="AA83">
        <f>COUNTIFS(Munka5!AA$4:AA$27,"&gt;"&amp;AA31)+1</f>
        <v>24</v>
      </c>
      <c r="AB83">
        <f>COUNTIFS(Munka5!AB$4:AB$27,"&lt;"&amp;AB31)+1</f>
        <v>8</v>
      </c>
      <c r="AC83">
        <f>COUNTIFS(Munka5!AC$4:AC$27,"&gt;"&amp;AC31)+1</f>
        <v>4</v>
      </c>
      <c r="AD83">
        <f>COUNTIFS(Munka5!AD$4:AD$27,"&lt;"&amp;AD31)+1</f>
        <v>2</v>
      </c>
      <c r="AE83">
        <f>COUNTIFS(Munka5!AE$4:AE$27,"&gt;"&amp;AE31)+1</f>
        <v>20</v>
      </c>
      <c r="AF83">
        <f>COUNTIFS(Munka5!AF$4:AF$27,"&gt;"&amp;AF31)+1</f>
        <v>1</v>
      </c>
      <c r="AG83">
        <f>COUNTIFS(Munka5!AG$4:AG$27,"&lt;"&amp;AG31)+1</f>
        <v>23</v>
      </c>
      <c r="AH83">
        <f>COUNTIFS(Munka5!AH$4:AH$27,"&gt;"&amp;AH31)+1</f>
        <v>2</v>
      </c>
      <c r="AI83">
        <f>COUNTIFS(Munka5!AI$4:AI$27,"&gt;"&amp;AI31)+1</f>
        <v>12</v>
      </c>
      <c r="AJ83">
        <f>COUNTIFS(Munka5!AJ$4:AJ$27,"&gt;"&amp;AJ31)+1</f>
        <v>4</v>
      </c>
      <c r="AK83" s="88">
        <v>8</v>
      </c>
      <c r="AL83">
        <f t="shared" si="11"/>
        <v>334</v>
      </c>
    </row>
    <row r="84" spans="1:38">
      <c r="A84" t="s">
        <v>17</v>
      </c>
      <c r="B84">
        <f>COUNTIFS(Munka5!B$4:B$27,"&lt;"&amp;B32)+1</f>
        <v>10</v>
      </c>
      <c r="C84">
        <f>COUNTIFS(Munka5!C$4:C$27,"&gt;"&amp;C32)+1</f>
        <v>6</v>
      </c>
      <c r="D84">
        <f>COUNTIFS(Munka5!D$4:D$27,"&gt;"&amp;D32)+1</f>
        <v>13</v>
      </c>
      <c r="E84">
        <f>COUNTIFS(Munka5!E$4:E$27,"&lt;"&amp;E32)+1</f>
        <v>18</v>
      </c>
      <c r="F84">
        <f>COUNTIFS(Munka5!F$4:F$27,"&gt;"&amp;ABS(F32))+1</f>
        <v>6</v>
      </c>
      <c r="G84">
        <f>COUNTIFS(Munka5!G$4:G$27,"&lt;"&amp;G32)+1</f>
        <v>1</v>
      </c>
      <c r="H84">
        <f>COUNTIFS(Munka5!H$4:H$27,"&gt;"&amp;H32)+1</f>
        <v>14</v>
      </c>
      <c r="I84">
        <f>COUNTIFS(Munka5!I$4:I$27,"&lt;"&amp;I32)+1</f>
        <v>1</v>
      </c>
      <c r="J84">
        <f>COUNTIFS(Munka5!J$4:J$27,"&gt;"&amp;J32)+1</f>
        <v>2</v>
      </c>
      <c r="K84">
        <f>COUNTIFS(Munka5!K$4:K$27,"&gt;"&amp;K32)+1</f>
        <v>2</v>
      </c>
      <c r="L84">
        <f>COUNTIFS(Munka5!L$4:L$27,"&lt;"&amp;L32)+1</f>
        <v>4</v>
      </c>
      <c r="M84">
        <f>COUNTIFS(Munka5!M$4:M$27,"&gt;"&amp;M32)+1</f>
        <v>19</v>
      </c>
      <c r="N84">
        <f>COUNTIFS(Munka5!N$4:N$27,"&lt;"&amp;N32)+1</f>
        <v>24</v>
      </c>
      <c r="O84">
        <f>COUNTIFS(Munka5!O$4:O$27,"&gt;"&amp;O32)+1</f>
        <v>14</v>
      </c>
      <c r="P84">
        <f>COUNTIFS(Munka5!P$4:P$27,"&lt;"&amp;P32)+1</f>
        <v>6</v>
      </c>
      <c r="Q84">
        <f>COUNTIFS(Munka5!Q$4:Q$27,"&gt;"&amp;Q32)+1</f>
        <v>6</v>
      </c>
      <c r="R84">
        <f>COUNTIFS(Munka5!R$4:R$27,"&gt;"&amp;R32)+1</f>
        <v>8</v>
      </c>
      <c r="S84">
        <f>COUNTIFS(Munka5!S$4:S$27,"&lt;"&amp;S32)+1</f>
        <v>1</v>
      </c>
      <c r="T84">
        <f>COUNTIFS(Munka5!T$4:T$27,"&gt;"&amp;T32)+1</f>
        <v>23</v>
      </c>
      <c r="U84">
        <f>COUNTIFS(Munka5!U$4:U$27,"&lt;"&amp;U32)+1</f>
        <v>15</v>
      </c>
      <c r="V84">
        <f>COUNTIFS(Munka5!V$4:V$27,"&gt;"&amp;V32)+1</f>
        <v>7</v>
      </c>
      <c r="W84">
        <f>COUNTIFS(Munka5!W$4:W$27,"&lt;"&amp;W32)+1</f>
        <v>8</v>
      </c>
      <c r="X84">
        <f>COUNTIFS(Munka5!X$4:X$27,"&gt;"&amp;X32)+1</f>
        <v>21</v>
      </c>
      <c r="Y84">
        <f>COUNTIFS(Munka5!Y$4:Y$27,"&gt;"&amp;Y32)+1</f>
        <v>6</v>
      </c>
      <c r="Z84">
        <f>COUNTIFS(Munka5!Z$4:Z$27,"&lt;"&amp;Z32)+1</f>
        <v>25</v>
      </c>
      <c r="AA84">
        <f>COUNTIFS(Munka5!AA$4:AA$27,"&gt;"&amp;AA32)+1</f>
        <v>1</v>
      </c>
      <c r="AB84">
        <f>COUNTIFS(Munka5!AB$4:AB$27,"&lt;"&amp;AB32)+1</f>
        <v>15</v>
      </c>
      <c r="AC84">
        <f>COUNTIFS(Munka5!AC$4:AC$27,"&gt;"&amp;AC32)+1</f>
        <v>17</v>
      </c>
      <c r="AD84">
        <f>COUNTIFS(Munka5!AD$4:AD$27,"&lt;"&amp;AD32)+1</f>
        <v>4</v>
      </c>
      <c r="AE84">
        <f>COUNTIFS(Munka5!AE$4:AE$27,"&gt;"&amp;AE32)+1</f>
        <v>2</v>
      </c>
      <c r="AF84">
        <f>COUNTIFS(Munka5!AF$4:AF$27,"&gt;"&amp;AF32)+1</f>
        <v>12</v>
      </c>
      <c r="AG84">
        <f>COUNTIFS(Munka5!AG$4:AG$27,"&lt;"&amp;AG32)+1</f>
        <v>4</v>
      </c>
      <c r="AH84">
        <f>COUNTIFS(Munka5!AH$4:AH$27,"&gt;"&amp;AH32)+1</f>
        <v>24</v>
      </c>
      <c r="AI84">
        <f>COUNTIFS(Munka5!AI$4:AI$27,"&gt;"&amp;AI32)+1</f>
        <v>5</v>
      </c>
      <c r="AJ84">
        <f>COUNTIFS(Munka5!AJ$4:AJ$27,"&gt;"&amp;AJ32)+1</f>
        <v>23</v>
      </c>
      <c r="AK84" s="88">
        <v>8</v>
      </c>
      <c r="AL84">
        <f t="shared" si="11"/>
        <v>367</v>
      </c>
    </row>
    <row r="85" spans="1:38">
      <c r="A85" t="s">
        <v>17</v>
      </c>
      <c r="B85">
        <f>COUNTIFS(Munka5!B$4:B$27,"&lt;"&amp;B33)+1</f>
        <v>11</v>
      </c>
      <c r="C85">
        <f>COUNTIFS(Munka5!C$4:C$27,"&gt;"&amp;C33)+1</f>
        <v>6</v>
      </c>
      <c r="D85">
        <f>COUNTIFS(Munka5!D$4:D$27,"&gt;"&amp;D33)+1</f>
        <v>17</v>
      </c>
      <c r="E85">
        <f>COUNTIFS(Munka5!E$4:E$27,"&lt;"&amp;E33)+1</f>
        <v>10</v>
      </c>
      <c r="F85">
        <f>COUNTIFS(Munka5!F$4:F$27,"&gt;"&amp;ABS(F33))+1</f>
        <v>10</v>
      </c>
      <c r="G85">
        <f>COUNTIFS(Munka5!G$4:G$27,"&lt;"&amp;G33)+1</f>
        <v>12</v>
      </c>
      <c r="H85">
        <f>COUNTIFS(Munka5!H$4:H$27,"&gt;"&amp;H33)+1</f>
        <v>18</v>
      </c>
      <c r="I85">
        <f>COUNTIFS(Munka5!I$4:I$27,"&lt;"&amp;I33)+1</f>
        <v>9</v>
      </c>
      <c r="J85">
        <f>COUNTIFS(Munka5!J$4:J$27,"&gt;"&amp;J33)+1</f>
        <v>7</v>
      </c>
      <c r="K85">
        <f>COUNTIFS(Munka5!K$4:K$27,"&gt;"&amp;K33)+1</f>
        <v>6</v>
      </c>
      <c r="L85">
        <f>COUNTIFS(Munka5!L$4:L$27,"&lt;"&amp;L33)+1</f>
        <v>22</v>
      </c>
      <c r="M85">
        <f>COUNTIFS(Munka5!M$4:M$27,"&gt;"&amp;M33)+1</f>
        <v>2</v>
      </c>
      <c r="N85">
        <f>COUNTIFS(Munka5!N$4:N$27,"&lt;"&amp;N33)+1</f>
        <v>1</v>
      </c>
      <c r="O85">
        <f>COUNTIFS(Munka5!O$4:O$27,"&gt;"&amp;O33)+1</f>
        <v>14</v>
      </c>
      <c r="P85">
        <f>COUNTIFS(Munka5!P$4:P$27,"&lt;"&amp;P33)+1</f>
        <v>1</v>
      </c>
      <c r="Q85">
        <f>COUNTIFS(Munka5!Q$4:Q$27,"&gt;"&amp;Q33)+1</f>
        <v>2</v>
      </c>
      <c r="R85">
        <f>COUNTIFS(Munka5!R$4:R$27,"&gt;"&amp;R33)+1</f>
        <v>3</v>
      </c>
      <c r="S85">
        <f>COUNTIFS(Munka5!S$4:S$27,"&lt;"&amp;S33)+1</f>
        <v>3</v>
      </c>
      <c r="T85">
        <f>COUNTIFS(Munka5!T$4:T$27,"&gt;"&amp;T33)+1</f>
        <v>23</v>
      </c>
      <c r="U85">
        <f>COUNTIFS(Munka5!U$4:U$27,"&lt;"&amp;U33)+1</f>
        <v>25</v>
      </c>
      <c r="V85">
        <f>COUNTIFS(Munka5!V$4:V$27,"&gt;"&amp;V33)+1</f>
        <v>14</v>
      </c>
      <c r="W85">
        <f>COUNTIFS(Munka5!W$4:W$27,"&lt;"&amp;W33)+1</f>
        <v>8</v>
      </c>
      <c r="X85">
        <f>COUNTIFS(Munka5!X$4:X$27,"&gt;"&amp;X33)+1</f>
        <v>8</v>
      </c>
      <c r="Y85">
        <f>COUNTIFS(Munka5!Y$4:Y$27,"&gt;"&amp;Y33)+1</f>
        <v>9</v>
      </c>
      <c r="Z85">
        <f>COUNTIFS(Munka5!Z$4:Z$27,"&lt;"&amp;Z33)+1</f>
        <v>1</v>
      </c>
      <c r="AA85">
        <f>COUNTIFS(Munka5!AA$4:AA$27,"&gt;"&amp;AA33)+1</f>
        <v>21</v>
      </c>
      <c r="AB85">
        <f>COUNTIFS(Munka5!AB$4:AB$27,"&lt;"&amp;AB33)+1</f>
        <v>12</v>
      </c>
      <c r="AC85">
        <f>COUNTIFS(Munka5!AC$4:AC$27,"&gt;"&amp;AC33)+1</f>
        <v>7</v>
      </c>
      <c r="AD85">
        <f>COUNTIFS(Munka5!AD$4:AD$27,"&lt;"&amp;AD33)+1</f>
        <v>4</v>
      </c>
      <c r="AE85">
        <f>COUNTIFS(Munka5!AE$4:AE$27,"&gt;"&amp;AE33)+1</f>
        <v>20</v>
      </c>
      <c r="AF85">
        <f>COUNTIFS(Munka5!AF$4:AF$27,"&gt;"&amp;AF33)+1</f>
        <v>2</v>
      </c>
      <c r="AG85">
        <f>COUNTIFS(Munka5!AG$4:AG$27,"&lt;"&amp;AG33)+1</f>
        <v>23</v>
      </c>
      <c r="AH85">
        <f>COUNTIFS(Munka5!AH$4:AH$27,"&gt;"&amp;AH33)+1</f>
        <v>1</v>
      </c>
      <c r="AI85">
        <f>COUNTIFS(Munka5!AI$4:AI$27,"&gt;"&amp;AI33)+1</f>
        <v>19</v>
      </c>
      <c r="AJ85">
        <f>COUNTIFS(Munka5!AJ$4:AJ$27,"&gt;"&amp;AJ33)+1</f>
        <v>2</v>
      </c>
      <c r="AK85" s="88">
        <v>4</v>
      </c>
      <c r="AL85">
        <f t="shared" si="11"/>
        <v>353</v>
      </c>
    </row>
    <row r="86" spans="1:38">
      <c r="A86" t="s">
        <v>154</v>
      </c>
      <c r="B86">
        <f>COUNTIFS(Munka5!B$4:B$27,"&lt;"&amp;B34)+1</f>
        <v>20</v>
      </c>
      <c r="C86">
        <f>COUNTIFS(Munka5!C$4:C$27,"&gt;"&amp;C34)+1</f>
        <v>14</v>
      </c>
      <c r="D86">
        <f>COUNTIFS(Munka5!D$4:D$27,"&gt;"&amp;D34)+1</f>
        <v>13</v>
      </c>
      <c r="E86">
        <f>COUNTIFS(Munka5!E$4:E$27,"&lt;"&amp;E34)+1</f>
        <v>21</v>
      </c>
      <c r="F86">
        <f>COUNTIFS(Munka5!F$4:F$27,"&gt;"&amp;ABS(F34))+1</f>
        <v>6</v>
      </c>
      <c r="G86">
        <f>COUNTIFS(Munka5!G$4:G$27,"&lt;"&amp;G34)+1</f>
        <v>15</v>
      </c>
      <c r="H86">
        <f>COUNTIFS(Munka5!H$4:H$27,"&gt;"&amp;H34)+1</f>
        <v>8</v>
      </c>
      <c r="I86">
        <f>COUNTIFS(Munka5!I$4:I$27,"&lt;"&amp;I34)+1</f>
        <v>22</v>
      </c>
      <c r="J86">
        <f>COUNTIFS(Munka5!J$4:J$27,"&gt;"&amp;J34)+1</f>
        <v>7</v>
      </c>
      <c r="K86">
        <f>COUNTIFS(Munka5!K$4:K$27,"&gt;"&amp;K34)+1</f>
        <v>14</v>
      </c>
      <c r="L86">
        <f>COUNTIFS(Munka5!L$4:L$27,"&lt;"&amp;L34)+1</f>
        <v>11</v>
      </c>
      <c r="M86">
        <f>COUNTIFS(Munka5!M$4:M$27,"&gt;"&amp;M34)+1</f>
        <v>6</v>
      </c>
      <c r="N86">
        <f>COUNTIFS(Munka5!N$4:N$27,"&lt;"&amp;N34)+1</f>
        <v>4</v>
      </c>
      <c r="O86">
        <f>COUNTIFS(Munka5!O$4:O$27,"&gt;"&amp;O34)+1</f>
        <v>8</v>
      </c>
      <c r="P86">
        <f>COUNTIFS(Munka5!P$4:P$27,"&lt;"&amp;P34)+1</f>
        <v>18</v>
      </c>
      <c r="Q86">
        <f>COUNTIFS(Munka5!Q$4:Q$27,"&gt;"&amp;Q34)+1</f>
        <v>6</v>
      </c>
      <c r="R86">
        <f>COUNTIFS(Munka5!R$4:R$27,"&gt;"&amp;R34)+1</f>
        <v>8</v>
      </c>
      <c r="S86">
        <f>COUNTIFS(Munka5!S$4:S$27,"&lt;"&amp;S34)+1</f>
        <v>20</v>
      </c>
      <c r="T86">
        <f>COUNTIFS(Munka5!T$4:T$27,"&gt;"&amp;T34)+1</f>
        <v>6</v>
      </c>
      <c r="U86">
        <f>COUNTIFS(Munka5!U$4:U$27,"&lt;"&amp;U34)+1</f>
        <v>21</v>
      </c>
      <c r="V86">
        <f>COUNTIFS(Munka5!V$4:V$27,"&gt;"&amp;V34)+1</f>
        <v>7</v>
      </c>
      <c r="W86">
        <f>COUNTIFS(Munka5!W$4:W$27,"&lt;"&amp;W34)+1</f>
        <v>19</v>
      </c>
      <c r="X86">
        <f>COUNTIFS(Munka5!X$4:X$27,"&gt;"&amp;X34)+1</f>
        <v>2</v>
      </c>
      <c r="Y86">
        <f>COUNTIFS(Munka5!Y$4:Y$27,"&gt;"&amp;Y34)+1</f>
        <v>20</v>
      </c>
      <c r="Z86">
        <f>COUNTIFS(Munka5!Z$4:Z$27,"&lt;"&amp;Z34)+1</f>
        <v>12</v>
      </c>
      <c r="AA86">
        <f>COUNTIFS(Munka5!AA$4:AA$27,"&gt;"&amp;AA34)+1</f>
        <v>9</v>
      </c>
      <c r="AB86">
        <f>COUNTIFS(Munka5!AB$4:AB$27,"&lt;"&amp;AB34)+1</f>
        <v>5</v>
      </c>
      <c r="AC86">
        <f>COUNTIFS(Munka5!AC$4:AC$27,"&gt;"&amp;AC34)+1</f>
        <v>12</v>
      </c>
      <c r="AD86">
        <f>COUNTIFS(Munka5!AD$4:AD$27,"&lt;"&amp;AD34)+1</f>
        <v>14</v>
      </c>
      <c r="AE86">
        <f>COUNTIFS(Munka5!AE$4:AE$27,"&gt;"&amp;AE34)+1</f>
        <v>2</v>
      </c>
      <c r="AF86">
        <f>COUNTIFS(Munka5!AF$4:AF$27,"&gt;"&amp;AF34)+1</f>
        <v>2</v>
      </c>
      <c r="AG86">
        <f>COUNTIFS(Munka5!AG$4:AG$27,"&lt;"&amp;AG34)+1</f>
        <v>3</v>
      </c>
      <c r="AH86">
        <f>COUNTIFS(Munka5!AH$4:AH$27,"&gt;"&amp;AH34)+1</f>
        <v>22</v>
      </c>
      <c r="AI86">
        <f>COUNTIFS(Munka5!AI$4:AI$27,"&gt;"&amp;AI34)+1</f>
        <v>12</v>
      </c>
      <c r="AJ86">
        <f>COUNTIFS(Munka5!AJ$4:AJ$27,"&gt;"&amp;AJ34)+1</f>
        <v>4</v>
      </c>
      <c r="AK86" s="88">
        <v>9</v>
      </c>
      <c r="AL86">
        <f t="shared" si="11"/>
        <v>393</v>
      </c>
    </row>
    <row r="87" spans="1:38">
      <c r="A87" t="s">
        <v>154</v>
      </c>
      <c r="B87">
        <f>COUNTIFS(Munka5!B$4:B$27,"&lt;"&amp;B35)+1</f>
        <v>13</v>
      </c>
      <c r="C87">
        <f>COUNTIFS(Munka5!C$4:C$27,"&gt;"&amp;C35)+1</f>
        <v>14</v>
      </c>
      <c r="D87">
        <f>COUNTIFS(Munka5!D$4:D$27,"&gt;"&amp;D35)+1</f>
        <v>21</v>
      </c>
      <c r="E87">
        <f>COUNTIFS(Munka5!E$4:E$27,"&lt;"&amp;E35)+1</f>
        <v>10</v>
      </c>
      <c r="F87">
        <f>COUNTIFS(Munka5!F$4:F$27,"&gt;"&amp;ABS(F35))+1</f>
        <v>10</v>
      </c>
      <c r="G87">
        <f>COUNTIFS(Munka5!G$4:G$27,"&lt;"&amp;G35)+1</f>
        <v>17</v>
      </c>
      <c r="H87">
        <f>COUNTIFS(Munka5!H$4:H$27,"&gt;"&amp;H35)+1</f>
        <v>14</v>
      </c>
      <c r="I87">
        <f>COUNTIFS(Munka5!I$4:I$27,"&lt;"&amp;I35)+1</f>
        <v>15</v>
      </c>
      <c r="J87">
        <f>COUNTIFS(Munka5!J$4:J$27,"&gt;"&amp;J35)+1</f>
        <v>15</v>
      </c>
      <c r="K87">
        <f>COUNTIFS(Munka5!K$4:K$27,"&gt;"&amp;K35)+1</f>
        <v>22</v>
      </c>
      <c r="L87">
        <f>COUNTIFS(Munka5!L$4:L$27,"&lt;"&amp;L35)+1</f>
        <v>11</v>
      </c>
      <c r="M87">
        <f>COUNTIFS(Munka5!M$4:M$27,"&gt;"&amp;M35)+1</f>
        <v>6</v>
      </c>
      <c r="N87">
        <f>COUNTIFS(Munka5!N$4:N$27,"&lt;"&amp;N35)+1</f>
        <v>20</v>
      </c>
      <c r="O87">
        <f>COUNTIFS(Munka5!O$4:O$27,"&gt;"&amp;O35)+1</f>
        <v>14</v>
      </c>
      <c r="P87">
        <f>COUNTIFS(Munka5!P$4:P$27,"&lt;"&amp;P35)+1</f>
        <v>23</v>
      </c>
      <c r="Q87">
        <f>COUNTIFS(Munka5!Q$4:Q$27,"&gt;"&amp;Q35)+1</f>
        <v>10</v>
      </c>
      <c r="R87">
        <f>COUNTIFS(Munka5!R$4:R$27,"&gt;"&amp;R35)+1</f>
        <v>23</v>
      </c>
      <c r="S87">
        <f>COUNTIFS(Munka5!S$4:S$27,"&lt;"&amp;S35)+1</f>
        <v>13</v>
      </c>
      <c r="T87">
        <f>COUNTIFS(Munka5!T$4:T$27,"&gt;"&amp;T35)+1</f>
        <v>10</v>
      </c>
      <c r="U87">
        <f>COUNTIFS(Munka5!U$4:U$27,"&lt;"&amp;U35)+1</f>
        <v>15</v>
      </c>
      <c r="V87">
        <f>COUNTIFS(Munka5!V$4:V$27,"&gt;"&amp;V35)+1</f>
        <v>14</v>
      </c>
      <c r="W87">
        <f>COUNTIFS(Munka5!W$4:W$27,"&lt;"&amp;W35)+1</f>
        <v>23</v>
      </c>
      <c r="X87">
        <f>COUNTIFS(Munka5!X$4:X$27,"&gt;"&amp;X35)+1</f>
        <v>14</v>
      </c>
      <c r="Y87">
        <f>COUNTIFS(Munka5!Y$4:Y$27,"&gt;"&amp;Y35)+1</f>
        <v>15</v>
      </c>
      <c r="Z87">
        <f>COUNTIFS(Munka5!Z$4:Z$27,"&lt;"&amp;Z35)+1</f>
        <v>11</v>
      </c>
      <c r="AA87">
        <f>COUNTIFS(Munka5!AA$4:AA$27,"&gt;"&amp;AA35)+1</f>
        <v>14</v>
      </c>
      <c r="AB87">
        <f>COUNTIFS(Munka5!AB$4:AB$27,"&lt;"&amp;AB35)+1</f>
        <v>8</v>
      </c>
      <c r="AC87">
        <f>COUNTIFS(Munka5!AC$4:AC$27,"&gt;"&amp;AC35)+1</f>
        <v>1</v>
      </c>
      <c r="AD87">
        <f>COUNTIFS(Munka5!AD$4:AD$27,"&lt;"&amp;AD35)+1</f>
        <v>20</v>
      </c>
      <c r="AE87">
        <f>COUNTIFS(Munka5!AE$4:AE$27,"&gt;"&amp;AE35)+1</f>
        <v>14</v>
      </c>
      <c r="AF87">
        <f>COUNTIFS(Munka5!AF$4:AF$27,"&gt;"&amp;AF35)+1</f>
        <v>10</v>
      </c>
      <c r="AG87">
        <f>COUNTIFS(Munka5!AG$4:AG$27,"&lt;"&amp;AG35)+1</f>
        <v>7</v>
      </c>
      <c r="AH87">
        <f>COUNTIFS(Munka5!AH$4:AH$27,"&gt;"&amp;AH35)+1</f>
        <v>9</v>
      </c>
      <c r="AI87">
        <f>COUNTIFS(Munka5!AI$4:AI$27,"&gt;"&amp;AI35)+1</f>
        <v>5</v>
      </c>
      <c r="AJ87">
        <f>COUNTIFS(Munka5!AJ$4:AJ$27,"&gt;"&amp;AJ35)+1</f>
        <v>15</v>
      </c>
      <c r="AK87" s="88">
        <v>6</v>
      </c>
      <c r="AL87">
        <f t="shared" si="11"/>
        <v>476</v>
      </c>
    </row>
    <row r="88" spans="1:38">
      <c r="A88" t="s">
        <v>47</v>
      </c>
      <c r="B88">
        <f>COUNTIFS(Munka5!B$4:B$27,"&lt;"&amp;B36)+1</f>
        <v>11</v>
      </c>
      <c r="C88">
        <f>COUNTIFS(Munka5!C$4:C$27,"&gt;"&amp;C36)+1</f>
        <v>6</v>
      </c>
      <c r="D88">
        <f>COUNTIFS(Munka5!D$4:D$27,"&gt;"&amp;D36)+1</f>
        <v>2</v>
      </c>
      <c r="E88">
        <f>COUNTIFS(Munka5!E$4:E$27,"&lt;"&amp;E36)+1</f>
        <v>10</v>
      </c>
      <c r="F88">
        <f>COUNTIFS(Munka5!F$4:F$27,"&gt;"&amp;ABS(F36))+1</f>
        <v>10</v>
      </c>
      <c r="G88">
        <f>COUNTIFS(Munka5!G$4:G$27,"&lt;"&amp;G36)+1</f>
        <v>3</v>
      </c>
      <c r="H88">
        <f>COUNTIFS(Munka5!H$4:H$27,"&gt;"&amp;H36)+1</f>
        <v>18</v>
      </c>
      <c r="I88">
        <f>COUNTIFS(Munka5!I$4:I$27,"&lt;"&amp;I36)+1</f>
        <v>3</v>
      </c>
      <c r="J88">
        <f>COUNTIFS(Munka5!J$4:J$27,"&gt;"&amp;J36)+1</f>
        <v>7</v>
      </c>
      <c r="K88">
        <f>COUNTIFS(Munka5!K$4:K$27,"&gt;"&amp;K36)+1</f>
        <v>2</v>
      </c>
      <c r="L88">
        <f>COUNTIFS(Munka5!L$4:L$27,"&lt;"&amp;L36)+1</f>
        <v>9</v>
      </c>
      <c r="M88">
        <f>COUNTIFS(Munka5!M$4:M$27,"&gt;"&amp;M36)+1</f>
        <v>15</v>
      </c>
      <c r="N88">
        <f>COUNTIFS(Munka5!N$4:N$27,"&lt;"&amp;N36)+1</f>
        <v>21</v>
      </c>
      <c r="O88">
        <f>COUNTIFS(Munka5!O$4:O$27,"&gt;"&amp;O36)+1</f>
        <v>4</v>
      </c>
      <c r="P88">
        <f>COUNTIFS(Munka5!P$4:P$27,"&lt;"&amp;P36)+1</f>
        <v>6</v>
      </c>
      <c r="Q88">
        <f>COUNTIFS(Munka5!Q$4:Q$27,"&gt;"&amp;Q36)+1</f>
        <v>9</v>
      </c>
      <c r="R88">
        <f>COUNTIFS(Munka5!R$4:R$27,"&gt;"&amp;R36)+1</f>
        <v>1</v>
      </c>
      <c r="S88">
        <f>COUNTIFS(Munka5!S$4:S$27,"&lt;"&amp;S36)+1</f>
        <v>16</v>
      </c>
      <c r="T88">
        <f>COUNTIFS(Munka5!T$4:T$27,"&gt;"&amp;T36)+1</f>
        <v>10</v>
      </c>
      <c r="U88">
        <f>COUNTIFS(Munka5!U$4:U$27,"&lt;"&amp;U36)+1</f>
        <v>3</v>
      </c>
      <c r="V88">
        <f>COUNTIFS(Munka5!V$4:V$27,"&gt;"&amp;V36)+1</f>
        <v>19</v>
      </c>
      <c r="W88">
        <f>COUNTIFS(Munka5!W$4:W$27,"&lt;"&amp;W36)+1</f>
        <v>4</v>
      </c>
      <c r="X88">
        <f>COUNTIFS(Munka5!X$4:X$27,"&gt;"&amp;X36)+1</f>
        <v>8</v>
      </c>
      <c r="Y88">
        <f>COUNTIFS(Munka5!Y$4:Y$27,"&gt;"&amp;Y36)+1</f>
        <v>1</v>
      </c>
      <c r="Z88">
        <f>COUNTIFS(Munka5!Z$4:Z$27,"&lt;"&amp;Z36)+1</f>
        <v>12</v>
      </c>
      <c r="AA88">
        <f>COUNTIFS(Munka5!AA$4:AA$27,"&gt;"&amp;AA36)+1</f>
        <v>9</v>
      </c>
      <c r="AB88">
        <f>COUNTIFS(Munka5!AB$4:AB$27,"&lt;"&amp;AB36)+1</f>
        <v>23</v>
      </c>
      <c r="AC88">
        <f>COUNTIFS(Munka5!AC$4:AC$27,"&gt;"&amp;AC36)+1</f>
        <v>7</v>
      </c>
      <c r="AD88">
        <f>COUNTIFS(Munka5!AD$4:AD$27,"&lt;"&amp;AD36)+1</f>
        <v>16</v>
      </c>
      <c r="AE88">
        <f>COUNTIFS(Munka5!AE$4:AE$27,"&gt;"&amp;AE36)+1</f>
        <v>5</v>
      </c>
      <c r="AF88">
        <f>COUNTIFS(Munka5!AF$4:AF$27,"&gt;"&amp;AF36)+1</f>
        <v>19</v>
      </c>
      <c r="AG88">
        <f>COUNTIFS(Munka5!AG$4:AG$27,"&lt;"&amp;AG36)+1</f>
        <v>7</v>
      </c>
      <c r="AH88">
        <f>COUNTIFS(Munka5!AH$4:AH$27,"&gt;"&amp;AH36)+1</f>
        <v>9</v>
      </c>
      <c r="AI88">
        <f>COUNTIFS(Munka5!AI$4:AI$27,"&gt;"&amp;AI36)+1</f>
        <v>16</v>
      </c>
      <c r="AJ88">
        <f>COUNTIFS(Munka5!AJ$4:AJ$27,"&gt;"&amp;AJ36)+1</f>
        <v>4</v>
      </c>
      <c r="AK88" s="88">
        <v>5</v>
      </c>
      <c r="AL88">
        <f t="shared" si="11"/>
        <v>325</v>
      </c>
    </row>
    <row r="89" spans="1:38">
      <c r="A89" t="s">
        <v>47</v>
      </c>
      <c r="B89">
        <f>COUNTIFS(Munka5!B$4:B$27,"&lt;"&amp;B37)+1</f>
        <v>13</v>
      </c>
      <c r="C89">
        <f>COUNTIFS(Munka5!C$4:C$27,"&gt;"&amp;C37)+1</f>
        <v>12</v>
      </c>
      <c r="D89">
        <f>COUNTIFS(Munka5!D$4:D$27,"&gt;"&amp;D37)+1</f>
        <v>22</v>
      </c>
      <c r="E89">
        <f>COUNTIFS(Munka5!E$4:E$27,"&lt;"&amp;E37)+1</f>
        <v>17</v>
      </c>
      <c r="F89">
        <f>COUNTIFS(Munka5!F$4:F$27,"&gt;"&amp;ABS(F37))+1</f>
        <v>4</v>
      </c>
      <c r="G89">
        <f>COUNTIFS(Munka5!G$4:G$27,"&lt;"&amp;G37)+1</f>
        <v>8</v>
      </c>
      <c r="H89">
        <f>COUNTIFS(Munka5!H$4:H$27,"&gt;"&amp;H37)+1</f>
        <v>5</v>
      </c>
      <c r="I89">
        <f>COUNTIFS(Munka5!I$4:I$27,"&lt;"&amp;I37)+1</f>
        <v>10</v>
      </c>
      <c r="J89">
        <f>COUNTIFS(Munka5!J$4:J$27,"&gt;"&amp;J37)+1</f>
        <v>2</v>
      </c>
      <c r="K89">
        <f>COUNTIFS(Munka5!K$4:K$27,"&gt;"&amp;K37)+1</f>
        <v>8</v>
      </c>
      <c r="L89">
        <f>COUNTIFS(Munka5!L$4:L$27,"&lt;"&amp;L37)+1</f>
        <v>3</v>
      </c>
      <c r="M89">
        <f>COUNTIFS(Munka5!M$4:M$27,"&gt;"&amp;M37)+1</f>
        <v>22</v>
      </c>
      <c r="N89">
        <f>COUNTIFS(Munka5!N$4:N$27,"&lt;"&amp;N37)+1</f>
        <v>15</v>
      </c>
      <c r="O89">
        <f>COUNTIFS(Munka5!O$4:O$27,"&gt;"&amp;O37)+1</f>
        <v>14</v>
      </c>
      <c r="P89">
        <f>COUNTIFS(Munka5!P$4:P$27,"&lt;"&amp;P37)+1</f>
        <v>10</v>
      </c>
      <c r="Q89">
        <f>COUNTIFS(Munka5!Q$4:Q$27,"&gt;"&amp;Q37)+1</f>
        <v>10</v>
      </c>
      <c r="R89">
        <f>COUNTIFS(Munka5!R$4:R$27,"&gt;"&amp;R37)+1</f>
        <v>8</v>
      </c>
      <c r="S89">
        <f>COUNTIFS(Munka5!S$4:S$27,"&lt;"&amp;S37)+1</f>
        <v>15</v>
      </c>
      <c r="T89">
        <f>COUNTIFS(Munka5!T$4:T$27,"&gt;"&amp;T37)+1</f>
        <v>6</v>
      </c>
      <c r="U89">
        <f>COUNTIFS(Munka5!U$4:U$27,"&lt;"&amp;U37)+1</f>
        <v>2</v>
      </c>
      <c r="V89">
        <f>COUNTIFS(Munka5!V$4:V$27,"&gt;"&amp;V37)+1</f>
        <v>5</v>
      </c>
      <c r="W89">
        <f>COUNTIFS(Munka5!W$4:W$27,"&lt;"&amp;W37)+1</f>
        <v>7</v>
      </c>
      <c r="X89">
        <f>COUNTIFS(Munka5!X$4:X$27,"&gt;"&amp;X37)+1</f>
        <v>8</v>
      </c>
      <c r="Y89">
        <f>COUNTIFS(Munka5!Y$4:Y$27,"&gt;"&amp;Y37)+1</f>
        <v>2</v>
      </c>
      <c r="Z89">
        <f>COUNTIFS(Munka5!Z$4:Z$27,"&lt;"&amp;Z37)+1</f>
        <v>12</v>
      </c>
      <c r="AA89">
        <f>COUNTIFS(Munka5!AA$4:AA$27,"&gt;"&amp;AA37)+1</f>
        <v>9</v>
      </c>
      <c r="AB89">
        <f>COUNTIFS(Munka5!AB$4:AB$27,"&lt;"&amp;AB37)+1</f>
        <v>22</v>
      </c>
      <c r="AC89">
        <f>COUNTIFS(Munka5!AC$4:AC$27,"&gt;"&amp;AC37)+1</f>
        <v>4</v>
      </c>
      <c r="AD89">
        <f>COUNTIFS(Munka5!AD$4:AD$27,"&lt;"&amp;AD37)+1</f>
        <v>14</v>
      </c>
      <c r="AE89">
        <f>COUNTIFS(Munka5!AE$4:AE$27,"&gt;"&amp;AE37)+1</f>
        <v>5</v>
      </c>
      <c r="AF89">
        <f>COUNTIFS(Munka5!AF$4:AF$27,"&gt;"&amp;AF37)+1</f>
        <v>19</v>
      </c>
      <c r="AG89">
        <f>COUNTIFS(Munka5!AG$4:AG$27,"&lt;"&amp;AG37)+1</f>
        <v>7</v>
      </c>
      <c r="AH89">
        <f>COUNTIFS(Munka5!AH$4:AH$27,"&gt;"&amp;AH37)+1</f>
        <v>9</v>
      </c>
      <c r="AI89">
        <f>COUNTIFS(Munka5!AI$4:AI$27,"&gt;"&amp;AI37)+1</f>
        <v>1</v>
      </c>
      <c r="AJ89">
        <f>COUNTIFS(Munka5!AJ$4:AJ$27,"&gt;"&amp;AJ37)+1</f>
        <v>4</v>
      </c>
      <c r="AK89" s="88">
        <v>8</v>
      </c>
      <c r="AL89">
        <f t="shared" si="11"/>
        <v>334</v>
      </c>
    </row>
    <row r="90" spans="1:38">
      <c r="A90" t="s">
        <v>48</v>
      </c>
      <c r="B90">
        <f>COUNTIFS(Munka5!B$4:B$27,"&lt;"&amp;B38)+1</f>
        <v>3</v>
      </c>
      <c r="C90">
        <f>COUNTIFS(Munka5!C$4:C$27,"&gt;"&amp;C38)+1</f>
        <v>6</v>
      </c>
      <c r="D90">
        <f>COUNTIFS(Munka5!D$4:D$27,"&gt;"&amp;D38)+1</f>
        <v>6</v>
      </c>
      <c r="E90">
        <f>COUNTIFS(Munka5!E$4:E$27,"&lt;"&amp;E38)+1</f>
        <v>1</v>
      </c>
      <c r="F90">
        <f>COUNTIFS(Munka5!F$4:F$27,"&gt;"&amp;ABS(F38))+1</f>
        <v>4</v>
      </c>
      <c r="G90">
        <f>COUNTIFS(Munka5!G$4:G$27,"&lt;"&amp;G38)+1</f>
        <v>24</v>
      </c>
      <c r="H90">
        <f>COUNTIFS(Munka5!H$4:H$27,"&gt;"&amp;H38)+1</f>
        <v>8</v>
      </c>
      <c r="I90">
        <f>COUNTIFS(Munka5!I$4:I$27,"&lt;"&amp;I38)+1</f>
        <v>11</v>
      </c>
      <c r="J90">
        <f>COUNTIFS(Munka5!J$4:J$27,"&gt;"&amp;J38)+1</f>
        <v>22</v>
      </c>
      <c r="K90">
        <f>COUNTIFS(Munka5!K$4:K$27,"&gt;"&amp;K38)+1</f>
        <v>10</v>
      </c>
      <c r="L90">
        <f>COUNTIFS(Munka5!L$4:L$27,"&lt;"&amp;L38)+1</f>
        <v>21</v>
      </c>
      <c r="M90">
        <f>COUNTIFS(Munka5!M$4:M$27,"&gt;"&amp;M38)+1</f>
        <v>4</v>
      </c>
      <c r="N90">
        <f>COUNTIFS(Munka5!N$4:N$27,"&lt;"&amp;N38)+1</f>
        <v>16</v>
      </c>
      <c r="O90">
        <f>COUNTIFS(Munka5!O$4:O$27,"&gt;"&amp;O38)+1</f>
        <v>14</v>
      </c>
      <c r="P90">
        <f>COUNTIFS(Munka5!P$4:P$27,"&lt;"&amp;P38)+1</f>
        <v>15</v>
      </c>
      <c r="Q90">
        <f>COUNTIFS(Munka5!Q$4:Q$27,"&gt;"&amp;Q38)+1</f>
        <v>10</v>
      </c>
      <c r="R90">
        <f>COUNTIFS(Munka5!R$4:R$27,"&gt;"&amp;R38)+1</f>
        <v>13</v>
      </c>
      <c r="S90">
        <f>COUNTIFS(Munka5!S$4:S$27,"&lt;"&amp;S38)+1</f>
        <v>7</v>
      </c>
      <c r="T90">
        <f>COUNTIFS(Munka5!T$4:T$27,"&gt;"&amp;T38)+1</f>
        <v>14</v>
      </c>
      <c r="U90">
        <f>COUNTIFS(Munka5!U$4:U$27,"&lt;"&amp;U38)+1</f>
        <v>5</v>
      </c>
      <c r="V90">
        <f>COUNTIFS(Munka5!V$4:V$27,"&gt;"&amp;V38)+1</f>
        <v>2</v>
      </c>
      <c r="W90">
        <f>COUNTIFS(Munka5!W$4:W$27,"&lt;"&amp;W38)+1</f>
        <v>12</v>
      </c>
      <c r="X90">
        <f>COUNTIFS(Munka5!X$4:X$27,"&gt;"&amp;X38)+1</f>
        <v>18</v>
      </c>
      <c r="Y90">
        <f>COUNTIFS(Munka5!Y$4:Y$27,"&gt;"&amp;Y38)+1</f>
        <v>2</v>
      </c>
      <c r="Z90">
        <f>COUNTIFS(Munka5!Z$4:Z$27,"&lt;"&amp;Z38)+1</f>
        <v>21</v>
      </c>
      <c r="AA90">
        <f>COUNTIFS(Munka5!AA$4:AA$27,"&gt;"&amp;AA38)+1</f>
        <v>2</v>
      </c>
      <c r="AB90">
        <f>COUNTIFS(Munka5!AB$4:AB$27,"&lt;"&amp;AB38)+1</f>
        <v>13</v>
      </c>
      <c r="AC90">
        <f>COUNTIFS(Munka5!AC$4:AC$27,"&gt;"&amp;AC38)+1</f>
        <v>17</v>
      </c>
      <c r="AD90">
        <f>COUNTIFS(Munka5!AD$4:AD$27,"&lt;"&amp;AD38)+1</f>
        <v>11</v>
      </c>
      <c r="AE90">
        <f>COUNTIFS(Munka5!AE$4:AE$27,"&gt;"&amp;AE38)+1</f>
        <v>5</v>
      </c>
      <c r="AF90">
        <f>COUNTIFS(Munka5!AF$4:AF$27,"&gt;"&amp;AF38)+1</f>
        <v>12</v>
      </c>
      <c r="AG90">
        <f>COUNTIFS(Munka5!AG$4:AG$27,"&lt;"&amp;AG38)+1</f>
        <v>7</v>
      </c>
      <c r="AH90">
        <f>COUNTIFS(Munka5!AH$4:AH$27,"&gt;"&amp;AH38)+1</f>
        <v>9</v>
      </c>
      <c r="AI90">
        <f>COUNTIFS(Munka5!AI$4:AI$27,"&gt;"&amp;AI38)+1</f>
        <v>16</v>
      </c>
      <c r="AJ90">
        <f>COUNTIFS(Munka5!AJ$4:AJ$27,"&gt;"&amp;AJ38)+1</f>
        <v>4</v>
      </c>
      <c r="AK90" s="88">
        <v>6</v>
      </c>
      <c r="AL90">
        <f t="shared" si="11"/>
        <v>365</v>
      </c>
    </row>
    <row r="91" spans="1:38">
      <c r="A91" t="s">
        <v>48</v>
      </c>
      <c r="B91">
        <f>COUNTIFS(Munka5!B$4:B$27,"&lt;"&amp;B39)+1</f>
        <v>6</v>
      </c>
      <c r="C91">
        <f>COUNTIFS(Munka5!C$4:C$27,"&gt;"&amp;C39)+1</f>
        <v>6</v>
      </c>
      <c r="D91">
        <f>COUNTIFS(Munka5!D$4:D$27,"&gt;"&amp;D39)+1</f>
        <v>2</v>
      </c>
      <c r="E91">
        <f>COUNTIFS(Munka5!E$4:E$27,"&lt;"&amp;E39)+1</f>
        <v>3</v>
      </c>
      <c r="F91">
        <f>COUNTIFS(Munka5!F$4:F$27,"&gt;"&amp;ABS(F39))+1</f>
        <v>6</v>
      </c>
      <c r="G91">
        <f>COUNTIFS(Munka5!G$4:G$27,"&lt;"&amp;G39)+1</f>
        <v>21</v>
      </c>
      <c r="H91">
        <f>COUNTIFS(Munka5!H$4:H$27,"&gt;"&amp;H39)+1</f>
        <v>8</v>
      </c>
      <c r="I91">
        <f>COUNTIFS(Munka5!I$4:I$27,"&lt;"&amp;I39)+1</f>
        <v>16</v>
      </c>
      <c r="J91">
        <f>COUNTIFS(Munka5!J$4:J$27,"&gt;"&amp;J39)+1</f>
        <v>15</v>
      </c>
      <c r="K91">
        <f>COUNTIFS(Munka5!K$4:K$27,"&gt;"&amp;K39)+1</f>
        <v>22</v>
      </c>
      <c r="L91">
        <f>COUNTIFS(Munka5!L$4:L$27,"&lt;"&amp;L39)+1</f>
        <v>11</v>
      </c>
      <c r="M91">
        <f>COUNTIFS(Munka5!M$4:M$27,"&gt;"&amp;M39)+1</f>
        <v>6</v>
      </c>
      <c r="N91">
        <f>COUNTIFS(Munka5!N$4:N$27,"&lt;"&amp;N39)+1</f>
        <v>12</v>
      </c>
      <c r="O91">
        <f>COUNTIFS(Munka5!O$4:O$27,"&gt;"&amp;O39)+1</f>
        <v>20</v>
      </c>
      <c r="P91">
        <f>COUNTIFS(Munka5!P$4:P$27,"&lt;"&amp;P39)+1</f>
        <v>17</v>
      </c>
      <c r="Q91">
        <f>COUNTIFS(Munka5!Q$4:Q$27,"&gt;"&amp;Q39)+1</f>
        <v>10</v>
      </c>
      <c r="R91">
        <f>COUNTIFS(Munka5!R$4:R$27,"&gt;"&amp;R39)+1</f>
        <v>23</v>
      </c>
      <c r="S91">
        <f>COUNTIFS(Munka5!S$4:S$27,"&lt;"&amp;S39)+1</f>
        <v>12</v>
      </c>
      <c r="T91">
        <f>COUNTIFS(Munka5!T$4:T$27,"&gt;"&amp;T39)+1</f>
        <v>10</v>
      </c>
      <c r="U91">
        <f>COUNTIFS(Munka5!U$4:U$27,"&lt;"&amp;U39)+1</f>
        <v>1</v>
      </c>
      <c r="V91">
        <f>COUNTIFS(Munka5!V$4:V$27,"&gt;"&amp;V39)+1</f>
        <v>2</v>
      </c>
      <c r="W91">
        <f>COUNTIFS(Munka5!W$4:W$27,"&lt;"&amp;W39)+1</f>
        <v>1</v>
      </c>
      <c r="X91">
        <f>COUNTIFS(Munka5!X$4:X$27,"&gt;"&amp;X39)+1</f>
        <v>14</v>
      </c>
      <c r="Y91">
        <f>COUNTIFS(Munka5!Y$4:Y$27,"&gt;"&amp;Y39)+1</f>
        <v>6</v>
      </c>
      <c r="Z91">
        <f>COUNTIFS(Munka5!Z$4:Z$27,"&lt;"&amp;Z39)+1</f>
        <v>10</v>
      </c>
      <c r="AA91">
        <f>COUNTIFS(Munka5!AA$4:AA$27,"&gt;"&amp;AA39)+1</f>
        <v>18</v>
      </c>
      <c r="AB91">
        <f>COUNTIFS(Munka5!AB$4:AB$27,"&lt;"&amp;AB39)+1</f>
        <v>24</v>
      </c>
      <c r="AC91">
        <f>COUNTIFS(Munka5!AC$4:AC$27,"&gt;"&amp;AC39)+1</f>
        <v>1</v>
      </c>
      <c r="AD91">
        <f>COUNTIFS(Munka5!AD$4:AD$27,"&lt;"&amp;AD39)+1</f>
        <v>19</v>
      </c>
      <c r="AE91">
        <f>COUNTIFS(Munka5!AE$4:AE$27,"&gt;"&amp;AE39)+1</f>
        <v>20</v>
      </c>
      <c r="AF91">
        <f>COUNTIFS(Munka5!AF$4:AF$27,"&gt;"&amp;AF39)+1</f>
        <v>18</v>
      </c>
      <c r="AG91">
        <f>COUNTIFS(Munka5!AG$4:AG$27,"&lt;"&amp;AG39)+1</f>
        <v>19</v>
      </c>
      <c r="AH91">
        <f>COUNTIFS(Munka5!AH$4:AH$27,"&gt;"&amp;AH39)+1</f>
        <v>2</v>
      </c>
      <c r="AI91">
        <f>COUNTIFS(Munka5!AI$4:AI$27,"&gt;"&amp;AI39)+1</f>
        <v>19</v>
      </c>
      <c r="AJ91">
        <f>COUNTIFS(Munka5!AJ$4:AJ$27,"&gt;"&amp;AJ39)+1</f>
        <v>4</v>
      </c>
      <c r="AK91" s="88">
        <v>7</v>
      </c>
      <c r="AL91">
        <f t="shared" si="11"/>
        <v>404</v>
      </c>
    </row>
    <row r="92" spans="1:38">
      <c r="A92" t="s">
        <v>37</v>
      </c>
      <c r="B92">
        <f>COUNTIFS(Munka5!B$4:B$27,"&lt;"&amp;B40)+1</f>
        <v>18</v>
      </c>
      <c r="C92">
        <f>COUNTIFS(Munka5!C$4:C$27,"&gt;"&amp;C40)+1</f>
        <v>6</v>
      </c>
      <c r="D92">
        <f>COUNTIFS(Munka5!D$4:D$27,"&gt;"&amp;D40)+1</f>
        <v>13</v>
      </c>
      <c r="E92">
        <f>COUNTIFS(Munka5!E$4:E$27,"&lt;"&amp;E40)+1</f>
        <v>10</v>
      </c>
      <c r="F92">
        <f>COUNTIFS(Munka5!F$4:F$27,"&gt;"&amp;ABS(F40))+1</f>
        <v>10</v>
      </c>
      <c r="G92">
        <f>COUNTIFS(Munka5!G$4:G$27,"&lt;"&amp;G40)+1</f>
        <v>5</v>
      </c>
      <c r="H92">
        <f>COUNTIFS(Munka5!H$4:H$27,"&gt;"&amp;H40)+1</f>
        <v>1</v>
      </c>
      <c r="I92">
        <f>COUNTIFS(Munka5!I$4:I$27,"&lt;"&amp;I40)+1</f>
        <v>9</v>
      </c>
      <c r="J92">
        <f>COUNTIFS(Munka5!J$4:J$27,"&gt;"&amp;J40)+1</f>
        <v>7</v>
      </c>
      <c r="K92">
        <f>COUNTIFS(Munka5!K$4:K$27,"&gt;"&amp;K40)+1</f>
        <v>2</v>
      </c>
      <c r="L92">
        <f>COUNTIFS(Munka5!L$4:L$27,"&lt;"&amp;L40)+1</f>
        <v>4</v>
      </c>
      <c r="M92">
        <f>COUNTIFS(Munka5!M$4:M$27,"&gt;"&amp;M40)+1</f>
        <v>19</v>
      </c>
      <c r="N92">
        <f>COUNTIFS(Munka5!N$4:N$27,"&lt;"&amp;N40)+1</f>
        <v>22</v>
      </c>
      <c r="O92">
        <f>COUNTIFS(Munka5!O$4:O$27,"&gt;"&amp;O40)+1</f>
        <v>14</v>
      </c>
      <c r="P92">
        <f>COUNTIFS(Munka5!P$4:P$27,"&lt;"&amp;P40)+1</f>
        <v>19</v>
      </c>
      <c r="Q92">
        <f>COUNTIFS(Munka5!Q$4:Q$27,"&gt;"&amp;Q40)+1</f>
        <v>10</v>
      </c>
      <c r="R92">
        <f>COUNTIFS(Munka5!R$4:R$27,"&gt;"&amp;R40)+1</f>
        <v>18</v>
      </c>
      <c r="S92">
        <f>COUNTIFS(Munka5!S$4:S$27,"&lt;"&amp;S40)+1</f>
        <v>7</v>
      </c>
      <c r="T92">
        <f>COUNTIFS(Munka5!T$4:T$27,"&gt;"&amp;T40)+1</f>
        <v>14</v>
      </c>
      <c r="U92">
        <f>COUNTIFS(Munka5!U$4:U$27,"&lt;"&amp;U40)+1</f>
        <v>13</v>
      </c>
      <c r="V92">
        <f>COUNTIFS(Munka5!V$4:V$27,"&gt;"&amp;V40)+1</f>
        <v>7</v>
      </c>
      <c r="W92">
        <f>COUNTIFS(Munka5!W$4:W$27,"&lt;"&amp;W40)+1</f>
        <v>15</v>
      </c>
      <c r="X92">
        <f>COUNTIFS(Munka5!X$4:X$27,"&gt;"&amp;X40)+1</f>
        <v>18</v>
      </c>
      <c r="Y92">
        <f>COUNTIFS(Munka5!Y$4:Y$27,"&gt;"&amp;Y40)+1</f>
        <v>15</v>
      </c>
      <c r="Z92">
        <f>COUNTIFS(Munka5!Z$4:Z$27,"&lt;"&amp;Z40)+1</f>
        <v>12</v>
      </c>
      <c r="AA92">
        <f>COUNTIFS(Munka5!AA$4:AA$27,"&gt;"&amp;AA40)+1</f>
        <v>9</v>
      </c>
      <c r="AB92">
        <f>COUNTIFS(Munka5!AB$4:AB$27,"&lt;"&amp;AB40)+1</f>
        <v>3</v>
      </c>
      <c r="AC92">
        <f>COUNTIFS(Munka5!AC$4:AC$27,"&gt;"&amp;AC40)+1</f>
        <v>17</v>
      </c>
      <c r="AD92">
        <f>COUNTIFS(Munka5!AD$4:AD$27,"&lt;"&amp;AD40)+1</f>
        <v>9</v>
      </c>
      <c r="AE92">
        <f>COUNTIFS(Munka5!AE$4:AE$27,"&gt;"&amp;AE40)+1</f>
        <v>14</v>
      </c>
      <c r="AF92">
        <f>COUNTIFS(Munka5!AF$4:AF$27,"&gt;"&amp;AF40)+1</f>
        <v>1</v>
      </c>
      <c r="AG92">
        <f>COUNTIFS(Munka5!AG$4:AG$27,"&lt;"&amp;AG40)+1</f>
        <v>22</v>
      </c>
      <c r="AH92">
        <f>COUNTIFS(Munka5!AH$4:AH$27,"&gt;"&amp;AH40)+1</f>
        <v>5</v>
      </c>
      <c r="AI92">
        <f>COUNTIFS(Munka5!AI$4:AI$27,"&gt;"&amp;AI40)+1</f>
        <v>9</v>
      </c>
      <c r="AJ92">
        <f>COUNTIFS(Munka5!AJ$4:AJ$27,"&gt;"&amp;AJ40)+1</f>
        <v>4</v>
      </c>
      <c r="AK92" s="88">
        <v>4</v>
      </c>
      <c r="AL92">
        <f t="shared" si="11"/>
        <v>381</v>
      </c>
    </row>
    <row r="93" spans="1:38">
      <c r="A93" t="s">
        <v>37</v>
      </c>
      <c r="B93">
        <f>COUNTIFS(Munka5!B$4:B$27,"&lt;"&amp;B41)+1</f>
        <v>8</v>
      </c>
      <c r="C93">
        <f>COUNTIFS(Munka5!C$4:C$27,"&gt;"&amp;C41)+1</f>
        <v>3</v>
      </c>
      <c r="D93">
        <f>COUNTIFS(Munka5!D$4:D$27,"&gt;"&amp;D41)+1</f>
        <v>6</v>
      </c>
      <c r="E93">
        <f>COUNTIFS(Munka5!E$4:E$27,"&lt;"&amp;E41)+1</f>
        <v>1</v>
      </c>
      <c r="F93">
        <f>COUNTIFS(Munka5!F$4:F$27,"&gt;"&amp;ABS(F41))+1</f>
        <v>4</v>
      </c>
      <c r="G93">
        <f>COUNTIFS(Munka5!G$4:G$27,"&lt;"&amp;G41)+1</f>
        <v>23</v>
      </c>
      <c r="H93">
        <f>COUNTIFS(Munka5!H$4:H$27,"&gt;"&amp;H41)+1</f>
        <v>8</v>
      </c>
      <c r="I93">
        <f>COUNTIFS(Munka5!I$4:I$27,"&lt;"&amp;I41)+1</f>
        <v>20</v>
      </c>
      <c r="J93">
        <f>COUNTIFS(Munka5!J$4:J$27,"&gt;"&amp;J41)+1</f>
        <v>14</v>
      </c>
      <c r="K93">
        <f>COUNTIFS(Munka5!K$4:K$27,"&gt;"&amp;K41)+1</f>
        <v>22</v>
      </c>
      <c r="L93">
        <f>COUNTIFS(Munka5!L$4:L$27,"&lt;"&amp;L41)+1</f>
        <v>20</v>
      </c>
      <c r="M93">
        <f>COUNTIFS(Munka5!M$4:M$27,"&gt;"&amp;M41)+1</f>
        <v>4</v>
      </c>
      <c r="N93">
        <f>COUNTIFS(Munka5!N$4:N$27,"&lt;"&amp;N41)+1</f>
        <v>3</v>
      </c>
      <c r="O93">
        <f>COUNTIFS(Munka5!O$4:O$27,"&gt;"&amp;O41)+1</f>
        <v>6</v>
      </c>
      <c r="P93">
        <f>COUNTIFS(Munka5!P$4:P$27,"&lt;"&amp;P41)+1</f>
        <v>13</v>
      </c>
      <c r="Q93">
        <f>COUNTIFS(Munka5!Q$4:Q$27,"&gt;"&amp;Q41)+1</f>
        <v>6</v>
      </c>
      <c r="R93">
        <f>COUNTIFS(Munka5!R$4:R$27,"&gt;"&amp;R41)+1</f>
        <v>8</v>
      </c>
      <c r="S93">
        <f>COUNTIFS(Munka5!S$4:S$27,"&lt;"&amp;S41)+1</f>
        <v>17</v>
      </c>
      <c r="T93">
        <f>COUNTIFS(Munka5!T$4:T$27,"&gt;"&amp;T41)+1</f>
        <v>6</v>
      </c>
      <c r="U93">
        <f>COUNTIFS(Munka5!U$4:U$27,"&lt;"&amp;U41)+1</f>
        <v>20</v>
      </c>
      <c r="V93">
        <f>COUNTIFS(Munka5!V$4:V$27,"&gt;"&amp;V41)+1</f>
        <v>14</v>
      </c>
      <c r="W93">
        <f>COUNTIFS(Munka5!W$4:W$27,"&lt;"&amp;W41)+1</f>
        <v>15</v>
      </c>
      <c r="X93">
        <f>COUNTIFS(Munka5!X$4:X$27,"&gt;"&amp;X41)+1</f>
        <v>2</v>
      </c>
      <c r="Y93">
        <f>COUNTIFS(Munka5!Y$4:Y$27,"&gt;"&amp;Y41)+1</f>
        <v>11</v>
      </c>
      <c r="Z93">
        <f>COUNTIFS(Munka5!Z$4:Z$27,"&lt;"&amp;Z41)+1</f>
        <v>4</v>
      </c>
      <c r="AA93">
        <f>COUNTIFS(Munka5!AA$4:AA$27,"&gt;"&amp;AA41)+1</f>
        <v>18</v>
      </c>
      <c r="AB93">
        <f>COUNTIFS(Munka5!AB$4:AB$27,"&lt;"&amp;AB41)+1</f>
        <v>1</v>
      </c>
      <c r="AC93">
        <f>COUNTIFS(Munka5!AC$4:AC$27,"&gt;"&amp;AC41)+1</f>
        <v>7</v>
      </c>
      <c r="AD93">
        <f>COUNTIFS(Munka5!AD$4:AD$27,"&lt;"&amp;AD41)+1</f>
        <v>1</v>
      </c>
      <c r="AE93">
        <f>COUNTIFS(Munka5!AE$4:AE$27,"&gt;"&amp;AE41)+1</f>
        <v>5</v>
      </c>
      <c r="AF93">
        <f>COUNTIFS(Munka5!AF$4:AF$27,"&gt;"&amp;AF41)+1</f>
        <v>8</v>
      </c>
      <c r="AG93">
        <f>COUNTIFS(Munka5!AG$4:AG$27,"&lt;"&amp;AG41)+1</f>
        <v>7</v>
      </c>
      <c r="AH93">
        <f>COUNTIFS(Munka5!AH$4:AH$27,"&gt;"&amp;AH41)+1</f>
        <v>9</v>
      </c>
      <c r="AI93">
        <f>COUNTIFS(Munka5!AI$4:AI$27,"&gt;"&amp;AI41)+1</f>
        <v>19</v>
      </c>
      <c r="AJ93">
        <f>COUNTIFS(Munka5!AJ$4:AJ$27,"&gt;"&amp;AJ41)+1</f>
        <v>4</v>
      </c>
      <c r="AK93" s="88">
        <v>6</v>
      </c>
      <c r="AL93">
        <f t="shared" si="11"/>
        <v>337</v>
      </c>
    </row>
    <row r="94" spans="1:38">
      <c r="A94" t="s">
        <v>44</v>
      </c>
      <c r="B94">
        <f>COUNTIFS(Munka5!B$4:B$27,"&lt;"&amp;B42)+1</f>
        <v>15</v>
      </c>
      <c r="C94">
        <f>COUNTIFS(Munka5!C$4:C$27,"&gt;"&amp;C42)+1</f>
        <v>1</v>
      </c>
      <c r="D94">
        <f>COUNTIFS(Munka5!D$4:D$27,"&gt;"&amp;D42)+1</f>
        <v>2</v>
      </c>
      <c r="E94">
        <f>COUNTIFS(Munka5!E$4:E$27,"&lt;"&amp;E42)+1</f>
        <v>8</v>
      </c>
      <c r="F94">
        <f>COUNTIFS(Munka5!F$4:F$27,"&gt;"&amp;ABS(F42))+1</f>
        <v>1</v>
      </c>
      <c r="G94">
        <f>COUNTIFS(Munka5!G$4:G$27,"&lt;"&amp;G42)+1</f>
        <v>19</v>
      </c>
      <c r="H94">
        <f>COUNTIFS(Munka5!H$4:H$27,"&gt;"&amp;H42)+1</f>
        <v>1</v>
      </c>
      <c r="I94">
        <f>COUNTIFS(Munka5!I$4:I$27,"&lt;"&amp;I42)+1</f>
        <v>21</v>
      </c>
      <c r="J94">
        <f>COUNTIFS(Munka5!J$4:J$27,"&gt;"&amp;J42)+1</f>
        <v>7</v>
      </c>
      <c r="K94">
        <f>COUNTIFS(Munka5!K$4:K$27,"&gt;"&amp;K42)+1</f>
        <v>14</v>
      </c>
      <c r="L94">
        <f>COUNTIFS(Munka5!L$4:L$27,"&lt;"&amp;L42)+1</f>
        <v>22</v>
      </c>
      <c r="M94">
        <f>COUNTIFS(Munka5!M$4:M$27,"&gt;"&amp;M42)+1</f>
        <v>2</v>
      </c>
      <c r="N94">
        <f>COUNTIFS(Munka5!N$4:N$27,"&lt;"&amp;N42)+1</f>
        <v>8</v>
      </c>
      <c r="O94">
        <f>COUNTIFS(Munka5!O$4:O$27,"&gt;"&amp;O42)+1</f>
        <v>14</v>
      </c>
      <c r="P94">
        <f>COUNTIFS(Munka5!P$4:P$27,"&lt;"&amp;P42)+1</f>
        <v>20</v>
      </c>
      <c r="Q94">
        <f>COUNTIFS(Munka5!Q$4:Q$27,"&gt;"&amp;Q42)+1</f>
        <v>2</v>
      </c>
      <c r="R94">
        <f>COUNTIFS(Munka5!R$4:R$27,"&gt;"&amp;R42)+1</f>
        <v>15</v>
      </c>
      <c r="S94">
        <f>COUNTIFS(Munka5!S$4:S$27,"&lt;"&amp;S42)+1</f>
        <v>1</v>
      </c>
      <c r="T94">
        <f>COUNTIFS(Munka5!T$4:T$27,"&gt;"&amp;T42)+1</f>
        <v>23</v>
      </c>
      <c r="U94">
        <f>COUNTIFS(Munka5!U$4:U$27,"&lt;"&amp;U42)+1</f>
        <v>14</v>
      </c>
      <c r="V94">
        <f>COUNTIFS(Munka5!V$4:V$27,"&gt;"&amp;V42)+1</f>
        <v>7</v>
      </c>
      <c r="W94">
        <f>COUNTIFS(Munka5!W$4:W$27,"&lt;"&amp;W42)+1</f>
        <v>18</v>
      </c>
      <c r="X94">
        <f>COUNTIFS(Munka5!X$4:X$27,"&gt;"&amp;X42)+1</f>
        <v>14</v>
      </c>
      <c r="Y94">
        <f>COUNTIFS(Munka5!Y$4:Y$27,"&gt;"&amp;Y42)+1</f>
        <v>11</v>
      </c>
      <c r="Z94">
        <f>COUNTIFS(Munka5!Z$4:Z$27,"&lt;"&amp;Z42)+1</f>
        <v>17</v>
      </c>
      <c r="AA94">
        <f>COUNTIFS(Munka5!AA$4:AA$27,"&gt;"&amp;AA42)+1</f>
        <v>5</v>
      </c>
      <c r="AB94">
        <f>COUNTIFS(Munka5!AB$4:AB$27,"&lt;"&amp;AB42)+1</f>
        <v>13</v>
      </c>
      <c r="AC94">
        <f>COUNTIFS(Munka5!AC$4:AC$27,"&gt;"&amp;AC42)+1</f>
        <v>17</v>
      </c>
      <c r="AD94">
        <f>COUNTIFS(Munka5!AD$4:AD$27,"&lt;"&amp;AD42)+1</f>
        <v>20</v>
      </c>
      <c r="AE94">
        <f>COUNTIFS(Munka5!AE$4:AE$27,"&gt;"&amp;AE42)+1</f>
        <v>5</v>
      </c>
      <c r="AF94">
        <f>COUNTIFS(Munka5!AF$4:AF$27,"&gt;"&amp;AF42)+1</f>
        <v>16</v>
      </c>
      <c r="AG94">
        <f>COUNTIFS(Munka5!AG$4:AG$27,"&lt;"&amp;AG42)+1</f>
        <v>7</v>
      </c>
      <c r="AH94">
        <f>COUNTIFS(Munka5!AH$4:AH$27,"&gt;"&amp;AH42)+1</f>
        <v>9</v>
      </c>
      <c r="AI94">
        <f>COUNTIFS(Munka5!AI$4:AI$27,"&gt;"&amp;AI42)+1</f>
        <v>9</v>
      </c>
      <c r="AJ94">
        <f>COUNTIFS(Munka5!AJ$4:AJ$27,"&gt;"&amp;AJ42)+1</f>
        <v>4</v>
      </c>
      <c r="AK94" s="88">
        <v>1</v>
      </c>
      <c r="AL94">
        <f t="shared" si="11"/>
        <v>382</v>
      </c>
    </row>
    <row r="95" spans="1:38">
      <c r="A95" t="s">
        <v>44</v>
      </c>
      <c r="B95">
        <f>COUNTIFS(Munka5!B$4:B$27,"&lt;"&amp;B43)+1</f>
        <v>21</v>
      </c>
      <c r="C95">
        <f>COUNTIFS(Munka5!C$4:C$27,"&gt;"&amp;C43)+1</f>
        <v>3</v>
      </c>
      <c r="D95">
        <f>COUNTIFS(Munka5!D$4:D$27,"&gt;"&amp;D43)+1</f>
        <v>19</v>
      </c>
      <c r="E95">
        <f>COUNTIFS(Munka5!E$4:E$27,"&lt;"&amp;E43)+1</f>
        <v>10</v>
      </c>
      <c r="F95">
        <f>COUNTIFS(Munka5!F$4:F$27,"&gt;"&amp;ABS(F43))+1</f>
        <v>10</v>
      </c>
      <c r="G95">
        <f>COUNTIFS(Munka5!G$4:G$27,"&lt;"&amp;G43)+1</f>
        <v>13</v>
      </c>
      <c r="H95">
        <f>COUNTIFS(Munka5!H$4:H$27,"&gt;"&amp;H43)+1</f>
        <v>8</v>
      </c>
      <c r="I95">
        <f>COUNTIFS(Munka5!I$4:I$27,"&lt;"&amp;I43)+1</f>
        <v>23</v>
      </c>
      <c r="J95">
        <f>COUNTIFS(Munka5!J$4:J$27,"&gt;"&amp;J43)+1</f>
        <v>2</v>
      </c>
      <c r="K95">
        <f>COUNTIFS(Munka5!K$4:K$27,"&gt;"&amp;K43)+1</f>
        <v>17</v>
      </c>
      <c r="L95">
        <f>COUNTIFS(Munka5!L$4:L$27,"&lt;"&amp;L43)+1</f>
        <v>11</v>
      </c>
      <c r="M95">
        <f>COUNTIFS(Munka5!M$4:M$27,"&gt;"&amp;M43)+1</f>
        <v>6</v>
      </c>
      <c r="N95">
        <f>COUNTIFS(Munka5!N$4:N$27,"&lt;"&amp;N43)+1</f>
        <v>11</v>
      </c>
      <c r="O95">
        <f>COUNTIFS(Munka5!O$4:O$27,"&gt;"&amp;O43)+1</f>
        <v>6</v>
      </c>
      <c r="P95">
        <f>COUNTIFS(Munka5!P$4:P$27,"&lt;"&amp;P43)+1</f>
        <v>22</v>
      </c>
      <c r="Q95">
        <f>COUNTIFS(Munka5!Q$4:Q$27,"&gt;"&amp;Q43)+1</f>
        <v>2</v>
      </c>
      <c r="R95">
        <f>COUNTIFS(Munka5!R$4:R$27,"&gt;"&amp;R43)+1</f>
        <v>18</v>
      </c>
      <c r="S95">
        <f>COUNTIFS(Munka5!S$4:S$27,"&lt;"&amp;S43)+1</f>
        <v>18</v>
      </c>
      <c r="T95">
        <f>COUNTIFS(Munka5!T$4:T$27,"&gt;"&amp;T43)+1</f>
        <v>4</v>
      </c>
      <c r="U95">
        <f>COUNTIFS(Munka5!U$4:U$27,"&lt;"&amp;U43)+1</f>
        <v>15</v>
      </c>
      <c r="V95">
        <f>COUNTIFS(Munka5!V$4:V$27,"&gt;"&amp;V43)+1</f>
        <v>14</v>
      </c>
      <c r="W95">
        <f>COUNTIFS(Munka5!W$4:W$27,"&lt;"&amp;W43)+1</f>
        <v>22</v>
      </c>
      <c r="X95">
        <f>COUNTIFS(Munka5!X$4:X$27,"&gt;"&amp;X43)+1</f>
        <v>1</v>
      </c>
      <c r="Y95">
        <f>COUNTIFS(Munka5!Y$4:Y$27,"&gt;"&amp;Y43)+1</f>
        <v>15</v>
      </c>
      <c r="Z95">
        <f>COUNTIFS(Munka5!Z$4:Z$27,"&lt;"&amp;Z43)+1</f>
        <v>1</v>
      </c>
      <c r="AA95">
        <f>COUNTIFS(Munka5!AA$4:AA$27,"&gt;"&amp;AA43)+1</f>
        <v>21</v>
      </c>
      <c r="AB95">
        <f>COUNTIFS(Munka5!AB$4:AB$27,"&lt;"&amp;AB43)+1</f>
        <v>2</v>
      </c>
      <c r="AC95">
        <f>COUNTIFS(Munka5!AC$4:AC$27,"&gt;"&amp;AC43)+1</f>
        <v>7</v>
      </c>
      <c r="AD95">
        <f>COUNTIFS(Munka5!AD$4:AD$27,"&lt;"&amp;AD43)+1</f>
        <v>10</v>
      </c>
      <c r="AE95">
        <f>COUNTIFS(Munka5!AE$4:AE$27,"&gt;"&amp;AE43)+1</f>
        <v>2</v>
      </c>
      <c r="AF95">
        <f>COUNTIFS(Munka5!AF$4:AF$27,"&gt;"&amp;AF43)+1</f>
        <v>2</v>
      </c>
      <c r="AG95">
        <f>COUNTIFS(Munka5!AG$4:AG$27,"&lt;"&amp;AG43)+1</f>
        <v>19</v>
      </c>
      <c r="AH95">
        <f>COUNTIFS(Munka5!AH$4:AH$27,"&gt;"&amp;AH43)+1</f>
        <v>2</v>
      </c>
      <c r="AI95">
        <f>COUNTIFS(Munka5!AI$4:AI$27,"&gt;"&amp;AI43)+1</f>
        <v>19</v>
      </c>
      <c r="AJ95">
        <f>COUNTIFS(Munka5!AJ$4:AJ$27,"&gt;"&amp;AJ43)+1</f>
        <v>1</v>
      </c>
      <c r="AK95" s="88">
        <v>8</v>
      </c>
      <c r="AL95">
        <f t="shared" si="11"/>
        <v>377</v>
      </c>
    </row>
    <row r="96" spans="1:38">
      <c r="A96" t="s">
        <v>49</v>
      </c>
      <c r="B96">
        <f>COUNTIFS(Munka5!B$4:B$27,"&lt;"&amp;B44)+1</f>
        <v>23</v>
      </c>
      <c r="C96">
        <f>COUNTIFS(Munka5!C$4:C$27,"&gt;"&amp;C44)+1</f>
        <v>14</v>
      </c>
      <c r="D96">
        <f>COUNTIFS(Munka5!D$4:D$27,"&gt;"&amp;D44)+1</f>
        <v>13</v>
      </c>
      <c r="E96">
        <f>COUNTIFS(Munka5!E$4:E$27,"&lt;"&amp;E44)+1</f>
        <v>9</v>
      </c>
      <c r="F96">
        <f>COUNTIFS(Munka5!F$4:F$27,"&gt;"&amp;ABS(F44))+1</f>
        <v>9</v>
      </c>
      <c r="G96">
        <f>COUNTIFS(Munka5!G$4:G$27,"&lt;"&amp;G44)+1</f>
        <v>1</v>
      </c>
      <c r="H96">
        <f>COUNTIFS(Munka5!H$4:H$27,"&gt;"&amp;H44)+1</f>
        <v>3</v>
      </c>
      <c r="I96">
        <f>COUNTIFS(Munka5!I$4:I$27,"&lt;"&amp;I44)+1</f>
        <v>7</v>
      </c>
      <c r="J96">
        <f>COUNTIFS(Munka5!J$4:J$27,"&gt;"&amp;J44)+1</f>
        <v>22</v>
      </c>
      <c r="K96">
        <f>COUNTIFS(Munka5!K$4:K$27,"&gt;"&amp;K44)+1</f>
        <v>2</v>
      </c>
      <c r="L96">
        <f>COUNTIFS(Munka5!L$4:L$27,"&lt;"&amp;L44)+1</f>
        <v>11</v>
      </c>
      <c r="M96">
        <f>COUNTIFS(Munka5!M$4:M$27,"&gt;"&amp;M44)+1</f>
        <v>6</v>
      </c>
      <c r="N96">
        <f>COUNTIFS(Munka5!N$4:N$27,"&lt;"&amp;N44)+1</f>
        <v>19</v>
      </c>
      <c r="O96">
        <f>COUNTIFS(Munka5!O$4:O$27,"&gt;"&amp;O44)+1</f>
        <v>3</v>
      </c>
      <c r="P96">
        <f>COUNTIFS(Munka5!P$4:P$27,"&lt;"&amp;P44)+1</f>
        <v>10</v>
      </c>
      <c r="Q96">
        <f>COUNTIFS(Munka5!Q$4:Q$27,"&gt;"&amp;Q44)+1</f>
        <v>19</v>
      </c>
      <c r="R96">
        <f>COUNTIFS(Munka5!R$4:R$27,"&gt;"&amp;R44)+1</f>
        <v>5</v>
      </c>
      <c r="S96">
        <f>COUNTIFS(Munka5!S$4:S$27,"&lt;"&amp;S44)+1</f>
        <v>6</v>
      </c>
      <c r="T96">
        <f>COUNTIFS(Munka5!T$4:T$27,"&gt;"&amp;T44)+1</f>
        <v>19</v>
      </c>
      <c r="U96">
        <f>COUNTIFS(Munka5!U$4:U$27,"&lt;"&amp;U44)+1</f>
        <v>22</v>
      </c>
      <c r="V96">
        <f>COUNTIFS(Munka5!V$4:V$27,"&gt;"&amp;V44)+1</f>
        <v>6</v>
      </c>
      <c r="W96">
        <f>COUNTIFS(Munka5!W$4:W$27,"&lt;"&amp;W44)+1</f>
        <v>17</v>
      </c>
      <c r="X96">
        <f>COUNTIFS(Munka5!X$4:X$27,"&gt;"&amp;X44)+1</f>
        <v>24</v>
      </c>
      <c r="Y96">
        <f>COUNTIFS(Munka5!Y$4:Y$27,"&gt;"&amp;Y44)+1</f>
        <v>6</v>
      </c>
      <c r="Z96">
        <f>COUNTIFS(Munka5!Z$4:Z$27,"&lt;"&amp;Z44)+1</f>
        <v>17</v>
      </c>
      <c r="AA96">
        <f>COUNTIFS(Munka5!AA$4:AA$27,"&gt;"&amp;AA44)+1</f>
        <v>5</v>
      </c>
      <c r="AB96">
        <f>COUNTIFS(Munka5!AB$4:AB$27,"&lt;"&amp;AB44)+1</f>
        <v>8</v>
      </c>
      <c r="AC96">
        <f>COUNTIFS(Munka5!AC$4:AC$27,"&gt;"&amp;AC44)+1</f>
        <v>17</v>
      </c>
      <c r="AD96">
        <f>COUNTIFS(Munka5!AD$4:AD$27,"&lt;"&amp;AD44)+1</f>
        <v>13</v>
      </c>
      <c r="AE96">
        <f>COUNTIFS(Munka5!AE$4:AE$27,"&gt;"&amp;AE44)+1</f>
        <v>20</v>
      </c>
      <c r="AF96">
        <f>COUNTIFS(Munka5!AF$4:AF$27,"&gt;"&amp;AF44)+1</f>
        <v>2</v>
      </c>
      <c r="AG96">
        <f>COUNTIFS(Munka5!AG$4:AG$27,"&lt;"&amp;AG44)+1</f>
        <v>23</v>
      </c>
      <c r="AH96">
        <f>COUNTIFS(Munka5!AH$4:AH$27,"&gt;"&amp;AH44)+1</f>
        <v>2</v>
      </c>
      <c r="AI96">
        <f>COUNTIFS(Munka5!AI$4:AI$27,"&gt;"&amp;AI44)+1</f>
        <v>9</v>
      </c>
      <c r="AJ96">
        <f>COUNTIFS(Munka5!AJ$4:AJ$27,"&gt;"&amp;AJ44)+1</f>
        <v>4</v>
      </c>
      <c r="AK96" s="88">
        <v>11</v>
      </c>
      <c r="AL96">
        <f t="shared" si="11"/>
        <v>396</v>
      </c>
    </row>
    <row r="97" spans="1:44">
      <c r="A97" t="s">
        <v>49</v>
      </c>
      <c r="B97">
        <f>COUNTIFS(Munka5!B$4:B$27,"&lt;"&amp;B45)+1</f>
        <v>24</v>
      </c>
      <c r="C97">
        <f>COUNTIFS(Munka5!C$4:C$27,"&gt;"&amp;C45)+1</f>
        <v>24</v>
      </c>
      <c r="D97">
        <f>COUNTIFS(Munka5!D$4:D$27,"&gt;"&amp;D45)+1</f>
        <v>22</v>
      </c>
      <c r="E97">
        <f>COUNTIFS(Munka5!E$4:E$27,"&lt;"&amp;E45)+1</f>
        <v>16</v>
      </c>
      <c r="F97">
        <f>COUNTIFS(Munka5!F$4:F$27,"&gt;"&amp;ABS(F45))+1</f>
        <v>9</v>
      </c>
      <c r="G97">
        <f>COUNTIFS(Munka5!G$4:G$27,"&lt;"&amp;G45)+1</f>
        <v>18</v>
      </c>
      <c r="H97">
        <f>COUNTIFS(Munka5!H$4:H$27,"&gt;"&amp;H45)+1</f>
        <v>14</v>
      </c>
      <c r="I97">
        <f>COUNTIFS(Munka5!I$4:I$27,"&lt;"&amp;I45)+1</f>
        <v>24</v>
      </c>
      <c r="J97">
        <f>COUNTIFS(Munka5!J$4:J$27,"&gt;"&amp;J45)+1</f>
        <v>22</v>
      </c>
      <c r="K97">
        <f>COUNTIFS(Munka5!K$4:K$27,"&gt;"&amp;K45)+1</f>
        <v>10</v>
      </c>
      <c r="L97">
        <f>COUNTIFS(Munka5!L$4:L$27,"&lt;"&amp;L45)+1</f>
        <v>11</v>
      </c>
      <c r="M97">
        <f>COUNTIFS(Munka5!M$4:M$27,"&gt;"&amp;M45)+1</f>
        <v>6</v>
      </c>
      <c r="N97">
        <f>COUNTIFS(Munka5!N$4:N$27,"&lt;"&amp;N45)+1</f>
        <v>7</v>
      </c>
      <c r="O97">
        <f>COUNTIFS(Munka5!O$4:O$27,"&gt;"&amp;O45)+1</f>
        <v>4</v>
      </c>
      <c r="P97">
        <f>COUNTIFS(Munka5!P$4:P$27,"&lt;"&amp;P45)+1</f>
        <v>24</v>
      </c>
      <c r="Q97">
        <f>COUNTIFS(Munka5!Q$4:Q$27,"&gt;"&amp;Q45)+1</f>
        <v>19</v>
      </c>
      <c r="R97">
        <f>COUNTIFS(Munka5!R$4:R$27,"&gt;"&amp;R45)+1</f>
        <v>18</v>
      </c>
      <c r="S97">
        <f>COUNTIFS(Munka5!S$4:S$27,"&lt;"&amp;S45)+1</f>
        <v>7</v>
      </c>
      <c r="T97">
        <f>COUNTIFS(Munka5!T$4:T$27,"&gt;"&amp;T45)+1</f>
        <v>14</v>
      </c>
      <c r="U97">
        <f>COUNTIFS(Munka5!U$4:U$27,"&lt;"&amp;U45)+1</f>
        <v>15</v>
      </c>
      <c r="V97">
        <f>COUNTIFS(Munka5!V$4:V$27,"&gt;"&amp;V45)+1</f>
        <v>2</v>
      </c>
      <c r="W97">
        <f>COUNTIFS(Munka5!W$4:W$27,"&lt;"&amp;W45)+1</f>
        <v>24</v>
      </c>
      <c r="X97">
        <f>COUNTIFS(Munka5!X$4:X$27,"&gt;"&amp;X45)+1</f>
        <v>21</v>
      </c>
      <c r="Y97">
        <f>COUNTIFS(Munka5!Y$4:Y$27,"&gt;"&amp;Y45)+1</f>
        <v>15</v>
      </c>
      <c r="Z97">
        <f>COUNTIFS(Munka5!Z$4:Z$27,"&lt;"&amp;Z45)+1</f>
        <v>19</v>
      </c>
      <c r="AA97">
        <f>COUNTIFS(Munka5!AA$4:AA$27,"&gt;"&amp;AA45)+1</f>
        <v>5</v>
      </c>
      <c r="AB97">
        <f>COUNTIFS(Munka5!AB$4:AB$27,"&lt;"&amp;AB45)+1</f>
        <v>3</v>
      </c>
      <c r="AC97">
        <f>COUNTIFS(Munka5!AC$4:AC$27,"&gt;"&amp;AC45)+1</f>
        <v>12</v>
      </c>
      <c r="AD97">
        <f>COUNTIFS(Munka5!AD$4:AD$27,"&lt;"&amp;AD45)+1</f>
        <v>22</v>
      </c>
      <c r="AE97">
        <f>COUNTIFS(Munka5!AE$4:AE$27,"&gt;"&amp;AE45)+1</f>
        <v>14</v>
      </c>
      <c r="AF97">
        <f>COUNTIFS(Munka5!AF$4:AF$27,"&gt;"&amp;AF45)+1</f>
        <v>2</v>
      </c>
      <c r="AG97">
        <f>COUNTIFS(Munka5!AG$4:AG$27,"&lt;"&amp;AG45)+1</f>
        <v>7</v>
      </c>
      <c r="AH97">
        <f>COUNTIFS(Munka5!AH$4:AH$27,"&gt;"&amp;AH45)+1</f>
        <v>9</v>
      </c>
      <c r="AI97">
        <f>COUNTIFS(Munka5!AI$4:AI$27,"&gt;"&amp;AI45)+1</f>
        <v>8</v>
      </c>
      <c r="AJ97">
        <f>COUNTIFS(Munka5!AJ$4:AJ$27,"&gt;"&amp;AJ45)+1</f>
        <v>15</v>
      </c>
      <c r="AK97" s="88">
        <v>6</v>
      </c>
      <c r="AL97">
        <f t="shared" si="11"/>
        <v>486</v>
      </c>
    </row>
    <row r="98" spans="1:44">
      <c r="A98" t="s">
        <v>51</v>
      </c>
      <c r="B98">
        <f>COUNTIFS(Munka5!B$4:B$27,"&lt;"&amp;B46)+1</f>
        <v>19</v>
      </c>
      <c r="C98">
        <f>COUNTIFS(Munka5!C$4:C$27,"&gt;"&amp;C46)+1</f>
        <v>14</v>
      </c>
      <c r="D98">
        <f>COUNTIFS(Munka5!D$4:D$27,"&gt;"&amp;D46)+1</f>
        <v>6</v>
      </c>
      <c r="E98">
        <f>COUNTIFS(Munka5!E$4:E$27,"&lt;"&amp;E46)+1</f>
        <v>22</v>
      </c>
      <c r="F98">
        <f>COUNTIFS(Munka5!F$4:F$27,"&gt;"&amp;ABS(F46))+1</f>
        <v>2</v>
      </c>
      <c r="G98">
        <f>COUNTIFS(Munka5!G$4:G$27,"&lt;"&amp;G46)+1</f>
        <v>11</v>
      </c>
      <c r="H98">
        <f>COUNTIFS(Munka5!H$4:H$27,"&gt;"&amp;H46)+1</f>
        <v>14</v>
      </c>
      <c r="I98">
        <f>COUNTIFS(Munka5!I$4:I$27,"&lt;"&amp;I46)+1</f>
        <v>19</v>
      </c>
      <c r="J98">
        <f>COUNTIFS(Munka5!J$4:J$27,"&gt;"&amp;J46)+1</f>
        <v>2</v>
      </c>
      <c r="K98">
        <f>COUNTIFS(Munka5!K$4:K$27,"&gt;"&amp;K46)+1</f>
        <v>8</v>
      </c>
      <c r="L98">
        <f>COUNTIFS(Munka5!L$4:L$27,"&lt;"&amp;L46)+1</f>
        <v>2</v>
      </c>
      <c r="M98">
        <f>COUNTIFS(Munka5!M$4:M$27,"&gt;"&amp;M46)+1</f>
        <v>19</v>
      </c>
      <c r="N98">
        <f>COUNTIFS(Munka5!N$4:N$27,"&lt;"&amp;N46)+1</f>
        <v>5</v>
      </c>
      <c r="O98">
        <f>COUNTIFS(Munka5!O$4:O$27,"&gt;"&amp;O46)+1</f>
        <v>10</v>
      </c>
      <c r="P98">
        <f>COUNTIFS(Munka5!P$4:P$27,"&lt;"&amp;P46)+1</f>
        <v>13</v>
      </c>
      <c r="Q98">
        <f>COUNTIFS(Munka5!Q$4:Q$27,"&gt;"&amp;Q46)+1</f>
        <v>6</v>
      </c>
      <c r="R98">
        <f>COUNTIFS(Munka5!R$4:R$27,"&gt;"&amp;R46)+1</f>
        <v>8</v>
      </c>
      <c r="S98">
        <f>COUNTIFS(Munka5!S$4:S$27,"&lt;"&amp;S46)+1</f>
        <v>5</v>
      </c>
      <c r="T98">
        <f>COUNTIFS(Munka5!T$4:T$27,"&gt;"&amp;T46)+1</f>
        <v>19</v>
      </c>
      <c r="U98">
        <f>COUNTIFS(Munka5!U$4:U$27,"&lt;"&amp;U46)+1</f>
        <v>23</v>
      </c>
      <c r="V98">
        <f>COUNTIFS(Munka5!V$4:V$27,"&gt;"&amp;V46)+1</f>
        <v>13</v>
      </c>
      <c r="W98">
        <f>COUNTIFS(Munka5!W$4:W$27,"&lt;"&amp;W46)+1</f>
        <v>19</v>
      </c>
      <c r="X98">
        <f>COUNTIFS(Munka5!X$4:X$27,"&gt;"&amp;X46)+1</f>
        <v>14</v>
      </c>
      <c r="Y98">
        <f>COUNTIFS(Munka5!Y$4:Y$27,"&gt;"&amp;Y46)+1</f>
        <v>15</v>
      </c>
      <c r="Z98">
        <f>COUNTIFS(Munka5!Z$4:Z$27,"&lt;"&amp;Z46)+1</f>
        <v>6</v>
      </c>
      <c r="AA98">
        <f>COUNTIFS(Munka5!AA$4:AA$27,"&gt;"&amp;AA46)+1</f>
        <v>14</v>
      </c>
      <c r="AB98">
        <f>COUNTIFS(Munka5!AB$4:AB$27,"&lt;"&amp;AB46)+1</f>
        <v>15</v>
      </c>
      <c r="AC98">
        <f>COUNTIFS(Munka5!AC$4:AC$27,"&gt;"&amp;AC46)+1</f>
        <v>17</v>
      </c>
      <c r="AD98">
        <f>COUNTIFS(Munka5!AD$4:AD$27,"&lt;"&amp;AD46)+1</f>
        <v>24</v>
      </c>
      <c r="AE98">
        <f>COUNTIFS(Munka5!AE$4:AE$27,"&gt;"&amp;AE46)+1</f>
        <v>14</v>
      </c>
      <c r="AF98">
        <f>COUNTIFS(Munka5!AF$4:AF$27,"&gt;"&amp;AF46)+1</f>
        <v>19</v>
      </c>
      <c r="AG98">
        <f>COUNTIFS(Munka5!AG$4:AG$27,"&lt;"&amp;AG46)+1</f>
        <v>4</v>
      </c>
      <c r="AH98">
        <f>COUNTIFS(Munka5!AH$4:AH$27,"&gt;"&amp;AH46)+1</f>
        <v>19</v>
      </c>
      <c r="AI98">
        <f>COUNTIFS(Munka5!AI$4:AI$27,"&gt;"&amp;AI46)+1</f>
        <v>19</v>
      </c>
      <c r="AJ98">
        <f>COUNTIFS(Munka5!AJ$4:AJ$27,"&gt;"&amp;AJ46)+1</f>
        <v>23</v>
      </c>
      <c r="AK98" s="88">
        <v>4</v>
      </c>
      <c r="AL98">
        <f t="shared" si="11"/>
        <v>462</v>
      </c>
      <c r="AQ98" t="s">
        <v>305</v>
      </c>
      <c r="AR98" s="100">
        <f>(AR100+1)/AR99</f>
        <v>0.58333333333333337</v>
      </c>
    </row>
    <row r="99" spans="1:44">
      <c r="A99" t="s">
        <v>51</v>
      </c>
      <c r="B99">
        <f>COUNTIFS(Munka5!B$4:B$27,"&lt;"&amp;B47)+1</f>
        <v>21</v>
      </c>
      <c r="C99">
        <f>COUNTIFS(Munka5!C$4:C$27,"&gt;"&amp;C47)+1</f>
        <v>14</v>
      </c>
      <c r="D99">
        <f>COUNTIFS(Munka5!D$4:D$27,"&gt;"&amp;D47)+1</f>
        <v>17</v>
      </c>
      <c r="E99">
        <f>COUNTIFS(Munka5!E$4:E$27,"&lt;"&amp;E47)+1</f>
        <v>19</v>
      </c>
      <c r="F99">
        <f>COUNTIFS(Munka5!F$4:F$27,"&gt;"&amp;ABS(F47))+1</f>
        <v>6</v>
      </c>
      <c r="G99">
        <f>COUNTIFS(Munka5!G$4:G$27,"&lt;"&amp;G47)+1</f>
        <v>7</v>
      </c>
      <c r="H99">
        <f>COUNTIFS(Munka5!H$4:H$27,"&gt;"&amp;H47)+1</f>
        <v>18</v>
      </c>
      <c r="I99">
        <f>COUNTIFS(Munka5!I$4:I$27,"&lt;"&amp;I47)+1</f>
        <v>18</v>
      </c>
      <c r="J99">
        <f>COUNTIFS(Munka5!J$4:J$27,"&gt;"&amp;J47)+1</f>
        <v>7</v>
      </c>
      <c r="K99">
        <f>COUNTIFS(Munka5!K$4:K$27,"&gt;"&amp;K47)+1</f>
        <v>6</v>
      </c>
      <c r="L99">
        <f>COUNTIFS(Munka5!L$4:L$27,"&lt;"&amp;L47)+1</f>
        <v>10</v>
      </c>
      <c r="M99">
        <f>COUNTIFS(Munka5!M$4:M$27,"&gt;"&amp;M47)+1</f>
        <v>19</v>
      </c>
      <c r="N99">
        <f>COUNTIFS(Munka5!N$4:N$27,"&lt;"&amp;N47)+1</f>
        <v>17</v>
      </c>
      <c r="O99">
        <f>COUNTIFS(Munka5!O$4:O$27,"&gt;"&amp;O47)+1</f>
        <v>1</v>
      </c>
      <c r="P99">
        <f>COUNTIFS(Munka5!P$4:P$27,"&lt;"&amp;P47)+1</f>
        <v>21</v>
      </c>
      <c r="Q99">
        <f>COUNTIFS(Munka5!Q$4:Q$27,"&gt;"&amp;Q47)+1</f>
        <v>10</v>
      </c>
      <c r="R99">
        <f>COUNTIFS(Munka5!R$4:R$27,"&gt;"&amp;R47)+1</f>
        <v>15</v>
      </c>
      <c r="S99">
        <f>COUNTIFS(Munka5!S$4:S$27,"&lt;"&amp;S47)+1</f>
        <v>18</v>
      </c>
      <c r="T99">
        <f>COUNTIFS(Munka5!T$4:T$27,"&gt;"&amp;T47)+1</f>
        <v>6</v>
      </c>
      <c r="U99">
        <f>COUNTIFS(Munka5!U$4:U$27,"&lt;"&amp;U47)+1</f>
        <v>15</v>
      </c>
      <c r="V99">
        <f>COUNTIFS(Munka5!V$4:V$27,"&gt;"&amp;V47)+1</f>
        <v>19</v>
      </c>
      <c r="W99">
        <f>COUNTIFS(Munka5!W$4:W$27,"&lt;"&amp;W47)+1</f>
        <v>21</v>
      </c>
      <c r="X99">
        <f>COUNTIFS(Munka5!X$4:X$27,"&gt;"&amp;X47)+1</f>
        <v>8</v>
      </c>
      <c r="Y99">
        <f>COUNTIFS(Munka5!Y$4:Y$27,"&gt;"&amp;Y47)+1</f>
        <v>20</v>
      </c>
      <c r="Z99">
        <f>COUNTIFS(Munka5!Z$4:Z$27,"&lt;"&amp;Z47)+1</f>
        <v>6</v>
      </c>
      <c r="AA99">
        <f>COUNTIFS(Munka5!AA$4:AA$27,"&gt;"&amp;AA47)+1</f>
        <v>14</v>
      </c>
      <c r="AB99">
        <f>COUNTIFS(Munka5!AB$4:AB$27,"&lt;"&amp;AB47)+1</f>
        <v>10</v>
      </c>
      <c r="AC99">
        <f>COUNTIFS(Munka5!AC$4:AC$27,"&gt;"&amp;AC47)+1</f>
        <v>17</v>
      </c>
      <c r="AD99">
        <f>COUNTIFS(Munka5!AD$4:AD$27,"&lt;"&amp;AD47)+1</f>
        <v>22</v>
      </c>
      <c r="AE99">
        <f>COUNTIFS(Munka5!AE$4:AE$27,"&gt;"&amp;AE47)+1</f>
        <v>12</v>
      </c>
      <c r="AF99">
        <f>COUNTIFS(Munka5!AF$4:AF$27,"&gt;"&amp;AF47)+1</f>
        <v>10</v>
      </c>
      <c r="AG99">
        <f>COUNTIFS(Munka5!AG$4:AG$27,"&lt;"&amp;AG47)+1</f>
        <v>4</v>
      </c>
      <c r="AH99">
        <f>COUNTIFS(Munka5!AH$4:AH$27,"&gt;"&amp;AH47)+1</f>
        <v>19</v>
      </c>
      <c r="AI99">
        <f>COUNTIFS(Munka5!AI$4:AI$27,"&gt;"&amp;AI47)+1</f>
        <v>19</v>
      </c>
      <c r="AJ99">
        <f>COUNTIFS(Munka5!AJ$4:AJ$27,"&gt;"&amp;AJ47)+1</f>
        <v>15</v>
      </c>
      <c r="AK99" s="88">
        <v>7</v>
      </c>
      <c r="AL99">
        <f t="shared" si="11"/>
        <v>481</v>
      </c>
      <c r="AR99">
        <f>SUM(AR100:AR103)</f>
        <v>24</v>
      </c>
    </row>
    <row r="100" spans="1:44">
      <c r="A100" t="s">
        <v>55</v>
      </c>
      <c r="B100">
        <f>COUNTIFS(Munka5!B$4:B$27,"&lt;"&amp;B48)+1</f>
        <v>4</v>
      </c>
      <c r="C100">
        <f>COUNTIFS(Munka5!C$4:C$27,"&gt;"&amp;C48)+1</f>
        <v>6</v>
      </c>
      <c r="D100">
        <f>COUNTIFS(Munka5!D$4:D$27,"&gt;"&amp;D48)+1</f>
        <v>13</v>
      </c>
      <c r="E100">
        <f>COUNTIFS(Munka5!E$4:E$27,"&lt;"&amp;E48)+1</f>
        <v>6</v>
      </c>
      <c r="F100">
        <f>COUNTIFS(Munka5!F$4:F$27,"&gt;"&amp;ABS(F48))+1</f>
        <v>6</v>
      </c>
      <c r="G100">
        <f>COUNTIFS(Munka5!G$4:G$27,"&lt;"&amp;G48)+1</f>
        <v>10</v>
      </c>
      <c r="H100">
        <f>COUNTIFS(Munka5!H$4:H$27,"&gt;"&amp;H48)+1</f>
        <v>6</v>
      </c>
      <c r="I100">
        <f>COUNTIFS(Munka5!I$4:I$27,"&lt;"&amp;I48)+1</f>
        <v>3</v>
      </c>
      <c r="J100">
        <f>COUNTIFS(Munka5!J$4:J$27,"&gt;"&amp;J48)+1</f>
        <v>15</v>
      </c>
      <c r="K100">
        <f>COUNTIFS(Munka5!K$4:K$27,"&gt;"&amp;K48)+1</f>
        <v>6</v>
      </c>
      <c r="L100">
        <f>COUNTIFS(Munka5!L$4:L$27,"&lt;"&amp;L48)+1</f>
        <v>11</v>
      </c>
      <c r="M100">
        <f>COUNTIFS(Munka5!M$4:M$27,"&gt;"&amp;M48)+1</f>
        <v>6</v>
      </c>
      <c r="N100">
        <f>COUNTIFS(Munka5!N$4:N$27,"&lt;"&amp;N48)+1</f>
        <v>23</v>
      </c>
      <c r="O100">
        <f>COUNTIFS(Munka5!O$4:O$27,"&gt;"&amp;O48)+1</f>
        <v>10</v>
      </c>
      <c r="P100">
        <f>COUNTIFS(Munka5!P$4:P$27,"&lt;"&amp;P48)+1</f>
        <v>8</v>
      </c>
      <c r="Q100">
        <f>COUNTIFS(Munka5!Q$4:Q$27,"&gt;"&amp;Q48)+1</f>
        <v>10</v>
      </c>
      <c r="R100">
        <f>COUNTIFS(Munka5!R$4:R$27,"&gt;"&amp;R48)+1</f>
        <v>3</v>
      </c>
      <c r="S100">
        <f>COUNTIFS(Munka5!S$4:S$27,"&lt;"&amp;S48)+1</f>
        <v>3</v>
      </c>
      <c r="T100">
        <f>COUNTIFS(Munka5!T$4:T$27,"&gt;"&amp;T48)+1</f>
        <v>19</v>
      </c>
      <c r="U100">
        <f>COUNTIFS(Munka5!U$4:U$27,"&lt;"&amp;U48)+1</f>
        <v>8</v>
      </c>
      <c r="V100">
        <f>COUNTIFS(Munka5!V$4:V$27,"&gt;"&amp;V48)+1</f>
        <v>19</v>
      </c>
      <c r="W100">
        <f>COUNTIFS(Munka5!W$4:W$27,"&lt;"&amp;W48)+1</f>
        <v>8</v>
      </c>
      <c r="X100">
        <f>COUNTIFS(Munka5!X$4:X$27,"&gt;"&amp;X48)+1</f>
        <v>21</v>
      </c>
      <c r="Y100">
        <f>COUNTIFS(Munka5!Y$4:Y$27,"&gt;"&amp;Y48)+1</f>
        <v>23</v>
      </c>
      <c r="Z100">
        <f>COUNTIFS(Munka5!Z$4:Z$27,"&lt;"&amp;Z48)+1</f>
        <v>19</v>
      </c>
      <c r="AA100">
        <f>COUNTIFS(Munka5!AA$4:AA$27,"&gt;"&amp;AA48)+1</f>
        <v>5</v>
      </c>
      <c r="AB100">
        <f>COUNTIFS(Munka5!AB$4:AB$27,"&lt;"&amp;AB48)+1</f>
        <v>19</v>
      </c>
      <c r="AC100">
        <f>COUNTIFS(Munka5!AC$4:AC$27,"&gt;"&amp;AC48)+1</f>
        <v>12</v>
      </c>
      <c r="AD100">
        <f>COUNTIFS(Munka5!AD$4:AD$27,"&lt;"&amp;AD48)+1</f>
        <v>16</v>
      </c>
      <c r="AE100">
        <f>COUNTIFS(Munka5!AE$4:AE$27,"&gt;"&amp;AE48)+1</f>
        <v>14</v>
      </c>
      <c r="AF100">
        <f>COUNTIFS(Munka5!AF$4:AF$27,"&gt;"&amp;AF48)+1</f>
        <v>19</v>
      </c>
      <c r="AG100">
        <f>COUNTIFS(Munka5!AG$4:AG$27,"&lt;"&amp;AG48)+1</f>
        <v>7</v>
      </c>
      <c r="AH100">
        <f>COUNTIFS(Munka5!AH$4:AH$27,"&gt;"&amp;AH48)+1</f>
        <v>9</v>
      </c>
      <c r="AI100">
        <f>COUNTIFS(Munka5!AI$4:AI$27,"&gt;"&amp;AI48)+1</f>
        <v>6</v>
      </c>
      <c r="AJ100">
        <f>COUNTIFS(Munka5!AJ$4:AJ$27,"&gt;"&amp;AJ48)+1</f>
        <v>15</v>
      </c>
      <c r="AK100" s="88">
        <v>4</v>
      </c>
      <c r="AL100">
        <f t="shared" si="11"/>
        <v>388</v>
      </c>
      <c r="AQ100" t="s">
        <v>304</v>
      </c>
      <c r="AR100">
        <f>COUNTIF($AQ$106:$AQ$136,AQ100)</f>
        <v>13</v>
      </c>
    </row>
    <row r="101" spans="1:44">
      <c r="A101" t="s">
        <v>55</v>
      </c>
      <c r="B101">
        <f>COUNTIFS(Munka5!B$4:B$27,"&lt;"&amp;B49)+1</f>
        <v>1</v>
      </c>
      <c r="C101">
        <f>COUNTIFS(Munka5!C$4:C$27,"&gt;"&amp;C49)+1</f>
        <v>6</v>
      </c>
      <c r="D101">
        <f>COUNTIFS(Munka5!D$4:D$27,"&gt;"&amp;D49)+1</f>
        <v>1</v>
      </c>
      <c r="E101">
        <f>COUNTIFS(Munka5!E$4:E$27,"&lt;"&amp;E49)+1</f>
        <v>4</v>
      </c>
      <c r="F101">
        <f>COUNTIFS(Munka5!F$4:F$27,"&gt;"&amp;ABS(F49))+1</f>
        <v>6</v>
      </c>
      <c r="G101">
        <f>COUNTIFS(Munka5!G$4:G$27,"&lt;"&amp;G49)+1</f>
        <v>21</v>
      </c>
      <c r="H101">
        <f>COUNTIFS(Munka5!H$4:H$27,"&gt;"&amp;H49)+1</f>
        <v>14</v>
      </c>
      <c r="I101">
        <f>COUNTIFS(Munka5!I$4:I$27,"&lt;"&amp;I49)+1</f>
        <v>6</v>
      </c>
      <c r="J101">
        <f>COUNTIFS(Munka5!J$4:J$27,"&gt;"&amp;J49)+1</f>
        <v>15</v>
      </c>
      <c r="K101">
        <f>COUNTIFS(Munka5!K$4:K$27,"&gt;"&amp;K49)+1</f>
        <v>17</v>
      </c>
      <c r="L101">
        <f>COUNTIFS(Munka5!L$4:L$27,"&lt;"&amp;L49)+1</f>
        <v>11</v>
      </c>
      <c r="M101">
        <f>COUNTIFS(Munka5!M$4:M$27,"&gt;"&amp;M49)+1</f>
        <v>6</v>
      </c>
      <c r="N101">
        <f>COUNTIFS(Munka5!N$4:N$27,"&lt;"&amp;N49)+1</f>
        <v>13</v>
      </c>
      <c r="O101">
        <f>COUNTIFS(Munka5!O$4:O$27,"&gt;"&amp;O49)+1</f>
        <v>8</v>
      </c>
      <c r="P101">
        <f>COUNTIFS(Munka5!P$4:P$27,"&lt;"&amp;P49)+1</f>
        <v>5</v>
      </c>
      <c r="Q101">
        <f>COUNTIFS(Munka5!Q$4:Q$27,"&gt;"&amp;Q49)+1</f>
        <v>10</v>
      </c>
      <c r="R101">
        <f>COUNTIFS(Munka5!R$4:R$27,"&gt;"&amp;R49)+1</f>
        <v>18</v>
      </c>
      <c r="S101">
        <f>COUNTIFS(Munka5!S$4:S$27,"&lt;"&amp;S49)+1</f>
        <v>3</v>
      </c>
      <c r="T101">
        <f>COUNTIFS(Munka5!T$4:T$27,"&gt;"&amp;T49)+1</f>
        <v>19</v>
      </c>
      <c r="U101">
        <f>COUNTIFS(Munka5!U$4:U$27,"&lt;"&amp;U49)+1</f>
        <v>4</v>
      </c>
      <c r="V101">
        <f>COUNTIFS(Munka5!V$4:V$27,"&gt;"&amp;V49)+1</f>
        <v>19</v>
      </c>
      <c r="W101">
        <f>COUNTIFS(Munka5!W$4:W$27,"&lt;"&amp;W49)+1</f>
        <v>3</v>
      </c>
      <c r="X101">
        <f>COUNTIFS(Munka5!X$4:X$27,"&gt;"&amp;X49)+1</f>
        <v>21</v>
      </c>
      <c r="Y101">
        <f>COUNTIFS(Munka5!Y$4:Y$27,"&gt;"&amp;Y49)+1</f>
        <v>2</v>
      </c>
      <c r="Z101">
        <f>COUNTIFS(Munka5!Z$4:Z$27,"&lt;"&amp;Z49)+1</f>
        <v>24</v>
      </c>
      <c r="AA101">
        <f>COUNTIFS(Munka5!AA$4:AA$27,"&gt;"&amp;AA49)+1</f>
        <v>2</v>
      </c>
      <c r="AB101">
        <f>COUNTIFS(Munka5!AB$4:AB$27,"&lt;"&amp;AB49)+1</f>
        <v>19</v>
      </c>
      <c r="AC101">
        <f>COUNTIFS(Munka5!AC$4:AC$27,"&gt;"&amp;AC49)+1</f>
        <v>7</v>
      </c>
      <c r="AD101">
        <f>COUNTIFS(Munka5!AD$4:AD$27,"&lt;"&amp;AD49)+1</f>
        <v>4</v>
      </c>
      <c r="AE101">
        <f>COUNTIFS(Munka5!AE$4:AE$27,"&gt;"&amp;AE49)+1</f>
        <v>12</v>
      </c>
      <c r="AF101">
        <f>COUNTIFS(Munka5!AF$4:AF$27,"&gt;"&amp;AF49)+1</f>
        <v>2</v>
      </c>
      <c r="AG101">
        <f>COUNTIFS(Munka5!AG$4:AG$27,"&lt;"&amp;AG49)+1</f>
        <v>18</v>
      </c>
      <c r="AH101">
        <f>COUNTIFS(Munka5!AH$4:AH$27,"&gt;"&amp;AH49)+1</f>
        <v>7</v>
      </c>
      <c r="AI101">
        <f>COUNTIFS(Munka5!AI$4:AI$27,"&gt;"&amp;AI49)+1</f>
        <v>3</v>
      </c>
      <c r="AJ101">
        <f>COUNTIFS(Munka5!AJ$4:AJ$27,"&gt;"&amp;AJ49)+1</f>
        <v>4</v>
      </c>
      <c r="AK101" s="88">
        <v>6</v>
      </c>
      <c r="AL101">
        <f t="shared" si="11"/>
        <v>335</v>
      </c>
      <c r="AQ101" t="s">
        <v>303</v>
      </c>
      <c r="AR101">
        <f t="shared" ref="AR101:AR103" si="12">COUNTIF($AQ$106:$AQ$136,AQ101)</f>
        <v>7</v>
      </c>
    </row>
    <row r="102" spans="1:44">
      <c r="A102" t="s">
        <v>57</v>
      </c>
      <c r="B102">
        <f>COUNTIFS(Munka5!B$4:B$27,"&lt;"&amp;B50)+1</f>
        <v>16</v>
      </c>
      <c r="C102">
        <f>COUNTIFS(Munka5!C$4:C$27,"&gt;"&amp;C50)+1</f>
        <v>14</v>
      </c>
      <c r="D102">
        <f>COUNTIFS(Munka5!D$4:D$27,"&gt;"&amp;D50)+1</f>
        <v>6</v>
      </c>
      <c r="E102">
        <f>COUNTIFS(Munka5!E$4:E$27,"&lt;"&amp;E50)+1</f>
        <v>10</v>
      </c>
      <c r="F102">
        <f>COUNTIFS(Munka5!F$4:F$27,"&gt;"&amp;ABS(F50))+1</f>
        <v>10</v>
      </c>
      <c r="G102">
        <f>COUNTIFS(Munka5!G$4:G$27,"&lt;"&amp;G50)+1</f>
        <v>8</v>
      </c>
      <c r="H102">
        <f>COUNTIFS(Munka5!H$4:H$27,"&gt;"&amp;H50)+1</f>
        <v>6</v>
      </c>
      <c r="I102">
        <f>COUNTIFS(Munka5!I$4:I$27,"&lt;"&amp;I50)+1</f>
        <v>12</v>
      </c>
      <c r="J102">
        <f>COUNTIFS(Munka5!J$4:J$27,"&gt;"&amp;J50)+1</f>
        <v>15</v>
      </c>
      <c r="K102">
        <f>COUNTIFS(Munka5!K$4:K$27,"&gt;"&amp;K50)+1</f>
        <v>10</v>
      </c>
      <c r="L102">
        <f>COUNTIFS(Munka5!L$4:L$27,"&lt;"&amp;L50)+1</f>
        <v>8</v>
      </c>
      <c r="M102">
        <f>COUNTIFS(Munka5!M$4:M$27,"&gt;"&amp;M50)+1</f>
        <v>15</v>
      </c>
      <c r="N102">
        <f>COUNTIFS(Munka5!N$4:N$27,"&lt;"&amp;N50)+1</f>
        <v>6</v>
      </c>
      <c r="O102">
        <f>COUNTIFS(Munka5!O$4:O$27,"&gt;"&amp;O50)+1</f>
        <v>10</v>
      </c>
      <c r="P102">
        <f>COUNTIFS(Munka5!P$4:P$27,"&lt;"&amp;P50)+1</f>
        <v>9</v>
      </c>
      <c r="Q102">
        <f>COUNTIFS(Munka5!Q$4:Q$27,"&gt;"&amp;Q50)+1</f>
        <v>19</v>
      </c>
      <c r="R102">
        <f>COUNTIFS(Munka5!R$4:R$27,"&gt;"&amp;R50)+1</f>
        <v>13</v>
      </c>
      <c r="S102">
        <f>COUNTIFS(Munka5!S$4:S$27,"&lt;"&amp;S50)+1</f>
        <v>24</v>
      </c>
      <c r="T102">
        <f>COUNTIFS(Munka5!T$4:T$27,"&gt;"&amp;T50)+1</f>
        <v>1</v>
      </c>
      <c r="U102">
        <f>COUNTIFS(Munka5!U$4:U$27,"&lt;"&amp;U50)+1</f>
        <v>9</v>
      </c>
      <c r="V102">
        <f>COUNTIFS(Munka5!V$4:V$27,"&gt;"&amp;V50)+1</f>
        <v>7</v>
      </c>
      <c r="W102">
        <f>COUNTIFS(Munka5!W$4:W$27,"&lt;"&amp;W50)+1</f>
        <v>10</v>
      </c>
      <c r="X102">
        <f>COUNTIFS(Munka5!X$4:X$27,"&gt;"&amp;X50)+1</f>
        <v>2</v>
      </c>
      <c r="Y102">
        <f>COUNTIFS(Munka5!Y$4:Y$27,"&gt;"&amp;Y50)+1</f>
        <v>9</v>
      </c>
      <c r="Z102">
        <f>COUNTIFS(Munka5!Z$4:Z$27,"&lt;"&amp;Z50)+1</f>
        <v>5</v>
      </c>
      <c r="AA102">
        <f>COUNTIFS(Munka5!AA$4:AA$27,"&gt;"&amp;AA50)+1</f>
        <v>23</v>
      </c>
      <c r="AB102">
        <f>COUNTIFS(Munka5!AB$4:AB$27,"&lt;"&amp;AB50)+1</f>
        <v>18</v>
      </c>
      <c r="AC102">
        <f>COUNTIFS(Munka5!AC$4:AC$27,"&gt;"&amp;AC50)+1</f>
        <v>5</v>
      </c>
      <c r="AD102">
        <f>COUNTIFS(Munka5!AD$4:AD$27,"&lt;"&amp;AD50)+1</f>
        <v>18</v>
      </c>
      <c r="AE102">
        <f>COUNTIFS(Munka5!AE$4:AE$27,"&gt;"&amp;AE50)+1</f>
        <v>14</v>
      </c>
      <c r="AF102">
        <f>COUNTIFS(Munka5!AF$4:AF$27,"&gt;"&amp;AF50)+1</f>
        <v>19</v>
      </c>
      <c r="AG102">
        <f>COUNTIFS(Munka5!AG$4:AG$27,"&lt;"&amp;AG50)+1</f>
        <v>7</v>
      </c>
      <c r="AH102">
        <f>COUNTIFS(Munka5!AH$4:AH$27,"&gt;"&amp;AH50)+1</f>
        <v>9</v>
      </c>
      <c r="AI102">
        <f>COUNTIFS(Munka5!AI$4:AI$27,"&gt;"&amp;AI50)+1</f>
        <v>19</v>
      </c>
      <c r="AJ102">
        <f>COUNTIFS(Munka5!AJ$4:AJ$27,"&gt;"&amp;AJ50)+1</f>
        <v>15</v>
      </c>
      <c r="AK102" s="88">
        <v>6</v>
      </c>
      <c r="AL102">
        <f t="shared" si="11"/>
        <v>401</v>
      </c>
      <c r="AQ102" t="s">
        <v>302</v>
      </c>
      <c r="AR102">
        <f t="shared" si="12"/>
        <v>3</v>
      </c>
    </row>
    <row r="103" spans="1:44">
      <c r="A103" t="s">
        <v>57</v>
      </c>
      <c r="B103">
        <f>COUNTIFS(Munka5!B$4:B$27,"&lt;"&amp;B51)+1</f>
        <v>17</v>
      </c>
      <c r="C103">
        <f>COUNTIFS(Munka5!C$4:C$27,"&gt;"&amp;C51)+1</f>
        <v>14</v>
      </c>
      <c r="D103">
        <f>COUNTIFS(Munka5!D$4:D$27,"&gt;"&amp;D51)+1</f>
        <v>19</v>
      </c>
      <c r="E103">
        <f>COUNTIFS(Munka5!E$4:E$27,"&lt;"&amp;E51)+1</f>
        <v>10</v>
      </c>
      <c r="F103">
        <f>COUNTIFS(Munka5!F$4:F$27,"&gt;"&amp;ABS(F51))+1</f>
        <v>10</v>
      </c>
      <c r="G103">
        <f>COUNTIFS(Munka5!G$4:G$27,"&lt;"&amp;G51)+1</f>
        <v>12</v>
      </c>
      <c r="H103">
        <f>COUNTIFS(Munka5!H$4:H$27,"&gt;"&amp;H51)+1</f>
        <v>23</v>
      </c>
      <c r="I103">
        <f>COUNTIFS(Munka5!I$4:I$27,"&lt;"&amp;I51)+1</f>
        <v>17</v>
      </c>
      <c r="J103">
        <f>COUNTIFS(Munka5!J$4:J$27,"&gt;"&amp;J51)+1</f>
        <v>15</v>
      </c>
      <c r="K103">
        <f>COUNTIFS(Munka5!K$4:K$27,"&gt;"&amp;K51)+1</f>
        <v>17</v>
      </c>
      <c r="L103">
        <f>COUNTIFS(Munka5!L$4:L$27,"&lt;"&amp;L51)+1</f>
        <v>6</v>
      </c>
      <c r="M103">
        <f>COUNTIFS(Munka5!M$4:M$27,"&gt;"&amp;M51)+1</f>
        <v>15</v>
      </c>
      <c r="N103">
        <f>COUNTIFS(Munka5!N$4:N$27,"&lt;"&amp;N51)+1</f>
        <v>8</v>
      </c>
      <c r="O103">
        <f>COUNTIFS(Munka5!O$4:O$27,"&gt;"&amp;O51)+1</f>
        <v>20</v>
      </c>
      <c r="P103">
        <f>COUNTIFS(Munka5!P$4:P$27,"&lt;"&amp;P51)+1</f>
        <v>16</v>
      </c>
      <c r="Q103">
        <f>COUNTIFS(Munka5!Q$4:Q$27,"&gt;"&amp;Q51)+1</f>
        <v>19</v>
      </c>
      <c r="R103">
        <f>COUNTIFS(Munka5!R$4:R$27,"&gt;"&amp;R51)+1</f>
        <v>15</v>
      </c>
      <c r="S103">
        <f>COUNTIFS(Munka5!S$4:S$27,"&lt;"&amp;S51)+1</f>
        <v>13</v>
      </c>
      <c r="T103">
        <f>COUNTIFS(Munka5!T$4:T$27,"&gt;"&amp;T51)+1</f>
        <v>10</v>
      </c>
      <c r="U103">
        <f>COUNTIFS(Munka5!U$4:U$27,"&lt;"&amp;U51)+1</f>
        <v>7</v>
      </c>
      <c r="V103">
        <f>COUNTIFS(Munka5!V$4:V$27,"&gt;"&amp;V51)+1</f>
        <v>14</v>
      </c>
      <c r="W103">
        <f>COUNTIFS(Munka5!W$4:W$27,"&lt;"&amp;W51)+1</f>
        <v>13</v>
      </c>
      <c r="X103">
        <f>COUNTIFS(Munka5!X$4:X$27,"&gt;"&amp;X51)+1</f>
        <v>18</v>
      </c>
      <c r="Y103">
        <f>COUNTIFS(Munka5!Y$4:Y$27,"&gt;"&amp;Y51)+1</f>
        <v>6</v>
      </c>
      <c r="Z103">
        <f>COUNTIFS(Munka5!Z$4:Z$27,"&lt;"&amp;Z51)+1</f>
        <v>8</v>
      </c>
      <c r="AA103">
        <f>COUNTIFS(Munka5!AA$4:AA$27,"&gt;"&amp;AA51)+1</f>
        <v>14</v>
      </c>
      <c r="AB103">
        <f>COUNTIFS(Munka5!AB$4:AB$27,"&lt;"&amp;AB51)+1</f>
        <v>12</v>
      </c>
      <c r="AC103">
        <f>COUNTIFS(Munka5!AC$4:AC$27,"&gt;"&amp;AC51)+1</f>
        <v>12</v>
      </c>
      <c r="AD103">
        <f>COUNTIFS(Munka5!AD$4:AD$27,"&lt;"&amp;AD51)+1</f>
        <v>12</v>
      </c>
      <c r="AE103">
        <f>COUNTIFS(Munka5!AE$4:AE$27,"&gt;"&amp;AE51)+1</f>
        <v>20</v>
      </c>
      <c r="AF103">
        <f>COUNTIFS(Munka5!AF$4:AF$27,"&gt;"&amp;AF51)+1</f>
        <v>12</v>
      </c>
      <c r="AG103">
        <f>COUNTIFS(Munka5!AG$4:AG$27,"&lt;"&amp;AG51)+1</f>
        <v>17</v>
      </c>
      <c r="AH103">
        <f>COUNTIFS(Munka5!AH$4:AH$27,"&gt;"&amp;AH51)+1</f>
        <v>7</v>
      </c>
      <c r="AI103">
        <f>COUNTIFS(Munka5!AI$4:AI$27,"&gt;"&amp;AI51)+1</f>
        <v>2</v>
      </c>
      <c r="AJ103">
        <f>COUNTIFS(Munka5!AJ$4:AJ$27,"&gt;"&amp;AJ51)+1</f>
        <v>15</v>
      </c>
      <c r="AK103" s="88">
        <v>7</v>
      </c>
      <c r="AL103">
        <f t="shared" si="11"/>
        <v>465</v>
      </c>
      <c r="AQ103" t="s">
        <v>301</v>
      </c>
      <c r="AR103">
        <f t="shared" si="12"/>
        <v>1</v>
      </c>
    </row>
    <row r="104" spans="1:44">
      <c r="A104">
        <v>1</v>
      </c>
      <c r="B104">
        <v>2</v>
      </c>
      <c r="C104">
        <v>3</v>
      </c>
      <c r="D104">
        <v>4</v>
      </c>
      <c r="E104">
        <v>5</v>
      </c>
      <c r="F104">
        <v>6</v>
      </c>
      <c r="G104">
        <v>7</v>
      </c>
      <c r="H104">
        <v>8</v>
      </c>
      <c r="I104">
        <v>9</v>
      </c>
      <c r="J104">
        <v>10</v>
      </c>
      <c r="K104">
        <v>11</v>
      </c>
      <c r="L104">
        <v>12</v>
      </c>
      <c r="M104">
        <v>13</v>
      </c>
      <c r="N104">
        <v>14</v>
      </c>
      <c r="O104">
        <v>15</v>
      </c>
      <c r="P104">
        <v>16</v>
      </c>
      <c r="Q104">
        <v>17</v>
      </c>
      <c r="R104">
        <v>18</v>
      </c>
      <c r="S104">
        <v>19</v>
      </c>
      <c r="T104">
        <v>20</v>
      </c>
      <c r="U104">
        <v>21</v>
      </c>
      <c r="V104">
        <v>22</v>
      </c>
      <c r="W104">
        <v>23</v>
      </c>
      <c r="X104">
        <v>24</v>
      </c>
      <c r="Y104">
        <v>25</v>
      </c>
      <c r="Z104">
        <v>26</v>
      </c>
      <c r="AA104">
        <v>27</v>
      </c>
      <c r="AB104">
        <v>28</v>
      </c>
      <c r="AC104">
        <v>29</v>
      </c>
      <c r="AD104">
        <v>30</v>
      </c>
      <c r="AE104">
        <v>31</v>
      </c>
      <c r="AF104">
        <v>32</v>
      </c>
      <c r="AG104">
        <v>33</v>
      </c>
      <c r="AH104">
        <v>34</v>
      </c>
      <c r="AI104">
        <v>35</v>
      </c>
      <c r="AJ104">
        <v>36</v>
      </c>
      <c r="AM104" t="s">
        <v>295</v>
      </c>
      <c r="AN104" t="s">
        <v>176</v>
      </c>
      <c r="AO104" s="100"/>
    </row>
    <row r="105" spans="1:44">
      <c r="A105" t="s">
        <v>176</v>
      </c>
      <c r="B105" t="str">
        <f>B3</f>
        <v>forma t-5</v>
      </c>
      <c r="C105" t="str">
        <f t="shared" ref="C105:AJ105" si="13">C3</f>
        <v>tav t-5</v>
      </c>
      <c r="D105" t="str">
        <f t="shared" si="13"/>
        <v>helyezes t-5</v>
      </c>
      <c r="E105" t="str">
        <f t="shared" si="13"/>
        <v>Δ5táv/Δ5nap</v>
      </c>
      <c r="F105" t="str">
        <f t="shared" si="13"/>
        <v>Δ1tav</v>
      </c>
      <c r="G105" t="str">
        <f t="shared" si="13"/>
        <v>Δ5forma</v>
      </c>
      <c r="H105" t="str">
        <f t="shared" si="13"/>
        <v xml:space="preserve"> Δ5nap</v>
      </c>
      <c r="I105" t="str">
        <f t="shared" si="13"/>
        <v>forma t-4</v>
      </c>
      <c r="J105" t="str">
        <f t="shared" si="13"/>
        <v>tav t-4</v>
      </c>
      <c r="K105" t="str">
        <f t="shared" si="13"/>
        <v>helyezes t-4</v>
      </c>
      <c r="L105" t="str">
        <f t="shared" si="13"/>
        <v>Δ4táv/Δ4nap</v>
      </c>
      <c r="M105" t="str">
        <f t="shared" si="13"/>
        <v>Δ1tav</v>
      </c>
      <c r="N105" t="str">
        <f t="shared" si="13"/>
        <v>Δ4forma</v>
      </c>
      <c r="O105" t="str">
        <f t="shared" si="13"/>
        <v xml:space="preserve"> Δ4nap</v>
      </c>
      <c r="P105" t="str">
        <f t="shared" si="13"/>
        <v>forma t-3</v>
      </c>
      <c r="Q105" t="str">
        <f t="shared" si="13"/>
        <v>tav t-3</v>
      </c>
      <c r="R105" t="str">
        <f t="shared" si="13"/>
        <v>helyezes t-3</v>
      </c>
      <c r="S105" t="str">
        <f t="shared" si="13"/>
        <v>Δ3táv/Δ3nap</v>
      </c>
      <c r="T105" t="str">
        <f t="shared" si="13"/>
        <v>Δ1tav</v>
      </c>
      <c r="U105" t="str">
        <f t="shared" si="13"/>
        <v>Δ3forma</v>
      </c>
      <c r="V105" t="str">
        <f t="shared" si="13"/>
        <v xml:space="preserve"> Δ3nap</v>
      </c>
      <c r="W105" t="str">
        <f t="shared" si="13"/>
        <v>forma t-2</v>
      </c>
      <c r="X105" t="str">
        <f t="shared" si="13"/>
        <v>tav t-2</v>
      </c>
      <c r="Y105" t="str">
        <f t="shared" si="13"/>
        <v>helyezes t-2</v>
      </c>
      <c r="Z105" t="str">
        <f t="shared" si="13"/>
        <v>Δ2táv/Δ2nap</v>
      </c>
      <c r="AA105" t="str">
        <f t="shared" si="13"/>
        <v>Δ1tav</v>
      </c>
      <c r="AB105" t="str">
        <f t="shared" si="13"/>
        <v>Δ2forma</v>
      </c>
      <c r="AC105" t="str">
        <f t="shared" si="13"/>
        <v xml:space="preserve"> Δ2nap</v>
      </c>
      <c r="AD105" t="str">
        <f t="shared" si="13"/>
        <v>forma t-1</v>
      </c>
      <c r="AE105" t="str">
        <f t="shared" si="13"/>
        <v>tav t-1</v>
      </c>
      <c r="AF105" t="str">
        <f t="shared" si="13"/>
        <v>helyezes t-1</v>
      </c>
      <c r="AG105" t="str">
        <f t="shared" si="13"/>
        <v>Δ1táv/Δ1nap</v>
      </c>
      <c r="AH105" t="str">
        <f t="shared" si="13"/>
        <v>Δ1tav</v>
      </c>
      <c r="AI105" t="str">
        <f t="shared" si="13"/>
        <v xml:space="preserve"> Δ1nap</v>
      </c>
      <c r="AJ105" t="str">
        <f t="shared" si="13"/>
        <v>tav t0</v>
      </c>
      <c r="AK105" t="s">
        <v>295</v>
      </c>
      <c r="AL105" t="s">
        <v>176</v>
      </c>
      <c r="AM105" t="s">
        <v>296</v>
      </c>
      <c r="AN105" t="s">
        <v>296</v>
      </c>
      <c r="AO105" s="99" t="s">
        <v>297</v>
      </c>
      <c r="AP105" t="s">
        <v>298</v>
      </c>
    </row>
    <row r="106" spans="1:44">
      <c r="A106" t="str">
        <f>A56</f>
        <v>GOLDEN SUN (fv)</v>
      </c>
      <c r="B106">
        <f>VLOOKUP(B56,Munka6!$A$67:$AJ$91,'bővített sorszám'!B$104,0)</f>
        <v>0</v>
      </c>
      <c r="C106">
        <f>VLOOKUP(C56,Munka6!$A$67:$AJ$91,'bővített sorszám'!C$104,0)</f>
        <v>0</v>
      </c>
      <c r="D106">
        <f>VLOOKUP(D56,Munka6!$A$67:$AJ$91,'bővített sorszám'!D$104,0)</f>
        <v>0</v>
      </c>
      <c r="E106">
        <f>VLOOKUP(E56,Munka6!$A$67:$AJ$91,'bővített sorszám'!E$104,0)</f>
        <v>0</v>
      </c>
      <c r="F106">
        <f>VLOOKUP(F56,Munka6!$A$67:$AJ$91,'bővített sorszám'!F$104,0)</f>
        <v>0</v>
      </c>
      <c r="G106">
        <f>VLOOKUP(G56,Munka6!$A$67:$AJ$91,'bővített sorszám'!G$104,0)</f>
        <v>0</v>
      </c>
      <c r="H106">
        <f>VLOOKUP(H56,Munka6!$A$67:$AJ$91,'bővített sorszám'!H$104,0)</f>
        <v>0</v>
      </c>
      <c r="I106">
        <f>VLOOKUP(I56,Munka6!$A$67:$AJ$91,'bővített sorszám'!I$104,0)</f>
        <v>0</v>
      </c>
      <c r="J106">
        <f>VLOOKUP(J56,Munka6!$A$67:$AJ$91,'bővített sorszám'!J$104,0)</f>
        <v>0</v>
      </c>
      <c r="K106">
        <f>VLOOKUP(K56,Munka6!$A$67:$AJ$91,'bővített sorszám'!K$104,0)</f>
        <v>0</v>
      </c>
      <c r="L106">
        <f>VLOOKUP(L56,Munka6!$A$67:$AJ$91,'bővített sorszám'!L$104,0)</f>
        <v>0</v>
      </c>
      <c r="M106">
        <f>VLOOKUP(M56,Munka6!$A$67:$AJ$91,'bővített sorszám'!M$104,0)</f>
        <v>0</v>
      </c>
      <c r="N106">
        <f>VLOOKUP(N56,Munka6!$A$67:$AJ$91,'bővített sorszám'!N$104,0)</f>
        <v>2</v>
      </c>
      <c r="O106">
        <f>VLOOKUP(O56,Munka6!$A$67:$AJ$91,'bővített sorszám'!O$104,0)</f>
        <v>0</v>
      </c>
      <c r="P106">
        <f>VLOOKUP(P56,Munka6!$A$67:$AJ$91,'bővített sorszám'!P$104,0)</f>
        <v>0</v>
      </c>
      <c r="Q106">
        <f>VLOOKUP(Q56,Munka6!$A$67:$AJ$91,'bővített sorszám'!Q$104,0)</f>
        <v>0</v>
      </c>
      <c r="R106">
        <f>VLOOKUP(R56,Munka6!$A$67:$AJ$91,'bővített sorszám'!R$104,0)</f>
        <v>0</v>
      </c>
      <c r="S106">
        <f>VLOOKUP(S56,Munka6!$A$67:$AJ$91,'bővített sorszám'!S$104,0)</f>
        <v>0</v>
      </c>
      <c r="T106">
        <f>VLOOKUP(T56,Munka6!$A$67:$AJ$91,'bővített sorszám'!T$104,0)</f>
        <v>0</v>
      </c>
      <c r="U106">
        <f>VLOOKUP(U56,Munka6!$A$67:$AJ$91,'bővített sorszám'!U$104,0)</f>
        <v>0</v>
      </c>
      <c r="V106">
        <f>VLOOKUP(V56,Munka6!$A$67:$AJ$91,'bővített sorszám'!V$104,0)</f>
        <v>0</v>
      </c>
      <c r="W106">
        <f>VLOOKUP(W56,Munka6!$A$67:$AJ$91,'bővített sorszám'!W$104,0)</f>
        <v>0</v>
      </c>
      <c r="X106">
        <f>VLOOKUP(X56,Munka6!$A$67:$AJ$91,'bővített sorszám'!X$104,0)</f>
        <v>0</v>
      </c>
      <c r="Y106">
        <f>VLOOKUP(Y56,Munka6!$A$67:$AJ$91,'bővített sorszám'!Y$104,0)</f>
        <v>0</v>
      </c>
      <c r="Z106">
        <f>VLOOKUP(Z56,Munka6!$A$67:$AJ$91,'bővített sorszám'!Z$104,0)</f>
        <v>0</v>
      </c>
      <c r="AA106">
        <f>VLOOKUP(AA56,Munka6!$A$67:$AJ$91,'bővített sorszám'!AA$104,0)</f>
        <v>0</v>
      </c>
      <c r="AB106">
        <f>VLOOKUP(AB56,Munka6!$A$67:$AJ$91,'bővített sorszám'!AB$104,0)</f>
        <v>0</v>
      </c>
      <c r="AC106">
        <f>VLOOKUP(AC56,Munka6!$A$67:$AJ$91,'bővített sorszám'!AC$104,0)</f>
        <v>0</v>
      </c>
      <c r="AD106">
        <f>VLOOKUP(AD56,Munka6!$A$67:$AJ$91,'bővített sorszám'!AD$104,0)</f>
        <v>0</v>
      </c>
      <c r="AE106">
        <f>VLOOKUP(AE56,Munka6!$A$67:$AJ$91,'bővített sorszám'!AE$104,0)</f>
        <v>0.5</v>
      </c>
      <c r="AF106">
        <f>VLOOKUP(AF56,Munka6!$A$67:$AJ$91,'bővített sorszám'!AF$104,0)</f>
        <v>0</v>
      </c>
      <c r="AG106">
        <f>VLOOKUP(AG56,Munka6!$A$67:$AJ$91,'bővített sorszám'!AG$104,0)</f>
        <v>0.5</v>
      </c>
      <c r="AH106">
        <f>VLOOKUP(AH56,Munka6!$A$67:$AJ$91,'bővített sorszám'!AH$104,0)</f>
        <v>0</v>
      </c>
      <c r="AI106">
        <f>VLOOKUP(AI56,Munka6!$A$67:$AJ$91,'bővített sorszám'!AI$104,0)</f>
        <v>0</v>
      </c>
      <c r="AJ106">
        <f>VLOOKUP(AJ56,Munka6!$A$67:$AJ$91,'bővített sorszám'!AJ$104,0)</f>
        <v>0</v>
      </c>
      <c r="AK106">
        <f>AK56</f>
        <v>2</v>
      </c>
      <c r="AL106" s="98">
        <f>SUM(B106:AJ106)</f>
        <v>3</v>
      </c>
      <c r="AM106">
        <f>IF(AK106&lt;3.5,1,0)</f>
        <v>1</v>
      </c>
      <c r="AN106">
        <f>IF(AL106&lt;3.5,1,0)</f>
        <v>1</v>
      </c>
      <c r="AO106" s="99">
        <f>IF(AM106=AN106,1,0)</f>
        <v>1</v>
      </c>
      <c r="AP106" t="s">
        <v>299</v>
      </c>
    </row>
    <row r="107" spans="1:44">
      <c r="A107" t="str">
        <f t="shared" ref="A107:A153" si="14">A57</f>
        <v>GOLDEN SUN (fv)</v>
      </c>
      <c r="B107">
        <f>VLOOKUP(B57,Munka6!$A$67:$AJ$91,'bővített sorszám'!B$104,0)</f>
        <v>0</v>
      </c>
      <c r="C107">
        <f>VLOOKUP(C57,Munka6!$A$67:$AJ$91,'bővített sorszám'!C$104,0)</f>
        <v>0</v>
      </c>
      <c r="D107">
        <f>VLOOKUP(D57,Munka6!$A$67:$AJ$91,'bővített sorszám'!D$104,0)</f>
        <v>0</v>
      </c>
      <c r="E107">
        <f>VLOOKUP(E57,Munka6!$A$67:$AJ$91,'bővített sorszám'!E$104,0)</f>
        <v>0</v>
      </c>
      <c r="F107">
        <f>VLOOKUP(F57,Munka6!$A$67:$AJ$91,'bővített sorszám'!F$104,0)</f>
        <v>0</v>
      </c>
      <c r="G107">
        <f>VLOOKUP(G57,Munka6!$A$67:$AJ$91,'bővített sorszám'!G$104,0)</f>
        <v>0.5</v>
      </c>
      <c r="H107">
        <f>VLOOKUP(H57,Munka6!$A$67:$AJ$91,'bővített sorszám'!H$104,0)</f>
        <v>0</v>
      </c>
      <c r="I107">
        <f>VLOOKUP(I57,Munka6!$A$67:$AJ$91,'bővített sorszám'!I$104,0)</f>
        <v>0</v>
      </c>
      <c r="J107">
        <f>VLOOKUP(J57,Munka6!$A$67:$AJ$91,'bővített sorszám'!J$104,0)</f>
        <v>0</v>
      </c>
      <c r="K107">
        <f>VLOOKUP(K57,Munka6!$A$67:$AJ$91,'bővített sorszám'!K$104,0)</f>
        <v>0</v>
      </c>
      <c r="L107">
        <f>VLOOKUP(L57,Munka6!$A$67:$AJ$91,'bővített sorszám'!L$104,0)</f>
        <v>0</v>
      </c>
      <c r="M107">
        <f>VLOOKUP(M57,Munka6!$A$67:$AJ$91,'bővített sorszám'!M$104,0)</f>
        <v>0</v>
      </c>
      <c r="N107">
        <f>VLOOKUP(N57,Munka6!$A$67:$AJ$91,'bővített sorszám'!N$104,0)</f>
        <v>0</v>
      </c>
      <c r="O107">
        <f>VLOOKUP(O57,Munka6!$A$67:$AJ$91,'bővített sorszám'!O$104,0)</f>
        <v>0</v>
      </c>
      <c r="P107">
        <f>VLOOKUP(P57,Munka6!$A$67:$AJ$91,'bővített sorszám'!P$104,0)</f>
        <v>0</v>
      </c>
      <c r="Q107">
        <f>VLOOKUP(Q57,Munka6!$A$67:$AJ$91,'bővített sorszám'!Q$104,0)</f>
        <v>0</v>
      </c>
      <c r="R107">
        <f>VLOOKUP(R57,Munka6!$A$67:$AJ$91,'bővített sorszám'!R$104,0)</f>
        <v>0</v>
      </c>
      <c r="S107">
        <f>VLOOKUP(S57,Munka6!$A$67:$AJ$91,'bővített sorszám'!S$104,0)</f>
        <v>0</v>
      </c>
      <c r="T107">
        <f>VLOOKUP(T57,Munka6!$A$67:$AJ$91,'bővített sorszám'!T$104,0)</f>
        <v>0</v>
      </c>
      <c r="U107">
        <f>VLOOKUP(U57,Munka6!$A$67:$AJ$91,'bővített sorszám'!U$104,0)</f>
        <v>0</v>
      </c>
      <c r="V107">
        <f>VLOOKUP(V57,Munka6!$A$67:$AJ$91,'bővített sorszám'!V$104,0)</f>
        <v>0</v>
      </c>
      <c r="W107">
        <f>VLOOKUP(W57,Munka6!$A$67:$AJ$91,'bővített sorszám'!W$104,0)</f>
        <v>0</v>
      </c>
      <c r="X107">
        <f>VLOOKUP(X57,Munka6!$A$67:$AJ$91,'bővített sorszám'!X$104,0)</f>
        <v>0</v>
      </c>
      <c r="Y107">
        <f>VLOOKUP(Y57,Munka6!$A$67:$AJ$91,'bővített sorszám'!Y$104,0)</f>
        <v>2.5</v>
      </c>
      <c r="Z107">
        <f>VLOOKUP(Z57,Munka6!$A$67:$AJ$91,'bővített sorszám'!Z$104,0)</f>
        <v>0</v>
      </c>
      <c r="AA107">
        <f>VLOOKUP(AA57,Munka6!$A$67:$AJ$91,'bővített sorszám'!AA$104,0)</f>
        <v>0</v>
      </c>
      <c r="AB107">
        <f>VLOOKUP(AB57,Munka6!$A$67:$AJ$91,'bővített sorszám'!AB$104,0)</f>
        <v>0</v>
      </c>
      <c r="AC107">
        <f>VLOOKUP(AC57,Munka6!$A$67:$AJ$91,'bővített sorszám'!AC$104,0)</f>
        <v>0</v>
      </c>
      <c r="AD107">
        <f>VLOOKUP(AD57,Munka6!$A$67:$AJ$91,'bővített sorszám'!AD$104,0)</f>
        <v>0</v>
      </c>
      <c r="AE107">
        <f>VLOOKUP(AE57,Munka6!$A$67:$AJ$91,'bővített sorszám'!AE$104,0)</f>
        <v>0.5</v>
      </c>
      <c r="AF107">
        <f>VLOOKUP(AF57,Munka6!$A$67:$AJ$91,'bővített sorszám'!AF$104,0)</f>
        <v>0</v>
      </c>
      <c r="AG107">
        <f>VLOOKUP(AG57,Munka6!$A$67:$AJ$91,'bővített sorszám'!AG$104,0)</f>
        <v>0</v>
      </c>
      <c r="AH107">
        <f>VLOOKUP(AH57,Munka6!$A$67:$AJ$91,'bővített sorszám'!AH$104,0)</f>
        <v>0</v>
      </c>
      <c r="AI107">
        <f>VLOOKUP(AI57,Munka6!$A$67:$AJ$91,'bővített sorszám'!AI$104,0)</f>
        <v>0</v>
      </c>
      <c r="AJ107">
        <f>VLOOKUP(AJ57,Munka6!$A$67:$AJ$91,'bővített sorszám'!AJ$104,0)</f>
        <v>0</v>
      </c>
      <c r="AK107">
        <f t="shared" ref="AK107:AK153" si="15">AK57</f>
        <v>6</v>
      </c>
      <c r="AL107" s="98">
        <f t="shared" ref="AL107:AL153" si="16">SUM(B107:AJ107)</f>
        <v>3.5</v>
      </c>
      <c r="AM107">
        <f t="shared" ref="AM107:AM153" si="17">IF(AK107&lt;3.5,1,0)</f>
        <v>0</v>
      </c>
      <c r="AN107">
        <f t="shared" ref="AN107:AN153" si="18">IF(AL107&lt;3.5,1,0)</f>
        <v>0</v>
      </c>
      <c r="AO107" s="99">
        <f t="shared" ref="AO107:AO153" si="19">IF(AM107=AN107,1,0)</f>
        <v>1</v>
      </c>
      <c r="AP107" t="s">
        <v>300</v>
      </c>
      <c r="AQ107" t="s">
        <v>304</v>
      </c>
    </row>
    <row r="108" spans="1:44">
      <c r="A108" t="str">
        <f t="shared" si="14"/>
        <v>GOLDEN SUN (fv)</v>
      </c>
      <c r="B108">
        <f>VLOOKUP(B58,Munka6!$A$67:$AJ$91,'bővített sorszám'!B$104,0)</f>
        <v>0</v>
      </c>
      <c r="C108">
        <f>VLOOKUP(C58,Munka6!$A$67:$AJ$91,'bővített sorszám'!C$104,0)</f>
        <v>0</v>
      </c>
      <c r="D108">
        <f>VLOOKUP(D58,Munka6!$A$67:$AJ$91,'bővített sorszám'!D$104,0)</f>
        <v>0</v>
      </c>
      <c r="E108">
        <f>VLOOKUP(E58,Munka6!$A$67:$AJ$91,'bővített sorszám'!E$104,0)</f>
        <v>0</v>
      </c>
      <c r="F108">
        <f>VLOOKUP(F58,Munka6!$A$67:$AJ$91,'bővített sorszám'!F$104,0)</f>
        <v>0</v>
      </c>
      <c r="G108">
        <f>VLOOKUP(G58,Munka6!$A$67:$AJ$91,'bővített sorszám'!G$104,0)</f>
        <v>0.5</v>
      </c>
      <c r="H108">
        <f>VLOOKUP(H58,Munka6!$A$67:$AJ$91,'bővített sorszám'!H$104,0)</f>
        <v>0</v>
      </c>
      <c r="I108">
        <f>VLOOKUP(I58,Munka6!$A$67:$AJ$91,'bővített sorszám'!I$104,0)</f>
        <v>0</v>
      </c>
      <c r="J108">
        <f>VLOOKUP(J58,Munka6!$A$67:$AJ$91,'bővített sorszám'!J$104,0)</f>
        <v>0</v>
      </c>
      <c r="K108">
        <f>VLOOKUP(K58,Munka6!$A$67:$AJ$91,'bővített sorszám'!K$104,0)</f>
        <v>0</v>
      </c>
      <c r="L108">
        <f>VLOOKUP(L58,Munka6!$A$67:$AJ$91,'bővített sorszám'!L$104,0)</f>
        <v>0</v>
      </c>
      <c r="M108">
        <f>VLOOKUP(M58,Munka6!$A$67:$AJ$91,'bővített sorszám'!M$104,0)</f>
        <v>0</v>
      </c>
      <c r="N108">
        <f>VLOOKUP(N58,Munka6!$A$67:$AJ$91,'bővített sorszám'!N$104,0)</f>
        <v>0</v>
      </c>
      <c r="O108">
        <f>VLOOKUP(O58,Munka6!$A$67:$AJ$91,'bővített sorszám'!O$104,0)</f>
        <v>0</v>
      </c>
      <c r="P108">
        <f>VLOOKUP(P58,Munka6!$A$67:$AJ$91,'bővített sorszám'!P$104,0)</f>
        <v>0</v>
      </c>
      <c r="Q108">
        <f>VLOOKUP(Q58,Munka6!$A$67:$AJ$91,'bővített sorszám'!Q$104,0)</f>
        <v>0</v>
      </c>
      <c r="R108">
        <f>VLOOKUP(R58,Munka6!$A$67:$AJ$91,'bővített sorszám'!R$104,0)</f>
        <v>0</v>
      </c>
      <c r="S108">
        <f>VLOOKUP(S58,Munka6!$A$67:$AJ$91,'bővített sorszám'!S$104,0)</f>
        <v>0</v>
      </c>
      <c r="T108">
        <f>VLOOKUP(T58,Munka6!$A$67:$AJ$91,'bővített sorszám'!T$104,0)</f>
        <v>0</v>
      </c>
      <c r="U108">
        <f>VLOOKUP(U58,Munka6!$A$67:$AJ$91,'bővített sorszám'!U$104,0)</f>
        <v>0</v>
      </c>
      <c r="V108">
        <f>VLOOKUP(V58,Munka6!$A$67:$AJ$91,'bővített sorszám'!V$104,0)</f>
        <v>0</v>
      </c>
      <c r="W108">
        <f>VLOOKUP(W58,Munka6!$A$67:$AJ$91,'bővített sorszám'!W$104,0)</f>
        <v>0</v>
      </c>
      <c r="X108">
        <f>VLOOKUP(X58,Munka6!$A$67:$AJ$91,'bővített sorszám'!X$104,0)</f>
        <v>2</v>
      </c>
      <c r="Y108">
        <f>VLOOKUP(Y58,Munka6!$A$67:$AJ$91,'bővített sorszám'!Y$104,0)</f>
        <v>0</v>
      </c>
      <c r="Z108">
        <f>VLOOKUP(Z58,Munka6!$A$67:$AJ$91,'bővített sorszám'!Z$104,0)</f>
        <v>1</v>
      </c>
      <c r="AA108">
        <f>VLOOKUP(AA58,Munka6!$A$67:$AJ$91,'bővített sorszám'!AA$104,0)</f>
        <v>0</v>
      </c>
      <c r="AB108">
        <f>VLOOKUP(AB58,Munka6!$A$67:$AJ$91,'bővített sorszám'!AB$104,0)</f>
        <v>2</v>
      </c>
      <c r="AC108">
        <f>VLOOKUP(AC58,Munka6!$A$67:$AJ$91,'bővített sorszám'!AC$104,0)</f>
        <v>0</v>
      </c>
      <c r="AD108">
        <f>VLOOKUP(AD58,Munka6!$A$67:$AJ$91,'bővített sorszám'!AD$104,0)</f>
        <v>0</v>
      </c>
      <c r="AE108">
        <f>VLOOKUP(AE58,Munka6!$A$67:$AJ$91,'bővített sorszám'!AE$104,0)</f>
        <v>0</v>
      </c>
      <c r="AF108">
        <f>VLOOKUP(AF58,Munka6!$A$67:$AJ$91,'bővített sorszám'!AF$104,0)</f>
        <v>1</v>
      </c>
      <c r="AG108">
        <f>VLOOKUP(AG58,Munka6!$A$67:$AJ$91,'bővített sorszám'!AG$104,0)</f>
        <v>0</v>
      </c>
      <c r="AH108">
        <f>VLOOKUP(AH58,Munka6!$A$67:$AJ$91,'bővített sorszám'!AH$104,0)</f>
        <v>0</v>
      </c>
      <c r="AI108">
        <f>VLOOKUP(AI58,Munka6!$A$67:$AJ$91,'bővített sorszám'!AI$104,0)</f>
        <v>0</v>
      </c>
      <c r="AJ108">
        <f>VLOOKUP(AJ58,Munka6!$A$67:$AJ$91,'bővített sorszám'!AJ$104,0)</f>
        <v>0</v>
      </c>
      <c r="AK108">
        <f t="shared" si="15"/>
        <v>1</v>
      </c>
      <c r="AL108" s="98">
        <f t="shared" si="16"/>
        <v>6.5</v>
      </c>
      <c r="AM108">
        <f t="shared" si="17"/>
        <v>1</v>
      </c>
      <c r="AN108">
        <f t="shared" si="18"/>
        <v>0</v>
      </c>
      <c r="AO108" s="99">
        <f t="shared" si="19"/>
        <v>0</v>
      </c>
      <c r="AP108" t="s">
        <v>300</v>
      </c>
      <c r="AQ108" t="s">
        <v>303</v>
      </c>
    </row>
    <row r="109" spans="1:44">
      <c r="A109" t="str">
        <f t="shared" si="14"/>
        <v>GOLDEN SUN (fv)</v>
      </c>
      <c r="B109">
        <f>VLOOKUP(B59,Munka6!$A$67:$AJ$91,'bővített sorszám'!B$104,0)</f>
        <v>0</v>
      </c>
      <c r="C109">
        <f>VLOOKUP(C59,Munka6!$A$67:$AJ$91,'bővített sorszám'!C$104,0)</f>
        <v>0</v>
      </c>
      <c r="D109">
        <f>VLOOKUP(D59,Munka6!$A$67:$AJ$91,'bővített sorszám'!D$104,0)</f>
        <v>0</v>
      </c>
      <c r="E109">
        <f>VLOOKUP(E59,Munka6!$A$67:$AJ$91,'bővített sorszám'!E$104,0)</f>
        <v>0</v>
      </c>
      <c r="F109">
        <f>VLOOKUP(F59,Munka6!$A$67:$AJ$91,'bővített sorszám'!F$104,0)</f>
        <v>0</v>
      </c>
      <c r="G109">
        <f>VLOOKUP(G59,Munka6!$A$67:$AJ$91,'bővített sorszám'!G$104,0)</f>
        <v>0.5</v>
      </c>
      <c r="H109">
        <f>VLOOKUP(H59,Munka6!$A$67:$AJ$91,'bővített sorszám'!H$104,0)</f>
        <v>0</v>
      </c>
      <c r="I109">
        <f>VLOOKUP(I59,Munka6!$A$67:$AJ$91,'bővített sorszám'!I$104,0)</f>
        <v>0</v>
      </c>
      <c r="J109">
        <f>VLOOKUP(J59,Munka6!$A$67:$AJ$91,'bővített sorszám'!J$104,0)</f>
        <v>0</v>
      </c>
      <c r="K109">
        <f>VLOOKUP(K59,Munka6!$A$67:$AJ$91,'bővített sorszám'!K$104,0)</f>
        <v>0</v>
      </c>
      <c r="L109">
        <f>VLOOKUP(L59,Munka6!$A$67:$AJ$91,'bővített sorszám'!L$104,0)</f>
        <v>0</v>
      </c>
      <c r="M109">
        <f>VLOOKUP(M59,Munka6!$A$67:$AJ$91,'bővített sorszám'!M$104,0)</f>
        <v>0</v>
      </c>
      <c r="N109">
        <f>VLOOKUP(N59,Munka6!$A$67:$AJ$91,'bővített sorszám'!N$104,0)</f>
        <v>2</v>
      </c>
      <c r="O109">
        <f>VLOOKUP(O59,Munka6!$A$67:$AJ$91,'bővített sorszám'!O$104,0)</f>
        <v>0</v>
      </c>
      <c r="P109">
        <f>VLOOKUP(P59,Munka6!$A$67:$AJ$91,'bővített sorszám'!P$104,0)</f>
        <v>0</v>
      </c>
      <c r="Q109">
        <f>VLOOKUP(Q59,Munka6!$A$67:$AJ$91,'bővített sorszám'!Q$104,0)</f>
        <v>0</v>
      </c>
      <c r="R109">
        <f>VLOOKUP(R59,Munka6!$A$67:$AJ$91,'bővített sorszám'!R$104,0)</f>
        <v>0</v>
      </c>
      <c r="S109">
        <f>VLOOKUP(S59,Munka6!$A$67:$AJ$91,'bővített sorszám'!S$104,0)</f>
        <v>0</v>
      </c>
      <c r="T109">
        <f>VLOOKUP(T59,Munka6!$A$67:$AJ$91,'bővített sorszám'!T$104,0)</f>
        <v>3.9</v>
      </c>
      <c r="U109">
        <f>VLOOKUP(U59,Munka6!$A$67:$AJ$91,'bővített sorszám'!U$104,0)</f>
        <v>0</v>
      </c>
      <c r="V109">
        <f>VLOOKUP(V59,Munka6!$A$67:$AJ$91,'bővített sorszám'!V$104,0)</f>
        <v>0</v>
      </c>
      <c r="W109">
        <f>VLOOKUP(W59,Munka6!$A$67:$AJ$91,'bővített sorszám'!W$104,0)</f>
        <v>0</v>
      </c>
      <c r="X109">
        <f>VLOOKUP(X59,Munka6!$A$67:$AJ$91,'bővített sorszám'!X$104,0)</f>
        <v>0</v>
      </c>
      <c r="Y109">
        <f>VLOOKUP(Y59,Munka6!$A$67:$AJ$91,'bővített sorszám'!Y$104,0)</f>
        <v>0</v>
      </c>
      <c r="Z109">
        <f>VLOOKUP(Z59,Munka6!$A$67:$AJ$91,'bővített sorszám'!Z$104,0)</f>
        <v>0</v>
      </c>
      <c r="AA109">
        <f>VLOOKUP(AA59,Munka6!$A$67:$AJ$91,'bővített sorszám'!AA$104,0)</f>
        <v>0</v>
      </c>
      <c r="AB109">
        <f>VLOOKUP(AB59,Munka6!$A$67:$AJ$91,'bővített sorszám'!AB$104,0)</f>
        <v>0</v>
      </c>
      <c r="AC109">
        <f>VLOOKUP(AC59,Munka6!$A$67:$AJ$91,'bővített sorszám'!AC$104,0)</f>
        <v>0</v>
      </c>
      <c r="AD109">
        <f>VLOOKUP(AD59,Munka6!$A$67:$AJ$91,'bővített sorszám'!AD$104,0)</f>
        <v>0</v>
      </c>
      <c r="AE109">
        <f>VLOOKUP(AE59,Munka6!$A$67:$AJ$91,'bővített sorszám'!AE$104,0)</f>
        <v>0.5</v>
      </c>
      <c r="AF109">
        <f>VLOOKUP(AF59,Munka6!$A$67:$AJ$91,'bővített sorszám'!AF$104,0)</f>
        <v>0</v>
      </c>
      <c r="AG109">
        <f>VLOOKUP(AG59,Munka6!$A$67:$AJ$91,'bővített sorszám'!AG$104,0)</f>
        <v>0.5</v>
      </c>
      <c r="AH109">
        <f>VLOOKUP(AH59,Munka6!$A$67:$AJ$91,'bővített sorszám'!AH$104,0)</f>
        <v>0</v>
      </c>
      <c r="AI109">
        <f>VLOOKUP(AI59,Munka6!$A$67:$AJ$91,'bővített sorszám'!AI$104,0)</f>
        <v>0</v>
      </c>
      <c r="AJ109">
        <f>VLOOKUP(AJ59,Munka6!$A$67:$AJ$91,'bővített sorszám'!AJ$104,0)</f>
        <v>0</v>
      </c>
      <c r="AK109">
        <f t="shared" si="15"/>
        <v>9</v>
      </c>
      <c r="AL109" s="98">
        <f t="shared" si="16"/>
        <v>7.4</v>
      </c>
      <c r="AM109">
        <f t="shared" si="17"/>
        <v>0</v>
      </c>
      <c r="AN109">
        <f t="shared" si="18"/>
        <v>0</v>
      </c>
      <c r="AO109" s="99">
        <f t="shared" si="19"/>
        <v>1</v>
      </c>
      <c r="AP109" t="s">
        <v>300</v>
      </c>
      <c r="AQ109" t="s">
        <v>304</v>
      </c>
    </row>
    <row r="110" spans="1:44">
      <c r="A110" t="str">
        <f t="shared" si="14"/>
        <v>GOLDEN SUN (fv)</v>
      </c>
      <c r="B110">
        <f>VLOOKUP(B60,Munka6!$A$67:$AJ$91,'bővített sorszám'!B$104,0)</f>
        <v>3.9</v>
      </c>
      <c r="C110">
        <f>VLOOKUP(C60,Munka6!$A$67:$AJ$91,'bővített sorszám'!C$104,0)</f>
        <v>0</v>
      </c>
      <c r="D110">
        <f>VLOOKUP(D60,Munka6!$A$67:$AJ$91,'bővített sorszám'!D$104,0)</f>
        <v>0</v>
      </c>
      <c r="E110">
        <f>VLOOKUP(E60,Munka6!$A$67:$AJ$91,'bővített sorszám'!E$104,0)</f>
        <v>0</v>
      </c>
      <c r="F110">
        <f>VLOOKUP(F60,Munka6!$A$67:$AJ$91,'bővített sorszám'!F$104,0)</f>
        <v>0</v>
      </c>
      <c r="G110">
        <f>VLOOKUP(G60,Munka6!$A$67:$AJ$91,'bővített sorszám'!G$104,0)</f>
        <v>0</v>
      </c>
      <c r="H110">
        <f>VLOOKUP(H60,Munka6!$A$67:$AJ$91,'bővített sorszám'!H$104,0)</f>
        <v>0</v>
      </c>
      <c r="I110">
        <f>VLOOKUP(I60,Munka6!$A$67:$AJ$91,'bővített sorszám'!I$104,0)</f>
        <v>0</v>
      </c>
      <c r="J110">
        <f>VLOOKUP(J60,Munka6!$A$67:$AJ$91,'bővített sorszám'!J$104,0)</f>
        <v>0</v>
      </c>
      <c r="K110">
        <f>VLOOKUP(K60,Munka6!$A$67:$AJ$91,'bővített sorszám'!K$104,0)</f>
        <v>0</v>
      </c>
      <c r="L110">
        <f>VLOOKUP(L60,Munka6!$A$67:$AJ$91,'bővített sorszám'!L$104,0)</f>
        <v>0</v>
      </c>
      <c r="M110">
        <f>VLOOKUP(M60,Munka6!$A$67:$AJ$91,'bővített sorszám'!M$104,0)</f>
        <v>0</v>
      </c>
      <c r="N110">
        <f>VLOOKUP(N60,Munka6!$A$67:$AJ$91,'bővített sorszám'!N$104,0)</f>
        <v>0</v>
      </c>
      <c r="O110">
        <f>VLOOKUP(O60,Munka6!$A$67:$AJ$91,'bővített sorszám'!O$104,0)</f>
        <v>1</v>
      </c>
      <c r="P110">
        <f>VLOOKUP(P60,Munka6!$A$67:$AJ$91,'bővített sorszám'!P$104,0)</f>
        <v>0</v>
      </c>
      <c r="Q110">
        <f>VLOOKUP(Q60,Munka6!$A$67:$AJ$91,'bővített sorszám'!Q$104,0)</f>
        <v>0</v>
      </c>
      <c r="R110">
        <f>VLOOKUP(R60,Munka6!$A$67:$AJ$91,'bővített sorszám'!R$104,0)</f>
        <v>0</v>
      </c>
      <c r="S110">
        <f>VLOOKUP(S60,Munka6!$A$67:$AJ$91,'bővített sorszám'!S$104,0)</f>
        <v>0</v>
      </c>
      <c r="T110">
        <f>VLOOKUP(T60,Munka6!$A$67:$AJ$91,'bővített sorszám'!T$104,0)</f>
        <v>0</v>
      </c>
      <c r="U110">
        <f>VLOOKUP(U60,Munka6!$A$67:$AJ$91,'bővített sorszám'!U$104,0)</f>
        <v>0</v>
      </c>
      <c r="V110">
        <f>VLOOKUP(V60,Munka6!$A$67:$AJ$91,'bővített sorszám'!V$104,0)</f>
        <v>0</v>
      </c>
      <c r="W110">
        <f>VLOOKUP(W60,Munka6!$A$67:$AJ$91,'bővített sorszám'!W$104,0)</f>
        <v>0</v>
      </c>
      <c r="X110">
        <f>VLOOKUP(X60,Munka6!$A$67:$AJ$91,'bővített sorszám'!X$104,0)</f>
        <v>0</v>
      </c>
      <c r="Y110">
        <f>VLOOKUP(Y60,Munka6!$A$67:$AJ$91,'bővített sorszám'!Y$104,0)</f>
        <v>0</v>
      </c>
      <c r="Z110">
        <f>VLOOKUP(Z60,Munka6!$A$67:$AJ$91,'bővített sorszám'!Z$104,0)</f>
        <v>0</v>
      </c>
      <c r="AA110">
        <f>VLOOKUP(AA60,Munka6!$A$67:$AJ$91,'bővített sorszám'!AA$104,0)</f>
        <v>0</v>
      </c>
      <c r="AB110">
        <f>VLOOKUP(AB60,Munka6!$A$67:$AJ$91,'bővített sorszám'!AB$104,0)</f>
        <v>0</v>
      </c>
      <c r="AC110">
        <f>VLOOKUP(AC60,Munka6!$A$67:$AJ$91,'bővített sorszám'!AC$104,0)</f>
        <v>0</v>
      </c>
      <c r="AD110">
        <f>VLOOKUP(AD60,Munka6!$A$67:$AJ$91,'bővített sorszám'!AD$104,0)</f>
        <v>0</v>
      </c>
      <c r="AE110">
        <f>VLOOKUP(AE60,Munka6!$A$67:$AJ$91,'bővített sorszám'!AE$104,0)</f>
        <v>0.5</v>
      </c>
      <c r="AF110">
        <f>VLOOKUP(AF60,Munka6!$A$67:$AJ$91,'bővített sorszám'!AF$104,0)</f>
        <v>1</v>
      </c>
      <c r="AG110">
        <f>VLOOKUP(AG60,Munka6!$A$67:$AJ$91,'bővített sorszám'!AG$104,0)</f>
        <v>0</v>
      </c>
      <c r="AH110">
        <f>VLOOKUP(AH60,Munka6!$A$67:$AJ$91,'bővített sorszám'!AH$104,0)</f>
        <v>0</v>
      </c>
      <c r="AI110">
        <f>VLOOKUP(AI60,Munka6!$A$67:$AJ$91,'bővített sorszám'!AI$104,0)</f>
        <v>0</v>
      </c>
      <c r="AJ110">
        <f>VLOOKUP(AJ60,Munka6!$A$67:$AJ$91,'bővített sorszám'!AJ$104,0)</f>
        <v>0</v>
      </c>
      <c r="AK110">
        <f t="shared" si="15"/>
        <v>2</v>
      </c>
      <c r="AL110" s="98">
        <f t="shared" si="16"/>
        <v>6.4</v>
      </c>
      <c r="AM110">
        <f t="shared" si="17"/>
        <v>1</v>
      </c>
      <c r="AN110">
        <f t="shared" si="18"/>
        <v>0</v>
      </c>
      <c r="AO110" s="99">
        <f t="shared" si="19"/>
        <v>0</v>
      </c>
      <c r="AP110" t="s">
        <v>300</v>
      </c>
      <c r="AQ110" t="s">
        <v>303</v>
      </c>
    </row>
    <row r="111" spans="1:44">
      <c r="A111" t="str">
        <f t="shared" si="14"/>
        <v>GOLDEN SUN (fv)</v>
      </c>
      <c r="B111">
        <f>VLOOKUP(B61,Munka6!$A$67:$AJ$91,'bővített sorszám'!B$104,0)</f>
        <v>3.9</v>
      </c>
      <c r="C111">
        <f>VLOOKUP(C61,Munka6!$A$67:$AJ$91,'bővített sorszám'!C$104,0)</f>
        <v>0</v>
      </c>
      <c r="D111">
        <f>VLOOKUP(D61,Munka6!$A$67:$AJ$91,'bővített sorszám'!D$104,0)</f>
        <v>0</v>
      </c>
      <c r="E111">
        <f>VLOOKUP(E61,Munka6!$A$67:$AJ$91,'bővített sorszám'!E$104,0)</f>
        <v>0</v>
      </c>
      <c r="F111">
        <f>VLOOKUP(F61,Munka6!$A$67:$AJ$91,'bővített sorszám'!F$104,0)</f>
        <v>0</v>
      </c>
      <c r="G111">
        <f>VLOOKUP(G61,Munka6!$A$67:$AJ$91,'bővített sorszám'!G$104,0)</f>
        <v>0.5</v>
      </c>
      <c r="H111">
        <f>VLOOKUP(H61,Munka6!$A$67:$AJ$91,'bővített sorszám'!H$104,0)</f>
        <v>0</v>
      </c>
      <c r="I111">
        <f>VLOOKUP(I61,Munka6!$A$67:$AJ$91,'bővített sorszám'!I$104,0)</f>
        <v>0.5</v>
      </c>
      <c r="J111">
        <f>VLOOKUP(J61,Munka6!$A$67:$AJ$91,'bővített sorszám'!J$104,0)</f>
        <v>0</v>
      </c>
      <c r="K111">
        <f>VLOOKUP(K61,Munka6!$A$67:$AJ$91,'bővített sorszám'!K$104,0)</f>
        <v>0</v>
      </c>
      <c r="L111">
        <f>VLOOKUP(L61,Munka6!$A$67:$AJ$91,'bővített sorszám'!L$104,0)</f>
        <v>0</v>
      </c>
      <c r="M111">
        <f>VLOOKUP(M61,Munka6!$A$67:$AJ$91,'bővített sorszám'!M$104,0)</f>
        <v>0</v>
      </c>
      <c r="N111">
        <f>VLOOKUP(N61,Munka6!$A$67:$AJ$91,'bővített sorszám'!N$104,0)</f>
        <v>0</v>
      </c>
      <c r="O111">
        <f>VLOOKUP(O61,Munka6!$A$67:$AJ$91,'bővített sorszám'!O$104,0)</f>
        <v>0</v>
      </c>
      <c r="P111">
        <f>VLOOKUP(P61,Munka6!$A$67:$AJ$91,'bővített sorszám'!P$104,0)</f>
        <v>0</v>
      </c>
      <c r="Q111">
        <f>VLOOKUP(Q61,Munka6!$A$67:$AJ$91,'bővített sorszám'!Q$104,0)</f>
        <v>0</v>
      </c>
      <c r="R111">
        <f>VLOOKUP(R61,Munka6!$A$67:$AJ$91,'bővített sorszám'!R$104,0)</f>
        <v>0</v>
      </c>
      <c r="S111">
        <f>VLOOKUP(S61,Munka6!$A$67:$AJ$91,'bővített sorszám'!S$104,0)</f>
        <v>0</v>
      </c>
      <c r="T111">
        <f>VLOOKUP(T61,Munka6!$A$67:$AJ$91,'bővített sorszám'!T$104,0)</f>
        <v>0</v>
      </c>
      <c r="U111">
        <f>VLOOKUP(U61,Munka6!$A$67:$AJ$91,'bővített sorszám'!U$104,0)</f>
        <v>0</v>
      </c>
      <c r="V111">
        <f>VLOOKUP(V61,Munka6!$A$67:$AJ$91,'bővített sorszám'!V$104,0)</f>
        <v>1</v>
      </c>
      <c r="W111">
        <f>VLOOKUP(W61,Munka6!$A$67:$AJ$91,'bővített sorszám'!W$104,0)</f>
        <v>0</v>
      </c>
      <c r="X111">
        <f>VLOOKUP(X61,Munka6!$A$67:$AJ$91,'bővített sorszám'!X$104,0)</f>
        <v>0</v>
      </c>
      <c r="Y111">
        <f>VLOOKUP(Y61,Munka6!$A$67:$AJ$91,'bővített sorszám'!Y$104,0)</f>
        <v>0</v>
      </c>
      <c r="Z111">
        <f>VLOOKUP(Z61,Munka6!$A$67:$AJ$91,'bővített sorszám'!Z$104,0)</f>
        <v>1</v>
      </c>
      <c r="AA111">
        <f>VLOOKUP(AA61,Munka6!$A$67:$AJ$91,'bővített sorszám'!AA$104,0)</f>
        <v>0</v>
      </c>
      <c r="AB111">
        <f>VLOOKUP(AB61,Munka6!$A$67:$AJ$91,'bővített sorszám'!AB$104,0)</f>
        <v>0</v>
      </c>
      <c r="AC111">
        <f>VLOOKUP(AC61,Munka6!$A$67:$AJ$91,'bővített sorszám'!AC$104,0)</f>
        <v>0</v>
      </c>
      <c r="AD111">
        <f>VLOOKUP(AD61,Munka6!$A$67:$AJ$91,'bővített sorszám'!AD$104,0)</f>
        <v>0</v>
      </c>
      <c r="AE111">
        <f>VLOOKUP(AE61,Munka6!$A$67:$AJ$91,'bővített sorszám'!AE$104,0)</f>
        <v>0</v>
      </c>
      <c r="AF111">
        <f>VLOOKUP(AF61,Munka6!$A$67:$AJ$91,'bővített sorszám'!AF$104,0)</f>
        <v>0</v>
      </c>
      <c r="AG111">
        <f>VLOOKUP(AG61,Munka6!$A$67:$AJ$91,'bővített sorszám'!AG$104,0)</f>
        <v>0</v>
      </c>
      <c r="AH111">
        <f>VLOOKUP(AH61,Munka6!$A$67:$AJ$91,'bővített sorszám'!AH$104,0)</f>
        <v>0</v>
      </c>
      <c r="AI111">
        <f>VLOOKUP(AI61,Munka6!$A$67:$AJ$91,'bővített sorszám'!AI$104,0)</f>
        <v>0</v>
      </c>
      <c r="AJ111">
        <f>VLOOKUP(AJ61,Munka6!$A$67:$AJ$91,'bővített sorszám'!AJ$104,0)</f>
        <v>0</v>
      </c>
      <c r="AK111">
        <f t="shared" si="15"/>
        <v>7</v>
      </c>
      <c r="AL111" s="98">
        <f t="shared" si="16"/>
        <v>6.9</v>
      </c>
      <c r="AM111">
        <f t="shared" si="17"/>
        <v>0</v>
      </c>
      <c r="AN111">
        <f t="shared" si="18"/>
        <v>0</v>
      </c>
      <c r="AO111" s="99">
        <f t="shared" si="19"/>
        <v>1</v>
      </c>
      <c r="AP111" t="s">
        <v>299</v>
      </c>
    </row>
    <row r="112" spans="1:44">
      <c r="A112" t="str">
        <f t="shared" si="14"/>
        <v>GOLDEN SUN (fv)</v>
      </c>
      <c r="B112">
        <f>VLOOKUP(B62,Munka6!$A$67:$AJ$91,'bővített sorszám'!B$104,0)</f>
        <v>3.9</v>
      </c>
      <c r="C112">
        <f>VLOOKUP(C62,Munka6!$A$67:$AJ$91,'bővített sorszám'!C$104,0)</f>
        <v>0</v>
      </c>
      <c r="D112">
        <f>VLOOKUP(D62,Munka6!$A$67:$AJ$91,'bővített sorszám'!D$104,0)</f>
        <v>0</v>
      </c>
      <c r="E112">
        <f>VLOOKUP(E62,Munka6!$A$67:$AJ$91,'bővített sorszám'!E$104,0)</f>
        <v>0</v>
      </c>
      <c r="F112">
        <f>VLOOKUP(F62,Munka6!$A$67:$AJ$91,'bővített sorszám'!F$104,0)</f>
        <v>0</v>
      </c>
      <c r="G112">
        <f>VLOOKUP(G62,Munka6!$A$67:$AJ$91,'bővített sorszám'!G$104,0)</f>
        <v>0</v>
      </c>
      <c r="H112">
        <f>VLOOKUP(H62,Munka6!$A$67:$AJ$91,'bővített sorszám'!H$104,0)</f>
        <v>0</v>
      </c>
      <c r="I112">
        <f>VLOOKUP(I62,Munka6!$A$67:$AJ$91,'bővített sorszám'!I$104,0)</f>
        <v>0</v>
      </c>
      <c r="J112">
        <f>VLOOKUP(J62,Munka6!$A$67:$AJ$91,'bővített sorszám'!J$104,0)</f>
        <v>0</v>
      </c>
      <c r="K112">
        <f>VLOOKUP(K62,Munka6!$A$67:$AJ$91,'bővített sorszám'!K$104,0)</f>
        <v>0</v>
      </c>
      <c r="L112">
        <f>VLOOKUP(L62,Munka6!$A$67:$AJ$91,'bővített sorszám'!L$104,0)</f>
        <v>0</v>
      </c>
      <c r="M112">
        <f>VLOOKUP(M62,Munka6!$A$67:$AJ$91,'bővített sorszám'!M$104,0)</f>
        <v>0</v>
      </c>
      <c r="N112">
        <f>VLOOKUP(N62,Munka6!$A$67:$AJ$91,'bővített sorszám'!N$104,0)</f>
        <v>2</v>
      </c>
      <c r="O112">
        <f>VLOOKUP(O62,Munka6!$A$67:$AJ$91,'bővített sorszám'!O$104,0)</f>
        <v>0</v>
      </c>
      <c r="P112">
        <f>VLOOKUP(P62,Munka6!$A$67:$AJ$91,'bővített sorszám'!P$104,0)</f>
        <v>0</v>
      </c>
      <c r="Q112">
        <f>VLOOKUP(Q62,Munka6!$A$67:$AJ$91,'bővített sorszám'!Q$104,0)</f>
        <v>0</v>
      </c>
      <c r="R112">
        <f>VLOOKUP(R62,Munka6!$A$67:$AJ$91,'bővített sorszám'!R$104,0)</f>
        <v>0</v>
      </c>
      <c r="S112">
        <f>VLOOKUP(S62,Munka6!$A$67:$AJ$91,'bővített sorszám'!S$104,0)</f>
        <v>0</v>
      </c>
      <c r="T112">
        <f>VLOOKUP(T62,Munka6!$A$67:$AJ$91,'bővített sorszám'!T$104,0)</f>
        <v>0</v>
      </c>
      <c r="U112">
        <f>VLOOKUP(U62,Munka6!$A$67:$AJ$91,'bővített sorszám'!U$104,0)</f>
        <v>0</v>
      </c>
      <c r="V112">
        <f>VLOOKUP(V62,Munka6!$A$67:$AJ$91,'bővített sorszám'!V$104,0)</f>
        <v>0</v>
      </c>
      <c r="W112">
        <f>VLOOKUP(W62,Munka6!$A$67:$AJ$91,'bővített sorszám'!W$104,0)</f>
        <v>0</v>
      </c>
      <c r="X112">
        <f>VLOOKUP(X62,Munka6!$A$67:$AJ$91,'bővített sorszám'!X$104,0)</f>
        <v>0</v>
      </c>
      <c r="Y112">
        <f>VLOOKUP(Y62,Munka6!$A$67:$AJ$91,'bővített sorszám'!Y$104,0)</f>
        <v>0</v>
      </c>
      <c r="Z112">
        <f>VLOOKUP(Z62,Munka6!$A$67:$AJ$91,'bővített sorszám'!Z$104,0)</f>
        <v>1</v>
      </c>
      <c r="AA112">
        <f>VLOOKUP(AA62,Munka6!$A$67:$AJ$91,'bővített sorszám'!AA$104,0)</f>
        <v>0</v>
      </c>
      <c r="AB112">
        <f>VLOOKUP(AB62,Munka6!$A$67:$AJ$91,'bővített sorszám'!AB$104,0)</f>
        <v>0</v>
      </c>
      <c r="AC112">
        <f>VLOOKUP(AC62,Munka6!$A$67:$AJ$91,'bővített sorszám'!AC$104,0)</f>
        <v>1</v>
      </c>
      <c r="AD112">
        <f>VLOOKUP(AD62,Munka6!$A$67:$AJ$91,'bővített sorszám'!AD$104,0)</f>
        <v>0</v>
      </c>
      <c r="AE112">
        <f>VLOOKUP(AE62,Munka6!$A$67:$AJ$91,'bővített sorszám'!AE$104,0)</f>
        <v>0</v>
      </c>
      <c r="AF112">
        <f>VLOOKUP(AF62,Munka6!$A$67:$AJ$91,'bővített sorszám'!AF$104,0)</f>
        <v>0</v>
      </c>
      <c r="AG112">
        <f>VLOOKUP(AG62,Munka6!$A$67:$AJ$91,'bővített sorszám'!AG$104,0)</f>
        <v>0.5</v>
      </c>
      <c r="AH112">
        <f>VLOOKUP(AH62,Munka6!$A$67:$AJ$91,'bővített sorszám'!AH$104,0)</f>
        <v>0</v>
      </c>
      <c r="AI112">
        <f>VLOOKUP(AI62,Munka6!$A$67:$AJ$91,'bővített sorszám'!AI$104,0)</f>
        <v>0</v>
      </c>
      <c r="AJ112">
        <f>VLOOKUP(AJ62,Munka6!$A$67:$AJ$91,'bővített sorszám'!AJ$104,0)</f>
        <v>0</v>
      </c>
      <c r="AK112">
        <f t="shared" si="15"/>
        <v>4</v>
      </c>
      <c r="AL112" s="98">
        <f t="shared" si="16"/>
        <v>8.4</v>
      </c>
      <c r="AM112">
        <f t="shared" si="17"/>
        <v>0</v>
      </c>
      <c r="AN112">
        <f t="shared" si="18"/>
        <v>0</v>
      </c>
      <c r="AO112" s="99">
        <f t="shared" si="19"/>
        <v>1</v>
      </c>
      <c r="AP112" t="s">
        <v>300</v>
      </c>
      <c r="AQ112" t="s">
        <v>304</v>
      </c>
    </row>
    <row r="113" spans="1:43">
      <c r="A113" t="str">
        <f t="shared" si="14"/>
        <v>GOLDEN SUN (fv)</v>
      </c>
      <c r="B113">
        <f>VLOOKUP(B63,Munka6!$A$67:$AJ$91,'bővített sorszám'!B$104,0)</f>
        <v>3.9</v>
      </c>
      <c r="C113">
        <f>VLOOKUP(C63,Munka6!$A$67:$AJ$91,'bővített sorszám'!C$104,0)</f>
        <v>0</v>
      </c>
      <c r="D113">
        <f>VLOOKUP(D63,Munka6!$A$67:$AJ$91,'bővített sorszám'!D$104,0)</f>
        <v>0</v>
      </c>
      <c r="E113">
        <f>VLOOKUP(E63,Munka6!$A$67:$AJ$91,'bővített sorszám'!E$104,0)</f>
        <v>0</v>
      </c>
      <c r="F113">
        <f>VLOOKUP(F63,Munka6!$A$67:$AJ$91,'bővített sorszám'!F$104,0)</f>
        <v>0</v>
      </c>
      <c r="G113">
        <f>VLOOKUP(G63,Munka6!$A$67:$AJ$91,'bővített sorszám'!G$104,0)</f>
        <v>0.5</v>
      </c>
      <c r="H113">
        <f>VLOOKUP(H63,Munka6!$A$67:$AJ$91,'bővített sorszám'!H$104,0)</f>
        <v>0</v>
      </c>
      <c r="I113">
        <f>VLOOKUP(I63,Munka6!$A$67:$AJ$91,'bővített sorszám'!I$104,0)</f>
        <v>0.5</v>
      </c>
      <c r="J113">
        <f>VLOOKUP(J63,Munka6!$A$67:$AJ$91,'bővített sorszám'!J$104,0)</f>
        <v>0</v>
      </c>
      <c r="K113">
        <f>VLOOKUP(K63,Munka6!$A$67:$AJ$91,'bővített sorszám'!K$104,0)</f>
        <v>0</v>
      </c>
      <c r="L113">
        <f>VLOOKUP(L63,Munka6!$A$67:$AJ$91,'bővített sorszám'!L$104,0)</f>
        <v>0</v>
      </c>
      <c r="M113">
        <f>VLOOKUP(M63,Munka6!$A$67:$AJ$91,'bővített sorszám'!M$104,0)</f>
        <v>0</v>
      </c>
      <c r="N113">
        <f>VLOOKUP(N63,Munka6!$A$67:$AJ$91,'bővített sorszám'!N$104,0)</f>
        <v>0</v>
      </c>
      <c r="O113">
        <f>VLOOKUP(O63,Munka6!$A$67:$AJ$91,'bővített sorszám'!O$104,0)</f>
        <v>0</v>
      </c>
      <c r="P113">
        <f>VLOOKUP(P63,Munka6!$A$67:$AJ$91,'bővített sorszám'!P$104,0)</f>
        <v>0</v>
      </c>
      <c r="Q113">
        <f>VLOOKUP(Q63,Munka6!$A$67:$AJ$91,'bővített sorszám'!Q$104,0)</f>
        <v>0</v>
      </c>
      <c r="R113">
        <f>VLOOKUP(R63,Munka6!$A$67:$AJ$91,'bővített sorszám'!R$104,0)</f>
        <v>0</v>
      </c>
      <c r="S113">
        <f>VLOOKUP(S63,Munka6!$A$67:$AJ$91,'bővített sorszám'!S$104,0)</f>
        <v>0</v>
      </c>
      <c r="T113">
        <f>VLOOKUP(T63,Munka6!$A$67:$AJ$91,'bővített sorszám'!T$104,0)</f>
        <v>0</v>
      </c>
      <c r="U113">
        <f>VLOOKUP(U63,Munka6!$A$67:$AJ$91,'bővített sorszám'!U$104,0)</f>
        <v>0</v>
      </c>
      <c r="V113">
        <f>VLOOKUP(V63,Munka6!$A$67:$AJ$91,'bővített sorszám'!V$104,0)</f>
        <v>0</v>
      </c>
      <c r="W113">
        <f>VLOOKUP(W63,Munka6!$A$67:$AJ$91,'bővített sorszám'!W$104,0)</f>
        <v>0</v>
      </c>
      <c r="X113">
        <f>VLOOKUP(X63,Munka6!$A$67:$AJ$91,'bővített sorszám'!X$104,0)</f>
        <v>0</v>
      </c>
      <c r="Y113">
        <f>VLOOKUP(Y63,Munka6!$A$67:$AJ$91,'bővített sorszám'!Y$104,0)</f>
        <v>2.5</v>
      </c>
      <c r="Z113">
        <f>VLOOKUP(Z63,Munka6!$A$67:$AJ$91,'bővített sorszám'!Z$104,0)</f>
        <v>1</v>
      </c>
      <c r="AA113">
        <f>VLOOKUP(AA63,Munka6!$A$67:$AJ$91,'bővített sorszám'!AA$104,0)</f>
        <v>0</v>
      </c>
      <c r="AB113">
        <f>VLOOKUP(AB63,Munka6!$A$67:$AJ$91,'bővített sorszám'!AB$104,0)</f>
        <v>0</v>
      </c>
      <c r="AC113">
        <f>VLOOKUP(AC63,Munka6!$A$67:$AJ$91,'bővített sorszám'!AC$104,0)</f>
        <v>0</v>
      </c>
      <c r="AD113">
        <f>VLOOKUP(AD63,Munka6!$A$67:$AJ$91,'bővített sorszám'!AD$104,0)</f>
        <v>0</v>
      </c>
      <c r="AE113">
        <f>VLOOKUP(AE63,Munka6!$A$67:$AJ$91,'bővített sorszám'!AE$104,0)</f>
        <v>0.5</v>
      </c>
      <c r="AF113">
        <f>VLOOKUP(AF63,Munka6!$A$67:$AJ$91,'bővített sorszám'!AF$104,0)</f>
        <v>0</v>
      </c>
      <c r="AG113">
        <f>VLOOKUP(AG63,Munka6!$A$67:$AJ$91,'bővített sorszám'!AG$104,0)</f>
        <v>0</v>
      </c>
      <c r="AH113">
        <f>VLOOKUP(AH63,Munka6!$A$67:$AJ$91,'bővített sorszám'!AH$104,0)</f>
        <v>0</v>
      </c>
      <c r="AI113">
        <f>VLOOKUP(AI63,Munka6!$A$67:$AJ$91,'bővített sorszám'!AI$104,0)</f>
        <v>0</v>
      </c>
      <c r="AJ113">
        <f>VLOOKUP(AJ63,Munka6!$A$67:$AJ$91,'bővített sorszám'!AJ$104,0)</f>
        <v>0</v>
      </c>
      <c r="AK113">
        <f t="shared" si="15"/>
        <v>2</v>
      </c>
      <c r="AL113" s="98">
        <f t="shared" si="16"/>
        <v>8.9</v>
      </c>
      <c r="AM113">
        <f t="shared" si="17"/>
        <v>1</v>
      </c>
      <c r="AN113">
        <f t="shared" si="18"/>
        <v>0</v>
      </c>
      <c r="AO113" s="99">
        <f t="shared" si="19"/>
        <v>0</v>
      </c>
      <c r="AP113" t="s">
        <v>300</v>
      </c>
      <c r="AQ113" t="s">
        <v>303</v>
      </c>
    </row>
    <row r="114" spans="1:43">
      <c r="A114" t="str">
        <f t="shared" si="14"/>
        <v>GOLDEN SUN (fv)</v>
      </c>
      <c r="B114">
        <f>VLOOKUP(B64,Munka6!$A$67:$AJ$91,'bővített sorszám'!B$104,0)</f>
        <v>2.5</v>
      </c>
      <c r="C114">
        <f>VLOOKUP(C64,Munka6!$A$67:$AJ$91,'bővített sorszám'!C$104,0)</f>
        <v>0</v>
      </c>
      <c r="D114">
        <f>VLOOKUP(D64,Munka6!$A$67:$AJ$91,'bővített sorszám'!D$104,0)</f>
        <v>0</v>
      </c>
      <c r="E114">
        <f>VLOOKUP(E64,Munka6!$A$67:$AJ$91,'bővített sorszám'!E$104,0)</f>
        <v>0</v>
      </c>
      <c r="F114">
        <f>VLOOKUP(F64,Munka6!$A$67:$AJ$91,'bővített sorszám'!F$104,0)</f>
        <v>0</v>
      </c>
      <c r="G114">
        <f>VLOOKUP(G64,Munka6!$A$67:$AJ$91,'bővített sorszám'!G$104,0)</f>
        <v>2.5</v>
      </c>
      <c r="H114">
        <f>VLOOKUP(H64,Munka6!$A$67:$AJ$91,'bővített sorszám'!H$104,0)</f>
        <v>0</v>
      </c>
      <c r="I114">
        <f>VLOOKUP(I64,Munka6!$A$67:$AJ$91,'bővített sorszám'!I$104,0)</f>
        <v>0.5</v>
      </c>
      <c r="J114">
        <f>VLOOKUP(J64,Munka6!$A$67:$AJ$91,'bővített sorszám'!J$104,0)</f>
        <v>0</v>
      </c>
      <c r="K114">
        <f>VLOOKUP(K64,Munka6!$A$67:$AJ$91,'bővített sorszám'!K$104,0)</f>
        <v>0</v>
      </c>
      <c r="L114">
        <f>VLOOKUP(L64,Munka6!$A$67:$AJ$91,'bővített sorszám'!L$104,0)</f>
        <v>0</v>
      </c>
      <c r="M114">
        <f>VLOOKUP(M64,Munka6!$A$67:$AJ$91,'bővített sorszám'!M$104,0)</f>
        <v>0</v>
      </c>
      <c r="N114">
        <f>VLOOKUP(N64,Munka6!$A$67:$AJ$91,'bővített sorszám'!N$104,0)</f>
        <v>0</v>
      </c>
      <c r="O114">
        <f>VLOOKUP(O64,Munka6!$A$67:$AJ$91,'bővített sorszám'!O$104,0)</f>
        <v>0</v>
      </c>
      <c r="P114">
        <f>VLOOKUP(P64,Munka6!$A$67:$AJ$91,'bővített sorszám'!P$104,0)</f>
        <v>0</v>
      </c>
      <c r="Q114">
        <f>VLOOKUP(Q64,Munka6!$A$67:$AJ$91,'bővített sorszám'!Q$104,0)</f>
        <v>0</v>
      </c>
      <c r="R114">
        <f>VLOOKUP(R64,Munka6!$A$67:$AJ$91,'bővített sorszám'!R$104,0)</f>
        <v>0</v>
      </c>
      <c r="S114">
        <f>VLOOKUP(S64,Munka6!$A$67:$AJ$91,'bővített sorszám'!S$104,0)</f>
        <v>0</v>
      </c>
      <c r="T114">
        <f>VLOOKUP(T64,Munka6!$A$67:$AJ$91,'bővített sorszám'!T$104,0)</f>
        <v>0</v>
      </c>
      <c r="U114">
        <f>VLOOKUP(U64,Munka6!$A$67:$AJ$91,'bővített sorszám'!U$104,0)</f>
        <v>0</v>
      </c>
      <c r="V114">
        <f>VLOOKUP(V64,Munka6!$A$67:$AJ$91,'bővített sorszám'!V$104,0)</f>
        <v>0</v>
      </c>
      <c r="W114">
        <f>VLOOKUP(W64,Munka6!$A$67:$AJ$91,'bővített sorszám'!W$104,0)</f>
        <v>0</v>
      </c>
      <c r="X114">
        <f>VLOOKUP(X64,Munka6!$A$67:$AJ$91,'bővített sorszám'!X$104,0)</f>
        <v>0</v>
      </c>
      <c r="Y114">
        <f>VLOOKUP(Y64,Munka6!$A$67:$AJ$91,'bővített sorszám'!Y$104,0)</f>
        <v>0</v>
      </c>
      <c r="Z114">
        <f>VLOOKUP(Z64,Munka6!$A$67:$AJ$91,'bővített sorszám'!Z$104,0)</f>
        <v>0</v>
      </c>
      <c r="AA114">
        <f>VLOOKUP(AA64,Munka6!$A$67:$AJ$91,'bővített sorszám'!AA$104,0)</f>
        <v>0</v>
      </c>
      <c r="AB114">
        <f>VLOOKUP(AB64,Munka6!$A$67:$AJ$91,'bővített sorszám'!AB$104,0)</f>
        <v>2</v>
      </c>
      <c r="AC114">
        <f>VLOOKUP(AC64,Munka6!$A$67:$AJ$91,'bővített sorszám'!AC$104,0)</f>
        <v>0</v>
      </c>
      <c r="AD114">
        <f>VLOOKUP(AD64,Munka6!$A$67:$AJ$91,'bővített sorszám'!AD$104,0)</f>
        <v>0</v>
      </c>
      <c r="AE114">
        <f>VLOOKUP(AE64,Munka6!$A$67:$AJ$91,'bővített sorszám'!AE$104,0)</f>
        <v>0.5</v>
      </c>
      <c r="AF114">
        <f>VLOOKUP(AF64,Munka6!$A$67:$AJ$91,'bővített sorszám'!AF$104,0)</f>
        <v>1</v>
      </c>
      <c r="AG114">
        <f>VLOOKUP(AG64,Munka6!$A$67:$AJ$91,'bővített sorszám'!AG$104,0)</f>
        <v>0</v>
      </c>
      <c r="AH114">
        <f>VLOOKUP(AH64,Munka6!$A$67:$AJ$91,'bővített sorszám'!AH$104,0)</f>
        <v>0</v>
      </c>
      <c r="AI114">
        <f>VLOOKUP(AI64,Munka6!$A$67:$AJ$91,'bővített sorszám'!AI$104,0)</f>
        <v>0</v>
      </c>
      <c r="AJ114">
        <f>VLOOKUP(AJ64,Munka6!$A$67:$AJ$91,'bővített sorszám'!AJ$104,0)</f>
        <v>0</v>
      </c>
      <c r="AK114">
        <f t="shared" si="15"/>
        <v>2</v>
      </c>
      <c r="AL114" s="98">
        <f t="shared" si="16"/>
        <v>9</v>
      </c>
      <c r="AM114">
        <f t="shared" si="17"/>
        <v>1</v>
      </c>
      <c r="AN114">
        <f t="shared" si="18"/>
        <v>0</v>
      </c>
      <c r="AO114" s="99">
        <f t="shared" si="19"/>
        <v>0</v>
      </c>
      <c r="AP114" t="s">
        <v>300</v>
      </c>
      <c r="AQ114" t="s">
        <v>303</v>
      </c>
    </row>
    <row r="115" spans="1:43">
      <c r="A115" t="str">
        <f t="shared" si="14"/>
        <v>GOLDEN SUN (fv)</v>
      </c>
      <c r="B115">
        <f>VLOOKUP(B65,Munka6!$A$67:$AJ$91,'bővített sorszám'!B$104,0)</f>
        <v>0</v>
      </c>
      <c r="C115">
        <f>VLOOKUP(C65,Munka6!$A$67:$AJ$91,'bővített sorszám'!C$104,0)</f>
        <v>0</v>
      </c>
      <c r="D115">
        <f>VLOOKUP(D65,Munka6!$A$67:$AJ$91,'bővített sorszám'!D$104,0)</f>
        <v>0</v>
      </c>
      <c r="E115">
        <f>VLOOKUP(E65,Munka6!$A$67:$AJ$91,'bővített sorszám'!E$104,0)</f>
        <v>0</v>
      </c>
      <c r="F115">
        <f>VLOOKUP(F65,Munka6!$A$67:$AJ$91,'bővített sorszám'!F$104,0)</f>
        <v>0</v>
      </c>
      <c r="G115">
        <f>VLOOKUP(G65,Munka6!$A$67:$AJ$91,'bővített sorszám'!G$104,0)</f>
        <v>0.5</v>
      </c>
      <c r="H115">
        <f>VLOOKUP(H65,Munka6!$A$67:$AJ$91,'bővített sorszám'!H$104,0)</f>
        <v>0</v>
      </c>
      <c r="I115">
        <f>VLOOKUP(I65,Munka6!$A$67:$AJ$91,'bővített sorszám'!I$104,0)</f>
        <v>0</v>
      </c>
      <c r="J115">
        <f>VLOOKUP(J65,Munka6!$A$67:$AJ$91,'bővített sorszám'!J$104,0)</f>
        <v>0</v>
      </c>
      <c r="K115">
        <f>VLOOKUP(K65,Munka6!$A$67:$AJ$91,'bővített sorszám'!K$104,0)</f>
        <v>0</v>
      </c>
      <c r="L115">
        <f>VLOOKUP(L65,Munka6!$A$67:$AJ$91,'bővített sorszám'!L$104,0)</f>
        <v>0</v>
      </c>
      <c r="M115">
        <f>VLOOKUP(M65,Munka6!$A$67:$AJ$91,'bővített sorszám'!M$104,0)</f>
        <v>0</v>
      </c>
      <c r="N115">
        <f>VLOOKUP(N65,Munka6!$A$67:$AJ$91,'bővített sorszám'!N$104,0)</f>
        <v>2</v>
      </c>
      <c r="O115">
        <f>VLOOKUP(O65,Munka6!$A$67:$AJ$91,'bővített sorszám'!O$104,0)</f>
        <v>0</v>
      </c>
      <c r="P115">
        <f>VLOOKUP(P65,Munka6!$A$67:$AJ$91,'bővített sorszám'!P$104,0)</f>
        <v>0</v>
      </c>
      <c r="Q115">
        <f>VLOOKUP(Q65,Munka6!$A$67:$AJ$91,'bővített sorszám'!Q$104,0)</f>
        <v>0</v>
      </c>
      <c r="R115">
        <f>VLOOKUP(R65,Munka6!$A$67:$AJ$91,'bővített sorszám'!R$104,0)</f>
        <v>0</v>
      </c>
      <c r="S115">
        <f>VLOOKUP(S65,Munka6!$A$67:$AJ$91,'bővített sorszám'!S$104,0)</f>
        <v>0</v>
      </c>
      <c r="T115">
        <f>VLOOKUP(T65,Munka6!$A$67:$AJ$91,'bővített sorszám'!T$104,0)</f>
        <v>0</v>
      </c>
      <c r="U115">
        <f>VLOOKUP(U65,Munka6!$A$67:$AJ$91,'bővített sorszám'!U$104,0)</f>
        <v>0</v>
      </c>
      <c r="V115">
        <f>VLOOKUP(V65,Munka6!$A$67:$AJ$91,'bővített sorszám'!V$104,0)</f>
        <v>0</v>
      </c>
      <c r="W115">
        <f>VLOOKUP(W65,Munka6!$A$67:$AJ$91,'bővített sorszám'!W$104,0)</f>
        <v>0</v>
      </c>
      <c r="X115">
        <f>VLOOKUP(X65,Munka6!$A$67:$AJ$91,'bővített sorszám'!X$104,0)</f>
        <v>0</v>
      </c>
      <c r="Y115">
        <f>VLOOKUP(Y65,Munka6!$A$67:$AJ$91,'bővített sorszám'!Y$104,0)</f>
        <v>0</v>
      </c>
      <c r="Z115">
        <f>VLOOKUP(Z65,Munka6!$A$67:$AJ$91,'bővített sorszám'!Z$104,0)</f>
        <v>1</v>
      </c>
      <c r="AA115">
        <f>VLOOKUP(AA65,Munka6!$A$67:$AJ$91,'bővített sorszám'!AA$104,0)</f>
        <v>0</v>
      </c>
      <c r="AB115">
        <f>VLOOKUP(AB65,Munka6!$A$67:$AJ$91,'bővített sorszám'!AB$104,0)</f>
        <v>0</v>
      </c>
      <c r="AC115">
        <f>VLOOKUP(AC65,Munka6!$A$67:$AJ$91,'bővített sorszám'!AC$104,0)</f>
        <v>0</v>
      </c>
      <c r="AD115">
        <f>VLOOKUP(AD65,Munka6!$A$67:$AJ$91,'bővített sorszám'!AD$104,0)</f>
        <v>0</v>
      </c>
      <c r="AE115">
        <f>VLOOKUP(AE65,Munka6!$A$67:$AJ$91,'bővített sorszám'!AE$104,0)</f>
        <v>0</v>
      </c>
      <c r="AF115">
        <f>VLOOKUP(AF65,Munka6!$A$67:$AJ$91,'bővített sorszám'!AF$104,0)</f>
        <v>1</v>
      </c>
      <c r="AG115">
        <f>VLOOKUP(AG65,Munka6!$A$67:$AJ$91,'bővített sorszám'!AG$104,0)</f>
        <v>0</v>
      </c>
      <c r="AH115">
        <f>VLOOKUP(AH65,Munka6!$A$67:$AJ$91,'bővített sorszám'!AH$104,0)</f>
        <v>0</v>
      </c>
      <c r="AI115">
        <f>VLOOKUP(AI65,Munka6!$A$67:$AJ$91,'bővített sorszám'!AI$104,0)</f>
        <v>0</v>
      </c>
      <c r="AJ115">
        <f>VLOOKUP(AJ65,Munka6!$A$67:$AJ$91,'bővített sorszám'!AJ$104,0)</f>
        <v>0</v>
      </c>
      <c r="AK115">
        <f t="shared" si="15"/>
        <v>9</v>
      </c>
      <c r="AL115" s="98">
        <f t="shared" si="16"/>
        <v>4.5</v>
      </c>
      <c r="AM115">
        <f t="shared" si="17"/>
        <v>0</v>
      </c>
      <c r="AN115">
        <f t="shared" si="18"/>
        <v>0</v>
      </c>
      <c r="AO115" s="99">
        <f t="shared" si="19"/>
        <v>1</v>
      </c>
      <c r="AP115" t="s">
        <v>300</v>
      </c>
      <c r="AQ115" t="s">
        <v>304</v>
      </c>
    </row>
    <row r="116" spans="1:43">
      <c r="A116" t="str">
        <f t="shared" si="14"/>
        <v>SASFIÓK</v>
      </c>
      <c r="B116">
        <f>VLOOKUP(B66,Munka6!$A$67:$AJ$91,'bővített sorszám'!B$104,0)</f>
        <v>0</v>
      </c>
      <c r="C116">
        <f>VLOOKUP(C66,Munka6!$A$67:$AJ$91,'bővített sorszám'!C$104,0)</f>
        <v>0</v>
      </c>
      <c r="D116">
        <f>VLOOKUP(D66,Munka6!$A$67:$AJ$91,'bővített sorszám'!D$104,0)</f>
        <v>0</v>
      </c>
      <c r="E116">
        <f>VLOOKUP(E66,Munka6!$A$67:$AJ$91,'bővített sorszám'!E$104,0)</f>
        <v>0</v>
      </c>
      <c r="F116">
        <f>VLOOKUP(F66,Munka6!$A$67:$AJ$91,'bővített sorszám'!F$104,0)</f>
        <v>0</v>
      </c>
      <c r="G116">
        <f>VLOOKUP(G66,Munka6!$A$67:$AJ$91,'bővített sorszám'!G$104,0)</f>
        <v>0.5</v>
      </c>
      <c r="H116">
        <f>VLOOKUP(H66,Munka6!$A$67:$AJ$91,'bővített sorszám'!H$104,0)</f>
        <v>0</v>
      </c>
      <c r="I116">
        <f>VLOOKUP(I66,Munka6!$A$67:$AJ$91,'bővített sorszám'!I$104,0)</f>
        <v>0</v>
      </c>
      <c r="J116">
        <f>VLOOKUP(J66,Munka6!$A$67:$AJ$91,'bővített sorszám'!J$104,0)</f>
        <v>0</v>
      </c>
      <c r="K116">
        <f>VLOOKUP(K66,Munka6!$A$67:$AJ$91,'bővített sorszám'!K$104,0)</f>
        <v>0</v>
      </c>
      <c r="L116">
        <f>VLOOKUP(L66,Munka6!$A$67:$AJ$91,'bővített sorszám'!L$104,0)</f>
        <v>0</v>
      </c>
      <c r="M116">
        <f>VLOOKUP(M66,Munka6!$A$67:$AJ$91,'bővített sorszám'!M$104,0)</f>
        <v>0</v>
      </c>
      <c r="N116">
        <f>VLOOKUP(N66,Munka6!$A$67:$AJ$91,'bővített sorszám'!N$104,0)</f>
        <v>0</v>
      </c>
      <c r="O116">
        <f>VLOOKUP(O66,Munka6!$A$67:$AJ$91,'bővített sorszám'!O$104,0)</f>
        <v>0</v>
      </c>
      <c r="P116">
        <f>VLOOKUP(P66,Munka6!$A$67:$AJ$91,'bővített sorszám'!P$104,0)</f>
        <v>0</v>
      </c>
      <c r="Q116">
        <f>VLOOKUP(Q66,Munka6!$A$67:$AJ$91,'bővített sorszám'!Q$104,0)</f>
        <v>0</v>
      </c>
      <c r="R116">
        <f>VLOOKUP(R66,Munka6!$A$67:$AJ$91,'bővített sorszám'!R$104,0)</f>
        <v>0</v>
      </c>
      <c r="S116">
        <f>VLOOKUP(S66,Munka6!$A$67:$AJ$91,'bővített sorszám'!S$104,0)</f>
        <v>0</v>
      </c>
      <c r="T116">
        <f>VLOOKUP(T66,Munka6!$A$67:$AJ$91,'bővített sorszám'!T$104,0)</f>
        <v>0</v>
      </c>
      <c r="U116">
        <f>VLOOKUP(U66,Munka6!$A$67:$AJ$91,'bővített sorszám'!U$104,0)</f>
        <v>0</v>
      </c>
      <c r="V116">
        <f>VLOOKUP(V66,Munka6!$A$67:$AJ$91,'bővített sorszám'!V$104,0)</f>
        <v>0</v>
      </c>
      <c r="W116">
        <f>VLOOKUP(W66,Munka6!$A$67:$AJ$91,'bővített sorszám'!W$104,0)</f>
        <v>0</v>
      </c>
      <c r="X116">
        <f>VLOOKUP(X66,Munka6!$A$67:$AJ$91,'bővített sorszám'!X$104,0)</f>
        <v>0</v>
      </c>
      <c r="Y116">
        <f>VLOOKUP(Y66,Munka6!$A$67:$AJ$91,'bővített sorszám'!Y$104,0)</f>
        <v>0</v>
      </c>
      <c r="Z116">
        <f>VLOOKUP(Z66,Munka6!$A$67:$AJ$91,'bővített sorszám'!Z$104,0)</f>
        <v>1</v>
      </c>
      <c r="AA116">
        <f>VLOOKUP(AA66,Munka6!$A$67:$AJ$91,'bővített sorszám'!AA$104,0)</f>
        <v>0</v>
      </c>
      <c r="AB116">
        <f>VLOOKUP(AB66,Munka6!$A$67:$AJ$91,'bővített sorszám'!AB$104,0)</f>
        <v>0</v>
      </c>
      <c r="AC116">
        <f>VLOOKUP(AC66,Munka6!$A$67:$AJ$91,'bővített sorszám'!AC$104,0)</f>
        <v>0</v>
      </c>
      <c r="AD116">
        <f>VLOOKUP(AD66,Munka6!$A$67:$AJ$91,'bővített sorszám'!AD$104,0)</f>
        <v>0</v>
      </c>
      <c r="AE116">
        <f>VLOOKUP(AE66,Munka6!$A$67:$AJ$91,'bővített sorszám'!AE$104,0)</f>
        <v>0</v>
      </c>
      <c r="AF116">
        <f>VLOOKUP(AF66,Munka6!$A$67:$AJ$91,'bővített sorszám'!AF$104,0)</f>
        <v>1</v>
      </c>
      <c r="AG116">
        <f>VLOOKUP(AG66,Munka6!$A$67:$AJ$91,'bővített sorszám'!AG$104,0)</f>
        <v>0</v>
      </c>
      <c r="AH116">
        <f>VLOOKUP(AH66,Munka6!$A$67:$AJ$91,'bővített sorszám'!AH$104,0)</f>
        <v>0</v>
      </c>
      <c r="AI116">
        <f>VLOOKUP(AI66,Munka6!$A$67:$AJ$91,'bővített sorszám'!AI$104,0)</f>
        <v>0</v>
      </c>
      <c r="AJ116">
        <f>VLOOKUP(AJ66,Munka6!$A$67:$AJ$91,'bővített sorszám'!AJ$104,0)</f>
        <v>0</v>
      </c>
      <c r="AK116">
        <f t="shared" si="15"/>
        <v>3</v>
      </c>
      <c r="AL116" s="98">
        <f t="shared" si="16"/>
        <v>2.5</v>
      </c>
      <c r="AM116">
        <f t="shared" si="17"/>
        <v>1</v>
      </c>
      <c r="AN116">
        <f t="shared" si="18"/>
        <v>1</v>
      </c>
      <c r="AO116" s="99">
        <f t="shared" si="19"/>
        <v>1</v>
      </c>
      <c r="AP116" t="s">
        <v>299</v>
      </c>
    </row>
    <row r="117" spans="1:43">
      <c r="A117" t="str">
        <f t="shared" si="14"/>
        <v>SASFIÓK</v>
      </c>
      <c r="B117">
        <f>VLOOKUP(B67,Munka6!$A$67:$AJ$91,'bővített sorszám'!B$104,0)</f>
        <v>0</v>
      </c>
      <c r="C117">
        <f>VLOOKUP(C67,Munka6!$A$67:$AJ$91,'bővített sorszám'!C$104,0)</f>
        <v>0</v>
      </c>
      <c r="D117">
        <f>VLOOKUP(D67,Munka6!$A$67:$AJ$91,'bővített sorszám'!D$104,0)</f>
        <v>0</v>
      </c>
      <c r="E117">
        <f>VLOOKUP(E67,Munka6!$A$67:$AJ$91,'bővített sorszám'!E$104,0)</f>
        <v>0</v>
      </c>
      <c r="F117">
        <f>VLOOKUP(F67,Munka6!$A$67:$AJ$91,'bővített sorszám'!F$104,0)</f>
        <v>0</v>
      </c>
      <c r="G117">
        <f>VLOOKUP(G67,Munka6!$A$67:$AJ$91,'bővített sorszám'!G$104,0)</f>
        <v>0</v>
      </c>
      <c r="H117">
        <f>VLOOKUP(H67,Munka6!$A$67:$AJ$91,'bővített sorszám'!H$104,0)</f>
        <v>0</v>
      </c>
      <c r="I117">
        <f>VLOOKUP(I67,Munka6!$A$67:$AJ$91,'bővített sorszám'!I$104,0)</f>
        <v>0</v>
      </c>
      <c r="J117">
        <f>VLOOKUP(J67,Munka6!$A$67:$AJ$91,'bővített sorszám'!J$104,0)</f>
        <v>0</v>
      </c>
      <c r="K117">
        <f>VLOOKUP(K67,Munka6!$A$67:$AJ$91,'bővített sorszám'!K$104,0)</f>
        <v>0</v>
      </c>
      <c r="L117">
        <f>VLOOKUP(L67,Munka6!$A$67:$AJ$91,'bővített sorszám'!L$104,0)</f>
        <v>0</v>
      </c>
      <c r="M117">
        <f>VLOOKUP(M67,Munka6!$A$67:$AJ$91,'bővített sorszám'!M$104,0)</f>
        <v>0</v>
      </c>
      <c r="N117">
        <f>VLOOKUP(N67,Munka6!$A$67:$AJ$91,'bővített sorszám'!N$104,0)</f>
        <v>0</v>
      </c>
      <c r="O117">
        <f>VLOOKUP(O67,Munka6!$A$67:$AJ$91,'bővített sorszám'!O$104,0)</f>
        <v>0</v>
      </c>
      <c r="P117">
        <f>VLOOKUP(P67,Munka6!$A$67:$AJ$91,'bővített sorszám'!P$104,0)</f>
        <v>0</v>
      </c>
      <c r="Q117">
        <f>VLOOKUP(Q67,Munka6!$A$67:$AJ$91,'bővített sorszám'!Q$104,0)</f>
        <v>0</v>
      </c>
      <c r="R117">
        <f>VLOOKUP(R67,Munka6!$A$67:$AJ$91,'bővített sorszám'!R$104,0)</f>
        <v>0</v>
      </c>
      <c r="S117">
        <f>VLOOKUP(S67,Munka6!$A$67:$AJ$91,'bővített sorszám'!S$104,0)</f>
        <v>0</v>
      </c>
      <c r="T117">
        <f>VLOOKUP(T67,Munka6!$A$67:$AJ$91,'bővített sorszám'!T$104,0)</f>
        <v>0</v>
      </c>
      <c r="U117">
        <f>VLOOKUP(U67,Munka6!$A$67:$AJ$91,'bővített sorszám'!U$104,0)</f>
        <v>0</v>
      </c>
      <c r="V117">
        <f>VLOOKUP(V67,Munka6!$A$67:$AJ$91,'bővített sorszám'!V$104,0)</f>
        <v>0</v>
      </c>
      <c r="W117">
        <f>VLOOKUP(W67,Munka6!$A$67:$AJ$91,'bővített sorszám'!W$104,0)</f>
        <v>0</v>
      </c>
      <c r="X117">
        <f>VLOOKUP(X67,Munka6!$A$67:$AJ$91,'bővített sorszám'!X$104,0)</f>
        <v>0</v>
      </c>
      <c r="Y117">
        <f>VLOOKUP(Y67,Munka6!$A$67:$AJ$91,'bővített sorszám'!Y$104,0)</f>
        <v>0</v>
      </c>
      <c r="Z117">
        <f>VLOOKUP(Z67,Munka6!$A$67:$AJ$91,'bővített sorszám'!Z$104,0)</f>
        <v>1</v>
      </c>
      <c r="AA117">
        <f>VLOOKUP(AA67,Munka6!$A$67:$AJ$91,'bővített sorszám'!AA$104,0)</f>
        <v>0</v>
      </c>
      <c r="AB117">
        <f>VLOOKUP(AB67,Munka6!$A$67:$AJ$91,'bővített sorszám'!AB$104,0)</f>
        <v>0</v>
      </c>
      <c r="AC117">
        <f>VLOOKUP(AC67,Munka6!$A$67:$AJ$91,'bővített sorszám'!AC$104,0)</f>
        <v>0</v>
      </c>
      <c r="AD117">
        <f>VLOOKUP(AD67,Munka6!$A$67:$AJ$91,'bővített sorszám'!AD$104,0)</f>
        <v>0</v>
      </c>
      <c r="AE117">
        <f>VLOOKUP(AE67,Munka6!$A$67:$AJ$91,'bővített sorszám'!AE$104,0)</f>
        <v>0.5</v>
      </c>
      <c r="AF117">
        <f>VLOOKUP(AF67,Munka6!$A$67:$AJ$91,'bővített sorszám'!AF$104,0)</f>
        <v>0</v>
      </c>
      <c r="AG117">
        <f>VLOOKUP(AG67,Munka6!$A$67:$AJ$91,'bővített sorszám'!AG$104,0)</f>
        <v>0.5</v>
      </c>
      <c r="AH117">
        <f>VLOOKUP(AH67,Munka6!$A$67:$AJ$91,'bővített sorszám'!AH$104,0)</f>
        <v>0</v>
      </c>
      <c r="AI117">
        <f>VLOOKUP(AI67,Munka6!$A$67:$AJ$91,'bővített sorszám'!AI$104,0)</f>
        <v>0</v>
      </c>
      <c r="AJ117">
        <f>VLOOKUP(AJ67,Munka6!$A$67:$AJ$91,'bővített sorszám'!AJ$104,0)</f>
        <v>0</v>
      </c>
      <c r="AK117">
        <f t="shared" si="15"/>
        <v>7</v>
      </c>
      <c r="AL117" s="98">
        <f t="shared" si="16"/>
        <v>2</v>
      </c>
      <c r="AM117">
        <f t="shared" si="17"/>
        <v>0</v>
      </c>
      <c r="AN117" s="94">
        <f t="shared" si="18"/>
        <v>1</v>
      </c>
      <c r="AO117" s="99">
        <f t="shared" si="19"/>
        <v>0</v>
      </c>
      <c r="AP117" t="s">
        <v>300</v>
      </c>
      <c r="AQ117" t="s">
        <v>302</v>
      </c>
    </row>
    <row r="118" spans="1:43">
      <c r="A118" t="str">
        <f t="shared" si="14"/>
        <v>SASFIÓK</v>
      </c>
      <c r="B118">
        <f>VLOOKUP(B68,Munka6!$A$67:$AJ$91,'bővített sorszám'!B$104,0)</f>
        <v>2.5</v>
      </c>
      <c r="C118">
        <f>VLOOKUP(C68,Munka6!$A$67:$AJ$91,'bővített sorszám'!C$104,0)</f>
        <v>0</v>
      </c>
      <c r="D118">
        <f>VLOOKUP(D68,Munka6!$A$67:$AJ$91,'bővített sorszám'!D$104,0)</f>
        <v>0</v>
      </c>
      <c r="E118">
        <f>VLOOKUP(E68,Munka6!$A$67:$AJ$91,'bővített sorszám'!E$104,0)</f>
        <v>0</v>
      </c>
      <c r="F118">
        <f>VLOOKUP(F68,Munka6!$A$67:$AJ$91,'bővített sorszám'!F$104,0)</f>
        <v>0</v>
      </c>
      <c r="G118">
        <f>VLOOKUP(G68,Munka6!$A$67:$AJ$91,'bővített sorszám'!G$104,0)</f>
        <v>0</v>
      </c>
      <c r="H118">
        <f>VLOOKUP(H68,Munka6!$A$67:$AJ$91,'bővített sorszám'!H$104,0)</f>
        <v>0</v>
      </c>
      <c r="I118">
        <f>VLOOKUP(I68,Munka6!$A$67:$AJ$91,'bővített sorszám'!I$104,0)</f>
        <v>0</v>
      </c>
      <c r="J118">
        <f>VLOOKUP(J68,Munka6!$A$67:$AJ$91,'bővített sorszám'!J$104,0)</f>
        <v>0</v>
      </c>
      <c r="K118">
        <f>VLOOKUP(K68,Munka6!$A$67:$AJ$91,'bővített sorszám'!K$104,0)</f>
        <v>0</v>
      </c>
      <c r="L118">
        <f>VLOOKUP(L68,Munka6!$A$67:$AJ$91,'bővített sorszám'!L$104,0)</f>
        <v>0</v>
      </c>
      <c r="M118">
        <f>VLOOKUP(M68,Munka6!$A$67:$AJ$91,'bővített sorszám'!M$104,0)</f>
        <v>0</v>
      </c>
      <c r="N118">
        <f>VLOOKUP(N68,Munka6!$A$67:$AJ$91,'bővített sorszám'!N$104,0)</f>
        <v>0</v>
      </c>
      <c r="O118">
        <f>VLOOKUP(O68,Munka6!$A$67:$AJ$91,'bővített sorszám'!O$104,0)</f>
        <v>0</v>
      </c>
      <c r="P118">
        <f>VLOOKUP(P68,Munka6!$A$67:$AJ$91,'bővített sorszám'!P$104,0)</f>
        <v>0</v>
      </c>
      <c r="Q118">
        <f>VLOOKUP(Q68,Munka6!$A$67:$AJ$91,'bővített sorszám'!Q$104,0)</f>
        <v>0</v>
      </c>
      <c r="R118">
        <f>VLOOKUP(R68,Munka6!$A$67:$AJ$91,'bővített sorszám'!R$104,0)</f>
        <v>0</v>
      </c>
      <c r="S118">
        <f>VLOOKUP(S68,Munka6!$A$67:$AJ$91,'bővített sorszám'!S$104,0)</f>
        <v>0</v>
      </c>
      <c r="T118">
        <f>VLOOKUP(T68,Munka6!$A$67:$AJ$91,'bővített sorszám'!T$104,0)</f>
        <v>0</v>
      </c>
      <c r="U118">
        <f>VLOOKUP(U68,Munka6!$A$67:$AJ$91,'bővített sorszám'!U$104,0)</f>
        <v>0</v>
      </c>
      <c r="V118">
        <f>VLOOKUP(V68,Munka6!$A$67:$AJ$91,'bővített sorszám'!V$104,0)</f>
        <v>0</v>
      </c>
      <c r="W118">
        <f>VLOOKUP(W68,Munka6!$A$67:$AJ$91,'bővített sorszám'!W$104,0)</f>
        <v>0</v>
      </c>
      <c r="X118">
        <f>VLOOKUP(X68,Munka6!$A$67:$AJ$91,'bővített sorszám'!X$104,0)</f>
        <v>0</v>
      </c>
      <c r="Y118">
        <f>VLOOKUP(Y68,Munka6!$A$67:$AJ$91,'bővített sorszám'!Y$104,0)</f>
        <v>0</v>
      </c>
      <c r="Z118">
        <f>VLOOKUP(Z68,Munka6!$A$67:$AJ$91,'bővített sorszám'!Z$104,0)</f>
        <v>1</v>
      </c>
      <c r="AA118">
        <f>VLOOKUP(AA68,Munka6!$A$67:$AJ$91,'bővített sorszám'!AA$104,0)</f>
        <v>0</v>
      </c>
      <c r="AB118">
        <f>VLOOKUP(AB68,Munka6!$A$67:$AJ$91,'bővített sorszám'!AB$104,0)</f>
        <v>0</v>
      </c>
      <c r="AC118">
        <f>VLOOKUP(AC68,Munka6!$A$67:$AJ$91,'bővített sorszám'!AC$104,0)</f>
        <v>0</v>
      </c>
      <c r="AD118">
        <f>VLOOKUP(AD68,Munka6!$A$67:$AJ$91,'bővített sorszám'!AD$104,0)</f>
        <v>0</v>
      </c>
      <c r="AE118">
        <f>VLOOKUP(AE68,Munka6!$A$67:$AJ$91,'bővített sorszám'!AE$104,0)</f>
        <v>0.5</v>
      </c>
      <c r="AF118">
        <f>VLOOKUP(AF68,Munka6!$A$67:$AJ$91,'bővített sorszám'!AF$104,0)</f>
        <v>1</v>
      </c>
      <c r="AG118">
        <f>VLOOKUP(AG68,Munka6!$A$67:$AJ$91,'bővített sorszám'!AG$104,0)</f>
        <v>0</v>
      </c>
      <c r="AH118">
        <f>VLOOKUP(AH68,Munka6!$A$67:$AJ$91,'bővített sorszám'!AH$104,0)</f>
        <v>0</v>
      </c>
      <c r="AI118">
        <f>VLOOKUP(AI68,Munka6!$A$67:$AJ$91,'bővített sorszám'!AI$104,0)</f>
        <v>0</v>
      </c>
      <c r="AJ118">
        <f>VLOOKUP(AJ68,Munka6!$A$67:$AJ$91,'bővített sorszám'!AJ$104,0)</f>
        <v>0</v>
      </c>
      <c r="AK118">
        <f t="shared" si="15"/>
        <v>4</v>
      </c>
      <c r="AL118" s="98">
        <f t="shared" si="16"/>
        <v>5</v>
      </c>
      <c r="AM118">
        <f t="shared" si="17"/>
        <v>0</v>
      </c>
      <c r="AN118">
        <f t="shared" si="18"/>
        <v>0</v>
      </c>
      <c r="AO118" s="99">
        <f t="shared" si="19"/>
        <v>1</v>
      </c>
      <c r="AP118" t="s">
        <v>300</v>
      </c>
      <c r="AQ118" t="s">
        <v>304</v>
      </c>
    </row>
    <row r="119" spans="1:43">
      <c r="A119" t="str">
        <f t="shared" si="14"/>
        <v>SASFIÓK</v>
      </c>
      <c r="B119">
        <f>VLOOKUP(B69,Munka6!$A$67:$AJ$91,'bővített sorszám'!B$104,0)</f>
        <v>0</v>
      </c>
      <c r="C119">
        <f>VLOOKUP(C69,Munka6!$A$67:$AJ$91,'bővített sorszám'!C$104,0)</f>
        <v>0</v>
      </c>
      <c r="D119">
        <f>VLOOKUP(D69,Munka6!$A$67:$AJ$91,'bővített sorszám'!D$104,0)</f>
        <v>0</v>
      </c>
      <c r="E119">
        <f>VLOOKUP(E69,Munka6!$A$67:$AJ$91,'bővített sorszám'!E$104,0)</f>
        <v>0</v>
      </c>
      <c r="F119">
        <f>VLOOKUP(F69,Munka6!$A$67:$AJ$91,'bővített sorszám'!F$104,0)</f>
        <v>0</v>
      </c>
      <c r="G119">
        <f>VLOOKUP(G69,Munka6!$A$67:$AJ$91,'bővített sorszám'!G$104,0)</f>
        <v>0.5</v>
      </c>
      <c r="H119">
        <f>VLOOKUP(H69,Munka6!$A$67:$AJ$91,'bővített sorszám'!H$104,0)</f>
        <v>0</v>
      </c>
      <c r="I119">
        <f>VLOOKUP(I69,Munka6!$A$67:$AJ$91,'bővített sorszám'!I$104,0)</f>
        <v>0</v>
      </c>
      <c r="J119">
        <f>VLOOKUP(J69,Munka6!$A$67:$AJ$91,'bővített sorszám'!J$104,0)</f>
        <v>0</v>
      </c>
      <c r="K119">
        <f>VLOOKUP(K69,Munka6!$A$67:$AJ$91,'bővített sorszám'!K$104,0)</f>
        <v>0</v>
      </c>
      <c r="L119">
        <f>VLOOKUP(L69,Munka6!$A$67:$AJ$91,'bővített sorszám'!L$104,0)</f>
        <v>0</v>
      </c>
      <c r="M119">
        <f>VLOOKUP(M69,Munka6!$A$67:$AJ$91,'bővített sorszám'!M$104,0)</f>
        <v>0</v>
      </c>
      <c r="N119">
        <f>VLOOKUP(N69,Munka6!$A$67:$AJ$91,'bővített sorszám'!N$104,0)</f>
        <v>0</v>
      </c>
      <c r="O119">
        <f>VLOOKUP(O69,Munka6!$A$67:$AJ$91,'bővített sorszám'!O$104,0)</f>
        <v>0</v>
      </c>
      <c r="P119">
        <f>VLOOKUP(P69,Munka6!$A$67:$AJ$91,'bővített sorszám'!P$104,0)</f>
        <v>0</v>
      </c>
      <c r="Q119">
        <f>VLOOKUP(Q69,Munka6!$A$67:$AJ$91,'bővített sorszám'!Q$104,0)</f>
        <v>0</v>
      </c>
      <c r="R119">
        <f>VLOOKUP(R69,Munka6!$A$67:$AJ$91,'bővített sorszám'!R$104,0)</f>
        <v>0</v>
      </c>
      <c r="S119">
        <f>VLOOKUP(S69,Munka6!$A$67:$AJ$91,'bővített sorszám'!S$104,0)</f>
        <v>0</v>
      </c>
      <c r="T119">
        <f>VLOOKUP(T69,Munka6!$A$67:$AJ$91,'bővített sorszám'!T$104,0)</f>
        <v>0</v>
      </c>
      <c r="U119">
        <f>VLOOKUP(U69,Munka6!$A$67:$AJ$91,'bővített sorszám'!U$104,0)</f>
        <v>0</v>
      </c>
      <c r="V119">
        <f>VLOOKUP(V69,Munka6!$A$67:$AJ$91,'bővített sorszám'!V$104,0)</f>
        <v>0</v>
      </c>
      <c r="W119">
        <f>VLOOKUP(W69,Munka6!$A$67:$AJ$91,'bővített sorszám'!W$104,0)</f>
        <v>0</v>
      </c>
      <c r="X119">
        <f>VLOOKUP(X69,Munka6!$A$67:$AJ$91,'bővített sorszám'!X$104,0)</f>
        <v>0</v>
      </c>
      <c r="Y119">
        <f>VLOOKUP(Y69,Munka6!$A$67:$AJ$91,'bővített sorszám'!Y$104,0)</f>
        <v>0</v>
      </c>
      <c r="Z119">
        <f>VLOOKUP(Z69,Munka6!$A$67:$AJ$91,'bővített sorszám'!Z$104,0)</f>
        <v>1</v>
      </c>
      <c r="AA119">
        <f>VLOOKUP(AA69,Munka6!$A$67:$AJ$91,'bővített sorszám'!AA$104,0)</f>
        <v>0</v>
      </c>
      <c r="AB119">
        <f>VLOOKUP(AB69,Munka6!$A$67:$AJ$91,'bővített sorszám'!AB$104,0)</f>
        <v>0</v>
      </c>
      <c r="AC119">
        <f>VLOOKUP(AC69,Munka6!$A$67:$AJ$91,'bővített sorszám'!AC$104,0)</f>
        <v>0</v>
      </c>
      <c r="AD119">
        <f>VLOOKUP(AD69,Munka6!$A$67:$AJ$91,'bővített sorszám'!AD$104,0)</f>
        <v>0</v>
      </c>
      <c r="AE119">
        <f>VLOOKUP(AE69,Munka6!$A$67:$AJ$91,'bővített sorszám'!AE$104,0)</f>
        <v>0</v>
      </c>
      <c r="AF119">
        <f>VLOOKUP(AF69,Munka6!$A$67:$AJ$91,'bővített sorszám'!AF$104,0)</f>
        <v>0</v>
      </c>
      <c r="AG119">
        <f>VLOOKUP(AG69,Munka6!$A$67:$AJ$91,'bővített sorszám'!AG$104,0)</f>
        <v>0</v>
      </c>
      <c r="AH119">
        <f>VLOOKUP(AH69,Munka6!$A$67:$AJ$91,'bővített sorszám'!AH$104,0)</f>
        <v>0</v>
      </c>
      <c r="AI119">
        <f>VLOOKUP(AI69,Munka6!$A$67:$AJ$91,'bővített sorszám'!AI$104,0)</f>
        <v>0</v>
      </c>
      <c r="AJ119">
        <f>VLOOKUP(AJ69,Munka6!$A$67:$AJ$91,'bővített sorszám'!AJ$104,0)</f>
        <v>0</v>
      </c>
      <c r="AK119">
        <f t="shared" si="15"/>
        <v>7</v>
      </c>
      <c r="AL119" s="98">
        <f t="shared" si="16"/>
        <v>1.5</v>
      </c>
      <c r="AM119">
        <f t="shared" si="17"/>
        <v>0</v>
      </c>
      <c r="AN119" s="94">
        <f t="shared" si="18"/>
        <v>1</v>
      </c>
      <c r="AO119" s="99">
        <f t="shared" si="19"/>
        <v>0</v>
      </c>
      <c r="AP119" t="s">
        <v>300</v>
      </c>
      <c r="AQ119" t="s">
        <v>302</v>
      </c>
    </row>
    <row r="120" spans="1:43">
      <c r="A120" t="str">
        <f t="shared" si="14"/>
        <v>SASFIÓK</v>
      </c>
      <c r="B120">
        <f>VLOOKUP(B70,Munka6!$A$67:$AJ$91,'bővített sorszám'!B$104,0)</f>
        <v>2.5</v>
      </c>
      <c r="C120">
        <f>VLOOKUP(C70,Munka6!$A$67:$AJ$91,'bővített sorszám'!C$104,0)</f>
        <v>0</v>
      </c>
      <c r="D120">
        <f>VLOOKUP(D70,Munka6!$A$67:$AJ$91,'bővített sorszám'!D$104,0)</f>
        <v>0</v>
      </c>
      <c r="E120">
        <f>VLOOKUP(E70,Munka6!$A$67:$AJ$91,'bővített sorszám'!E$104,0)</f>
        <v>0</v>
      </c>
      <c r="F120">
        <f>VLOOKUP(F70,Munka6!$A$67:$AJ$91,'bővített sorszám'!F$104,0)</f>
        <v>0</v>
      </c>
      <c r="G120">
        <f>VLOOKUP(G70,Munka6!$A$67:$AJ$91,'bővített sorszám'!G$104,0)</f>
        <v>0</v>
      </c>
      <c r="H120">
        <f>VLOOKUP(H70,Munka6!$A$67:$AJ$91,'bővített sorszám'!H$104,0)</f>
        <v>0</v>
      </c>
      <c r="I120">
        <f>VLOOKUP(I70,Munka6!$A$67:$AJ$91,'bővített sorszám'!I$104,0)</f>
        <v>0</v>
      </c>
      <c r="J120">
        <f>VLOOKUP(J70,Munka6!$A$67:$AJ$91,'bővített sorszám'!J$104,0)</f>
        <v>0</v>
      </c>
      <c r="K120">
        <f>VLOOKUP(K70,Munka6!$A$67:$AJ$91,'bővített sorszám'!K$104,0)</f>
        <v>0</v>
      </c>
      <c r="L120">
        <f>VLOOKUP(L70,Munka6!$A$67:$AJ$91,'bővített sorszám'!L$104,0)</f>
        <v>0</v>
      </c>
      <c r="M120">
        <f>VLOOKUP(M70,Munka6!$A$67:$AJ$91,'bővített sorszám'!M$104,0)</f>
        <v>0</v>
      </c>
      <c r="N120">
        <f>VLOOKUP(N70,Munka6!$A$67:$AJ$91,'bővített sorszám'!N$104,0)</f>
        <v>2</v>
      </c>
      <c r="O120">
        <f>VLOOKUP(O70,Munka6!$A$67:$AJ$91,'bővített sorszám'!O$104,0)</f>
        <v>0</v>
      </c>
      <c r="P120">
        <f>VLOOKUP(P70,Munka6!$A$67:$AJ$91,'bővített sorszám'!P$104,0)</f>
        <v>0</v>
      </c>
      <c r="Q120">
        <f>VLOOKUP(Q70,Munka6!$A$67:$AJ$91,'bővített sorszám'!Q$104,0)</f>
        <v>0</v>
      </c>
      <c r="R120">
        <f>VLOOKUP(R70,Munka6!$A$67:$AJ$91,'bővített sorszám'!R$104,0)</f>
        <v>0</v>
      </c>
      <c r="S120">
        <f>VLOOKUP(S70,Munka6!$A$67:$AJ$91,'bővített sorszám'!S$104,0)</f>
        <v>0</v>
      </c>
      <c r="T120">
        <f>VLOOKUP(T70,Munka6!$A$67:$AJ$91,'bővített sorszám'!T$104,0)</f>
        <v>0</v>
      </c>
      <c r="U120">
        <f>VLOOKUP(U70,Munka6!$A$67:$AJ$91,'bővített sorszám'!U$104,0)</f>
        <v>0</v>
      </c>
      <c r="V120">
        <f>VLOOKUP(V70,Munka6!$A$67:$AJ$91,'bővített sorszám'!V$104,0)</f>
        <v>0</v>
      </c>
      <c r="W120">
        <f>VLOOKUP(W70,Munka6!$A$67:$AJ$91,'bővített sorszám'!W$104,0)</f>
        <v>0</v>
      </c>
      <c r="X120">
        <f>VLOOKUP(X70,Munka6!$A$67:$AJ$91,'bővített sorszám'!X$104,0)</f>
        <v>0</v>
      </c>
      <c r="Y120">
        <f>VLOOKUP(Y70,Munka6!$A$67:$AJ$91,'bővített sorszám'!Y$104,0)</f>
        <v>0</v>
      </c>
      <c r="Z120">
        <f>VLOOKUP(Z70,Munka6!$A$67:$AJ$91,'bővített sorszám'!Z$104,0)</f>
        <v>1</v>
      </c>
      <c r="AA120">
        <f>VLOOKUP(AA70,Munka6!$A$67:$AJ$91,'bővített sorszám'!AA$104,0)</f>
        <v>0</v>
      </c>
      <c r="AB120">
        <f>VLOOKUP(AB70,Munka6!$A$67:$AJ$91,'bővített sorszám'!AB$104,0)</f>
        <v>0</v>
      </c>
      <c r="AC120">
        <f>VLOOKUP(AC70,Munka6!$A$67:$AJ$91,'bővített sorszám'!AC$104,0)</f>
        <v>0</v>
      </c>
      <c r="AD120">
        <f>VLOOKUP(AD70,Munka6!$A$67:$AJ$91,'bővített sorszám'!AD$104,0)</f>
        <v>0</v>
      </c>
      <c r="AE120">
        <f>VLOOKUP(AE70,Munka6!$A$67:$AJ$91,'bővített sorszám'!AE$104,0)</f>
        <v>0</v>
      </c>
      <c r="AF120">
        <f>VLOOKUP(AF70,Munka6!$A$67:$AJ$91,'bővített sorszám'!AF$104,0)</f>
        <v>0</v>
      </c>
      <c r="AG120">
        <f>VLOOKUP(AG70,Munka6!$A$67:$AJ$91,'bővített sorszám'!AG$104,0)</f>
        <v>0</v>
      </c>
      <c r="AH120">
        <f>VLOOKUP(AH70,Munka6!$A$67:$AJ$91,'bővített sorszám'!AH$104,0)</f>
        <v>0</v>
      </c>
      <c r="AI120">
        <f>VLOOKUP(AI70,Munka6!$A$67:$AJ$91,'bővített sorszám'!AI$104,0)</f>
        <v>0</v>
      </c>
      <c r="AJ120">
        <f>VLOOKUP(AJ70,Munka6!$A$67:$AJ$91,'bővített sorszám'!AJ$104,0)</f>
        <v>0</v>
      </c>
      <c r="AK120">
        <f t="shared" si="15"/>
        <v>2</v>
      </c>
      <c r="AL120" s="98">
        <f t="shared" si="16"/>
        <v>5.5</v>
      </c>
      <c r="AM120">
        <f t="shared" si="17"/>
        <v>1</v>
      </c>
      <c r="AN120">
        <f t="shared" si="18"/>
        <v>0</v>
      </c>
      <c r="AO120" s="99">
        <f t="shared" si="19"/>
        <v>0</v>
      </c>
      <c r="AP120" t="s">
        <v>300</v>
      </c>
      <c r="AQ120" t="s">
        <v>303</v>
      </c>
    </row>
    <row r="121" spans="1:43">
      <c r="A121" t="str">
        <f t="shared" si="14"/>
        <v>SASFIÓK</v>
      </c>
      <c r="B121">
        <f>VLOOKUP(B71,Munka6!$A$67:$AJ$91,'bővített sorszám'!B$104,0)</f>
        <v>0</v>
      </c>
      <c r="C121">
        <f>VLOOKUP(C71,Munka6!$A$67:$AJ$91,'bővített sorszám'!C$104,0)</f>
        <v>0</v>
      </c>
      <c r="D121">
        <f>VLOOKUP(D71,Munka6!$A$67:$AJ$91,'bővített sorszám'!D$104,0)</f>
        <v>0</v>
      </c>
      <c r="E121">
        <f>VLOOKUP(E71,Munka6!$A$67:$AJ$91,'bővített sorszám'!E$104,0)</f>
        <v>0</v>
      </c>
      <c r="F121">
        <f>VLOOKUP(F71,Munka6!$A$67:$AJ$91,'bővített sorszám'!F$104,0)</f>
        <v>0</v>
      </c>
      <c r="G121">
        <f>VLOOKUP(G71,Munka6!$A$67:$AJ$91,'bővített sorszám'!G$104,0)</f>
        <v>0.5</v>
      </c>
      <c r="H121">
        <f>VLOOKUP(H71,Munka6!$A$67:$AJ$91,'bővített sorszám'!H$104,0)</f>
        <v>0</v>
      </c>
      <c r="I121">
        <f>VLOOKUP(I71,Munka6!$A$67:$AJ$91,'bővített sorszám'!I$104,0)</f>
        <v>0</v>
      </c>
      <c r="J121">
        <f>VLOOKUP(J71,Munka6!$A$67:$AJ$91,'bővített sorszám'!J$104,0)</f>
        <v>0</v>
      </c>
      <c r="K121">
        <f>VLOOKUP(K71,Munka6!$A$67:$AJ$91,'bővített sorszám'!K$104,0)</f>
        <v>0</v>
      </c>
      <c r="L121">
        <f>VLOOKUP(L71,Munka6!$A$67:$AJ$91,'bővített sorszám'!L$104,0)</f>
        <v>0</v>
      </c>
      <c r="M121">
        <f>VLOOKUP(M71,Munka6!$A$67:$AJ$91,'bővített sorszám'!M$104,0)</f>
        <v>0</v>
      </c>
      <c r="N121">
        <f>VLOOKUP(N71,Munka6!$A$67:$AJ$91,'bővített sorszám'!N$104,0)</f>
        <v>0</v>
      </c>
      <c r="O121">
        <f>VLOOKUP(O71,Munka6!$A$67:$AJ$91,'bővített sorszám'!O$104,0)</f>
        <v>0</v>
      </c>
      <c r="P121">
        <f>VLOOKUP(P71,Munka6!$A$67:$AJ$91,'bővített sorszám'!P$104,0)</f>
        <v>0</v>
      </c>
      <c r="Q121">
        <f>VLOOKUP(Q71,Munka6!$A$67:$AJ$91,'bővített sorszám'!Q$104,0)</f>
        <v>0</v>
      </c>
      <c r="R121">
        <f>VLOOKUP(R71,Munka6!$A$67:$AJ$91,'bővített sorszám'!R$104,0)</f>
        <v>0</v>
      </c>
      <c r="S121">
        <f>VLOOKUP(S71,Munka6!$A$67:$AJ$91,'bővített sorszám'!S$104,0)</f>
        <v>0</v>
      </c>
      <c r="T121">
        <f>VLOOKUP(T71,Munka6!$A$67:$AJ$91,'bővített sorszám'!T$104,0)</f>
        <v>0</v>
      </c>
      <c r="U121">
        <f>VLOOKUP(U71,Munka6!$A$67:$AJ$91,'bővített sorszám'!U$104,0)</f>
        <v>0</v>
      </c>
      <c r="V121">
        <f>VLOOKUP(V71,Munka6!$A$67:$AJ$91,'bővített sorszám'!V$104,0)</f>
        <v>0</v>
      </c>
      <c r="W121">
        <f>VLOOKUP(W71,Munka6!$A$67:$AJ$91,'bővített sorszám'!W$104,0)</f>
        <v>0</v>
      </c>
      <c r="X121">
        <f>VLOOKUP(X71,Munka6!$A$67:$AJ$91,'bővített sorszám'!X$104,0)</f>
        <v>0</v>
      </c>
      <c r="Y121">
        <f>VLOOKUP(Y71,Munka6!$A$67:$AJ$91,'bővített sorszám'!Y$104,0)</f>
        <v>0</v>
      </c>
      <c r="Z121">
        <f>VLOOKUP(Z71,Munka6!$A$67:$AJ$91,'bővített sorszám'!Z$104,0)</f>
        <v>0</v>
      </c>
      <c r="AA121">
        <f>VLOOKUP(AA71,Munka6!$A$67:$AJ$91,'bővített sorszám'!AA$104,0)</f>
        <v>0</v>
      </c>
      <c r="AB121">
        <f>VLOOKUP(AB71,Munka6!$A$67:$AJ$91,'bővített sorszám'!AB$104,0)</f>
        <v>0</v>
      </c>
      <c r="AC121">
        <f>VLOOKUP(AC71,Munka6!$A$67:$AJ$91,'bővített sorszám'!AC$104,0)</f>
        <v>0</v>
      </c>
      <c r="AD121">
        <f>VLOOKUP(AD71,Munka6!$A$67:$AJ$91,'bővített sorszám'!AD$104,0)</f>
        <v>0</v>
      </c>
      <c r="AE121">
        <f>VLOOKUP(AE71,Munka6!$A$67:$AJ$91,'bővített sorszám'!AE$104,0)</f>
        <v>0.5</v>
      </c>
      <c r="AF121">
        <f>VLOOKUP(AF71,Munka6!$A$67:$AJ$91,'bővített sorszám'!AF$104,0)</f>
        <v>0</v>
      </c>
      <c r="AG121">
        <f>VLOOKUP(AG71,Munka6!$A$67:$AJ$91,'bővített sorszám'!AG$104,0)</f>
        <v>0.5</v>
      </c>
      <c r="AH121">
        <f>VLOOKUP(AH71,Munka6!$A$67:$AJ$91,'bővített sorszám'!AH$104,0)</f>
        <v>0</v>
      </c>
      <c r="AI121">
        <f>VLOOKUP(AI71,Munka6!$A$67:$AJ$91,'bővített sorszám'!AI$104,0)</f>
        <v>0</v>
      </c>
      <c r="AJ121">
        <f>VLOOKUP(AJ71,Munka6!$A$67:$AJ$91,'bővített sorszám'!AJ$104,0)</f>
        <v>0</v>
      </c>
      <c r="AK121">
        <f t="shared" si="15"/>
        <v>1</v>
      </c>
      <c r="AL121" s="98">
        <f t="shared" si="16"/>
        <v>1.5</v>
      </c>
      <c r="AM121">
        <f t="shared" si="17"/>
        <v>1</v>
      </c>
      <c r="AN121">
        <f t="shared" si="18"/>
        <v>1</v>
      </c>
      <c r="AO121" s="99">
        <f t="shared" si="19"/>
        <v>1</v>
      </c>
      <c r="AP121" t="s">
        <v>299</v>
      </c>
    </row>
    <row r="122" spans="1:43">
      <c r="A122" t="str">
        <f t="shared" si="14"/>
        <v>SASFIÓK</v>
      </c>
      <c r="B122">
        <f>VLOOKUP(B72,Munka6!$A$67:$AJ$91,'bővített sorszám'!B$104,0)</f>
        <v>3.9</v>
      </c>
      <c r="C122">
        <f>VLOOKUP(C72,Munka6!$A$67:$AJ$91,'bővített sorszám'!C$104,0)</f>
        <v>0</v>
      </c>
      <c r="D122">
        <f>VLOOKUP(D72,Munka6!$A$67:$AJ$91,'bővített sorszám'!D$104,0)</f>
        <v>0</v>
      </c>
      <c r="E122">
        <f>VLOOKUP(E72,Munka6!$A$67:$AJ$91,'bővített sorszám'!E$104,0)</f>
        <v>0</v>
      </c>
      <c r="F122">
        <f>VLOOKUP(F72,Munka6!$A$67:$AJ$91,'bővített sorszám'!F$104,0)</f>
        <v>0</v>
      </c>
      <c r="G122">
        <f>VLOOKUP(G72,Munka6!$A$67:$AJ$91,'bővített sorszám'!G$104,0)</f>
        <v>0</v>
      </c>
      <c r="H122">
        <f>VLOOKUP(H72,Munka6!$A$67:$AJ$91,'bővített sorszám'!H$104,0)</f>
        <v>0</v>
      </c>
      <c r="I122">
        <f>VLOOKUP(I72,Munka6!$A$67:$AJ$91,'bővített sorszám'!I$104,0)</f>
        <v>0</v>
      </c>
      <c r="J122">
        <f>VLOOKUP(J72,Munka6!$A$67:$AJ$91,'bővített sorszám'!J$104,0)</f>
        <v>0</v>
      </c>
      <c r="K122">
        <f>VLOOKUP(K72,Munka6!$A$67:$AJ$91,'bővített sorszám'!K$104,0)</f>
        <v>0</v>
      </c>
      <c r="L122">
        <f>VLOOKUP(L72,Munka6!$A$67:$AJ$91,'bővített sorszám'!L$104,0)</f>
        <v>0</v>
      </c>
      <c r="M122">
        <f>VLOOKUP(M72,Munka6!$A$67:$AJ$91,'bővített sorszám'!M$104,0)</f>
        <v>0</v>
      </c>
      <c r="N122">
        <f>VLOOKUP(N72,Munka6!$A$67:$AJ$91,'bővített sorszám'!N$104,0)</f>
        <v>2</v>
      </c>
      <c r="O122">
        <f>VLOOKUP(O72,Munka6!$A$67:$AJ$91,'bővített sorszám'!O$104,0)</f>
        <v>4.9000000000000004</v>
      </c>
      <c r="P122">
        <f>VLOOKUP(P72,Munka6!$A$67:$AJ$91,'bővített sorszám'!P$104,0)</f>
        <v>0</v>
      </c>
      <c r="Q122">
        <f>VLOOKUP(Q72,Munka6!$A$67:$AJ$91,'bővített sorszám'!Q$104,0)</f>
        <v>0</v>
      </c>
      <c r="R122">
        <f>VLOOKUP(R72,Munka6!$A$67:$AJ$91,'bővített sorszám'!R$104,0)</f>
        <v>0</v>
      </c>
      <c r="S122">
        <f>VLOOKUP(S72,Munka6!$A$67:$AJ$91,'bővített sorszám'!S$104,0)</f>
        <v>0</v>
      </c>
      <c r="T122">
        <f>VLOOKUP(T72,Munka6!$A$67:$AJ$91,'bővített sorszám'!T$104,0)</f>
        <v>3.9</v>
      </c>
      <c r="U122">
        <f>VLOOKUP(U72,Munka6!$A$67:$AJ$91,'bővített sorszám'!U$104,0)</f>
        <v>0</v>
      </c>
      <c r="V122">
        <f>VLOOKUP(V72,Munka6!$A$67:$AJ$91,'bővített sorszám'!V$104,0)</f>
        <v>0</v>
      </c>
      <c r="W122">
        <f>VLOOKUP(W72,Munka6!$A$67:$AJ$91,'bővített sorszám'!W$104,0)</f>
        <v>0</v>
      </c>
      <c r="X122">
        <f>VLOOKUP(X72,Munka6!$A$67:$AJ$91,'bővített sorszám'!X$104,0)</f>
        <v>2</v>
      </c>
      <c r="Y122">
        <f>VLOOKUP(Y72,Munka6!$A$67:$AJ$91,'bővített sorszám'!Y$104,0)</f>
        <v>0</v>
      </c>
      <c r="Z122">
        <f>VLOOKUP(Z72,Munka6!$A$67:$AJ$91,'bővített sorszám'!Z$104,0)</f>
        <v>1</v>
      </c>
      <c r="AA122">
        <f>VLOOKUP(AA72,Munka6!$A$67:$AJ$91,'bővített sorszám'!AA$104,0)</f>
        <v>0</v>
      </c>
      <c r="AB122">
        <f>VLOOKUP(AB72,Munka6!$A$67:$AJ$91,'bővített sorszám'!AB$104,0)</f>
        <v>0</v>
      </c>
      <c r="AC122">
        <f>VLOOKUP(AC72,Munka6!$A$67:$AJ$91,'bővített sorszám'!AC$104,0)</f>
        <v>0</v>
      </c>
      <c r="AD122">
        <f>VLOOKUP(AD72,Munka6!$A$67:$AJ$91,'bővített sorszám'!AD$104,0)</f>
        <v>0</v>
      </c>
      <c r="AE122">
        <f>VLOOKUP(AE72,Munka6!$A$67:$AJ$91,'bővített sorszám'!AE$104,0)</f>
        <v>0</v>
      </c>
      <c r="AF122">
        <f>VLOOKUP(AF72,Munka6!$A$67:$AJ$91,'bővített sorszám'!AF$104,0)</f>
        <v>0</v>
      </c>
      <c r="AG122">
        <f>VLOOKUP(AG72,Munka6!$A$67:$AJ$91,'bővített sorszám'!AG$104,0)</f>
        <v>0</v>
      </c>
      <c r="AH122">
        <f>VLOOKUP(AH72,Munka6!$A$67:$AJ$91,'bővített sorszám'!AH$104,0)</f>
        <v>0</v>
      </c>
      <c r="AI122">
        <f>VLOOKUP(AI72,Munka6!$A$67:$AJ$91,'bővített sorszám'!AI$104,0)</f>
        <v>0</v>
      </c>
      <c r="AJ122">
        <f>VLOOKUP(AJ72,Munka6!$A$67:$AJ$91,'bővített sorszám'!AJ$104,0)</f>
        <v>0</v>
      </c>
      <c r="AK122">
        <f t="shared" si="15"/>
        <v>1</v>
      </c>
      <c r="AL122" s="98">
        <f t="shared" si="16"/>
        <v>17.700000000000003</v>
      </c>
      <c r="AM122">
        <f t="shared" si="17"/>
        <v>1</v>
      </c>
      <c r="AN122">
        <f t="shared" si="18"/>
        <v>0</v>
      </c>
      <c r="AO122" s="99">
        <f t="shared" si="19"/>
        <v>0</v>
      </c>
      <c r="AP122" t="s">
        <v>300</v>
      </c>
      <c r="AQ122" t="s">
        <v>303</v>
      </c>
    </row>
    <row r="123" spans="1:43">
      <c r="A123" t="str">
        <f t="shared" si="14"/>
        <v>SASFIÓK</v>
      </c>
      <c r="B123">
        <f>VLOOKUP(B73,Munka6!$A$67:$AJ$91,'bővített sorszám'!B$104,0)</f>
        <v>0</v>
      </c>
      <c r="C123">
        <f>VLOOKUP(C73,Munka6!$A$67:$AJ$91,'bővített sorszám'!C$104,0)</f>
        <v>0</v>
      </c>
      <c r="D123">
        <f>VLOOKUP(D73,Munka6!$A$67:$AJ$91,'bővített sorszám'!D$104,0)</f>
        <v>0</v>
      </c>
      <c r="E123">
        <f>VLOOKUP(E73,Munka6!$A$67:$AJ$91,'bővített sorszám'!E$104,0)</f>
        <v>0</v>
      </c>
      <c r="F123">
        <f>VLOOKUP(F73,Munka6!$A$67:$AJ$91,'bővített sorszám'!F$104,0)</f>
        <v>0</v>
      </c>
      <c r="G123">
        <f>VLOOKUP(G73,Munka6!$A$67:$AJ$91,'bővített sorszám'!G$104,0)</f>
        <v>7.9</v>
      </c>
      <c r="H123">
        <f>VLOOKUP(H73,Munka6!$A$67:$AJ$91,'bővített sorszám'!H$104,0)</f>
        <v>0</v>
      </c>
      <c r="I123">
        <f>VLOOKUP(I73,Munka6!$A$67:$AJ$91,'bővített sorszám'!I$104,0)</f>
        <v>0</v>
      </c>
      <c r="J123">
        <f>VLOOKUP(J73,Munka6!$A$67:$AJ$91,'bővített sorszám'!J$104,0)</f>
        <v>0</v>
      </c>
      <c r="K123">
        <f>VLOOKUP(K73,Munka6!$A$67:$AJ$91,'bővített sorszám'!K$104,0)</f>
        <v>0</v>
      </c>
      <c r="L123">
        <f>VLOOKUP(L73,Munka6!$A$67:$AJ$91,'bővített sorszám'!L$104,0)</f>
        <v>0</v>
      </c>
      <c r="M123">
        <f>VLOOKUP(M73,Munka6!$A$67:$AJ$91,'bővített sorszám'!M$104,0)</f>
        <v>0</v>
      </c>
      <c r="N123">
        <f>VLOOKUP(N73,Munka6!$A$67:$AJ$91,'bővített sorszám'!N$104,0)</f>
        <v>0</v>
      </c>
      <c r="O123">
        <f>VLOOKUP(O73,Munka6!$A$67:$AJ$91,'bővített sorszám'!O$104,0)</f>
        <v>0</v>
      </c>
      <c r="P123">
        <f>VLOOKUP(P73,Munka6!$A$67:$AJ$91,'bővített sorszám'!P$104,0)</f>
        <v>0</v>
      </c>
      <c r="Q123">
        <f>VLOOKUP(Q73,Munka6!$A$67:$AJ$91,'bővített sorszám'!Q$104,0)</f>
        <v>0</v>
      </c>
      <c r="R123">
        <f>VLOOKUP(R73,Munka6!$A$67:$AJ$91,'bővített sorszám'!R$104,0)</f>
        <v>0</v>
      </c>
      <c r="S123">
        <f>VLOOKUP(S73,Munka6!$A$67:$AJ$91,'bővített sorszám'!S$104,0)</f>
        <v>0</v>
      </c>
      <c r="T123">
        <f>VLOOKUP(T73,Munka6!$A$67:$AJ$91,'bővített sorszám'!T$104,0)</f>
        <v>0</v>
      </c>
      <c r="U123">
        <f>VLOOKUP(U73,Munka6!$A$67:$AJ$91,'bővített sorszám'!U$104,0)</f>
        <v>0</v>
      </c>
      <c r="V123">
        <f>VLOOKUP(V73,Munka6!$A$67:$AJ$91,'bővített sorszám'!V$104,0)</f>
        <v>1</v>
      </c>
      <c r="W123">
        <f>VLOOKUP(W73,Munka6!$A$67:$AJ$91,'bővített sorszám'!W$104,0)</f>
        <v>0</v>
      </c>
      <c r="X123">
        <f>VLOOKUP(X73,Munka6!$A$67:$AJ$91,'bővített sorszám'!X$104,0)</f>
        <v>0</v>
      </c>
      <c r="Y123">
        <f>VLOOKUP(Y73,Munka6!$A$67:$AJ$91,'bővített sorszám'!Y$104,0)</f>
        <v>0</v>
      </c>
      <c r="Z123">
        <f>VLOOKUP(Z73,Munka6!$A$67:$AJ$91,'bővített sorszám'!Z$104,0)</f>
        <v>0</v>
      </c>
      <c r="AA123">
        <f>VLOOKUP(AA73,Munka6!$A$67:$AJ$91,'bővített sorszám'!AA$104,0)</f>
        <v>0</v>
      </c>
      <c r="AB123">
        <f>VLOOKUP(AB73,Munka6!$A$67:$AJ$91,'bővített sorszám'!AB$104,0)</f>
        <v>0</v>
      </c>
      <c r="AC123">
        <f>VLOOKUP(AC73,Munka6!$A$67:$AJ$91,'bővített sorszám'!AC$104,0)</f>
        <v>0</v>
      </c>
      <c r="AD123">
        <f>VLOOKUP(AD73,Munka6!$A$67:$AJ$91,'bővített sorszám'!AD$104,0)</f>
        <v>0</v>
      </c>
      <c r="AE123">
        <f>VLOOKUP(AE73,Munka6!$A$67:$AJ$91,'bővített sorszám'!AE$104,0)</f>
        <v>0.5</v>
      </c>
      <c r="AF123">
        <f>VLOOKUP(AF73,Munka6!$A$67:$AJ$91,'bővített sorszám'!AF$104,0)</f>
        <v>0</v>
      </c>
      <c r="AG123">
        <f>VLOOKUP(AG73,Munka6!$A$67:$AJ$91,'bővített sorszám'!AG$104,0)</f>
        <v>0.5</v>
      </c>
      <c r="AH123">
        <f>VLOOKUP(AH73,Munka6!$A$67:$AJ$91,'bővített sorszám'!AH$104,0)</f>
        <v>0</v>
      </c>
      <c r="AI123">
        <f>VLOOKUP(AI73,Munka6!$A$67:$AJ$91,'bővített sorszám'!AI$104,0)</f>
        <v>0</v>
      </c>
      <c r="AJ123">
        <f>VLOOKUP(AJ73,Munka6!$A$67:$AJ$91,'bővített sorszám'!AJ$104,0)</f>
        <v>0</v>
      </c>
      <c r="AK123">
        <f t="shared" si="15"/>
        <v>4</v>
      </c>
      <c r="AL123" s="98">
        <f t="shared" si="16"/>
        <v>9.9</v>
      </c>
      <c r="AM123">
        <f t="shared" si="17"/>
        <v>0</v>
      </c>
      <c r="AN123">
        <f t="shared" si="18"/>
        <v>0</v>
      </c>
      <c r="AO123" s="99">
        <f t="shared" si="19"/>
        <v>1</v>
      </c>
      <c r="AP123" t="s">
        <v>300</v>
      </c>
      <c r="AQ123" t="s">
        <v>304</v>
      </c>
    </row>
    <row r="124" spans="1:43">
      <c r="A124" t="str">
        <f t="shared" si="14"/>
        <v>SASFIÓK</v>
      </c>
      <c r="B124">
        <f>VLOOKUP(B74,Munka6!$A$67:$AJ$91,'bővített sorszám'!B$104,0)</f>
        <v>0</v>
      </c>
      <c r="C124">
        <f>VLOOKUP(C74,Munka6!$A$67:$AJ$91,'bővített sorszám'!C$104,0)</f>
        <v>0</v>
      </c>
      <c r="D124">
        <f>VLOOKUP(D74,Munka6!$A$67:$AJ$91,'bővített sorszám'!D$104,0)</f>
        <v>0</v>
      </c>
      <c r="E124">
        <f>VLOOKUP(E74,Munka6!$A$67:$AJ$91,'bővített sorszám'!E$104,0)</f>
        <v>0</v>
      </c>
      <c r="F124">
        <f>VLOOKUP(F74,Munka6!$A$67:$AJ$91,'bővített sorszám'!F$104,0)</f>
        <v>0</v>
      </c>
      <c r="G124">
        <f>VLOOKUP(G74,Munka6!$A$67:$AJ$91,'bővített sorszám'!G$104,0)</f>
        <v>0.5</v>
      </c>
      <c r="H124">
        <f>VLOOKUP(H74,Munka6!$A$67:$AJ$91,'bővített sorszám'!H$104,0)</f>
        <v>0</v>
      </c>
      <c r="I124">
        <f>VLOOKUP(I74,Munka6!$A$67:$AJ$91,'bővített sorszám'!I$104,0)</f>
        <v>0</v>
      </c>
      <c r="J124">
        <f>VLOOKUP(J74,Munka6!$A$67:$AJ$91,'bővített sorszám'!J$104,0)</f>
        <v>0</v>
      </c>
      <c r="K124">
        <f>VLOOKUP(K74,Munka6!$A$67:$AJ$91,'bővített sorszám'!K$104,0)</f>
        <v>0</v>
      </c>
      <c r="L124">
        <f>VLOOKUP(L74,Munka6!$A$67:$AJ$91,'bővített sorszám'!L$104,0)</f>
        <v>0</v>
      </c>
      <c r="M124">
        <f>VLOOKUP(M74,Munka6!$A$67:$AJ$91,'bővített sorszám'!M$104,0)</f>
        <v>0</v>
      </c>
      <c r="N124">
        <f>VLOOKUP(N74,Munka6!$A$67:$AJ$91,'bővített sorszám'!N$104,0)</f>
        <v>2</v>
      </c>
      <c r="O124">
        <f>VLOOKUP(O74,Munka6!$A$67:$AJ$91,'bővített sorszám'!O$104,0)</f>
        <v>0</v>
      </c>
      <c r="P124">
        <f>VLOOKUP(P74,Munka6!$A$67:$AJ$91,'bővített sorszám'!P$104,0)</f>
        <v>0</v>
      </c>
      <c r="Q124">
        <f>VLOOKUP(Q74,Munka6!$A$67:$AJ$91,'bővített sorszám'!Q$104,0)</f>
        <v>0</v>
      </c>
      <c r="R124">
        <f>VLOOKUP(R74,Munka6!$A$67:$AJ$91,'bővített sorszám'!R$104,0)</f>
        <v>0</v>
      </c>
      <c r="S124">
        <f>VLOOKUP(S74,Munka6!$A$67:$AJ$91,'bővített sorszám'!S$104,0)</f>
        <v>0</v>
      </c>
      <c r="T124">
        <f>VLOOKUP(T74,Munka6!$A$67:$AJ$91,'bővített sorszám'!T$104,0)</f>
        <v>3.9</v>
      </c>
      <c r="U124">
        <f>VLOOKUP(U74,Munka6!$A$67:$AJ$91,'bővített sorszám'!U$104,0)</f>
        <v>0</v>
      </c>
      <c r="V124">
        <f>VLOOKUP(V74,Munka6!$A$67:$AJ$91,'bővített sorszám'!V$104,0)</f>
        <v>0</v>
      </c>
      <c r="W124">
        <f>VLOOKUP(W74,Munka6!$A$67:$AJ$91,'bővített sorszám'!W$104,0)</f>
        <v>0</v>
      </c>
      <c r="X124">
        <f>VLOOKUP(X74,Munka6!$A$67:$AJ$91,'bővített sorszám'!X$104,0)</f>
        <v>2</v>
      </c>
      <c r="Y124">
        <f>VLOOKUP(Y74,Munka6!$A$67:$AJ$91,'bővített sorszám'!Y$104,0)</f>
        <v>0</v>
      </c>
      <c r="Z124">
        <f>VLOOKUP(Z74,Munka6!$A$67:$AJ$91,'bővített sorszám'!Z$104,0)</f>
        <v>1</v>
      </c>
      <c r="AA124">
        <f>VLOOKUP(AA74,Munka6!$A$67:$AJ$91,'bővített sorszám'!AA$104,0)</f>
        <v>0</v>
      </c>
      <c r="AB124">
        <f>VLOOKUP(AB74,Munka6!$A$67:$AJ$91,'bővített sorszám'!AB$104,0)</f>
        <v>0</v>
      </c>
      <c r="AC124">
        <f>VLOOKUP(AC74,Munka6!$A$67:$AJ$91,'bővített sorszám'!AC$104,0)</f>
        <v>4.9000000000000004</v>
      </c>
      <c r="AD124">
        <f>VLOOKUP(AD74,Munka6!$A$67:$AJ$91,'bővített sorszám'!AD$104,0)</f>
        <v>0</v>
      </c>
      <c r="AE124">
        <f>VLOOKUP(AE74,Munka6!$A$67:$AJ$91,'bővített sorszám'!AE$104,0)</f>
        <v>0</v>
      </c>
      <c r="AF124">
        <f>VLOOKUP(AF74,Munka6!$A$67:$AJ$91,'bővített sorszám'!AF$104,0)</f>
        <v>0</v>
      </c>
      <c r="AG124">
        <f>VLOOKUP(AG74,Munka6!$A$67:$AJ$91,'bővített sorszám'!AG$104,0)</f>
        <v>0</v>
      </c>
      <c r="AH124">
        <f>VLOOKUP(AH74,Munka6!$A$67:$AJ$91,'bővített sorszám'!AH$104,0)</f>
        <v>0</v>
      </c>
      <c r="AI124">
        <f>VLOOKUP(AI74,Munka6!$A$67:$AJ$91,'bővített sorszám'!AI$104,0)</f>
        <v>0</v>
      </c>
      <c r="AJ124">
        <f>VLOOKUP(AJ74,Munka6!$A$67:$AJ$91,'bővített sorszám'!AJ$104,0)</f>
        <v>0</v>
      </c>
      <c r="AK124">
        <f t="shared" si="15"/>
        <v>5</v>
      </c>
      <c r="AL124" s="98">
        <f t="shared" si="16"/>
        <v>14.3</v>
      </c>
      <c r="AM124">
        <f t="shared" si="17"/>
        <v>0</v>
      </c>
      <c r="AN124">
        <f t="shared" si="18"/>
        <v>0</v>
      </c>
      <c r="AO124" s="99">
        <f t="shared" si="19"/>
        <v>1</v>
      </c>
      <c r="AP124" t="s">
        <v>300</v>
      </c>
      <c r="AQ124" t="s">
        <v>304</v>
      </c>
    </row>
    <row r="125" spans="1:43">
      <c r="A125" t="str">
        <f t="shared" si="14"/>
        <v>SASFIÓK</v>
      </c>
      <c r="B125">
        <f>VLOOKUP(B75,Munka6!$A$67:$AJ$91,'bővített sorszám'!B$104,0)</f>
        <v>0</v>
      </c>
      <c r="C125">
        <f>VLOOKUP(C75,Munka6!$A$67:$AJ$91,'bővített sorszám'!C$104,0)</f>
        <v>0</v>
      </c>
      <c r="D125">
        <f>VLOOKUP(D75,Munka6!$A$67:$AJ$91,'bővített sorszám'!D$104,0)</f>
        <v>0</v>
      </c>
      <c r="E125">
        <f>VLOOKUP(E75,Munka6!$A$67:$AJ$91,'bővített sorszám'!E$104,0)</f>
        <v>0</v>
      </c>
      <c r="F125">
        <f>VLOOKUP(F75,Munka6!$A$67:$AJ$91,'bővített sorszám'!F$104,0)</f>
        <v>0</v>
      </c>
      <c r="G125">
        <f>VLOOKUP(G75,Munka6!$A$67:$AJ$91,'bővített sorszám'!G$104,0)</f>
        <v>0</v>
      </c>
      <c r="H125">
        <f>VLOOKUP(H75,Munka6!$A$67:$AJ$91,'bővített sorszám'!H$104,0)</f>
        <v>0</v>
      </c>
      <c r="I125">
        <f>VLOOKUP(I75,Munka6!$A$67:$AJ$91,'bővített sorszám'!I$104,0)</f>
        <v>0</v>
      </c>
      <c r="J125">
        <f>VLOOKUP(J75,Munka6!$A$67:$AJ$91,'bővített sorszám'!J$104,0)</f>
        <v>0</v>
      </c>
      <c r="K125">
        <f>VLOOKUP(K75,Munka6!$A$67:$AJ$91,'bővített sorszám'!K$104,0)</f>
        <v>0</v>
      </c>
      <c r="L125">
        <f>VLOOKUP(L75,Munka6!$A$67:$AJ$91,'bővített sorszám'!L$104,0)</f>
        <v>0</v>
      </c>
      <c r="M125">
        <f>VLOOKUP(M75,Munka6!$A$67:$AJ$91,'bővített sorszám'!M$104,0)</f>
        <v>0</v>
      </c>
      <c r="N125">
        <f>VLOOKUP(N75,Munka6!$A$67:$AJ$91,'bővített sorszám'!N$104,0)</f>
        <v>2</v>
      </c>
      <c r="O125">
        <f>VLOOKUP(O75,Munka6!$A$67:$AJ$91,'bővített sorszám'!O$104,0)</f>
        <v>0</v>
      </c>
      <c r="P125">
        <f>VLOOKUP(P75,Munka6!$A$67:$AJ$91,'bővített sorszám'!P$104,0)</f>
        <v>0</v>
      </c>
      <c r="Q125">
        <f>VLOOKUP(Q75,Munka6!$A$67:$AJ$91,'bővített sorszám'!Q$104,0)</f>
        <v>0</v>
      </c>
      <c r="R125">
        <f>VLOOKUP(R75,Munka6!$A$67:$AJ$91,'bővített sorszám'!R$104,0)</f>
        <v>0</v>
      </c>
      <c r="S125">
        <f>VLOOKUP(S75,Munka6!$A$67:$AJ$91,'bővített sorszám'!S$104,0)</f>
        <v>0</v>
      </c>
      <c r="T125">
        <f>VLOOKUP(T75,Munka6!$A$67:$AJ$91,'bővített sorszám'!T$104,0)</f>
        <v>0</v>
      </c>
      <c r="U125">
        <f>VLOOKUP(U75,Munka6!$A$67:$AJ$91,'bővített sorszám'!U$104,0)</f>
        <v>0</v>
      </c>
      <c r="V125">
        <f>VLOOKUP(V75,Munka6!$A$67:$AJ$91,'bővített sorszám'!V$104,0)</f>
        <v>0</v>
      </c>
      <c r="W125">
        <f>VLOOKUP(W75,Munka6!$A$67:$AJ$91,'bővített sorszám'!W$104,0)</f>
        <v>0</v>
      </c>
      <c r="X125">
        <f>VLOOKUP(X75,Munka6!$A$67:$AJ$91,'bővített sorszám'!X$104,0)</f>
        <v>0</v>
      </c>
      <c r="Y125">
        <f>VLOOKUP(Y75,Munka6!$A$67:$AJ$91,'bővített sorszám'!Y$104,0)</f>
        <v>0</v>
      </c>
      <c r="Z125">
        <f>VLOOKUP(Z75,Munka6!$A$67:$AJ$91,'bővített sorszám'!Z$104,0)</f>
        <v>0</v>
      </c>
      <c r="AA125">
        <f>VLOOKUP(AA75,Munka6!$A$67:$AJ$91,'bővített sorszám'!AA$104,0)</f>
        <v>0</v>
      </c>
      <c r="AB125">
        <f>VLOOKUP(AB75,Munka6!$A$67:$AJ$91,'bővített sorszám'!AB$104,0)</f>
        <v>0</v>
      </c>
      <c r="AC125">
        <f>VLOOKUP(AC75,Munka6!$A$67:$AJ$91,'bővített sorszám'!AC$104,0)</f>
        <v>0</v>
      </c>
      <c r="AD125">
        <f>VLOOKUP(AD75,Munka6!$A$67:$AJ$91,'bővített sorszám'!AD$104,0)</f>
        <v>0</v>
      </c>
      <c r="AE125">
        <f>VLOOKUP(AE75,Munka6!$A$67:$AJ$91,'bővített sorszám'!AE$104,0)</f>
        <v>0.5</v>
      </c>
      <c r="AF125">
        <f>VLOOKUP(AF75,Munka6!$A$67:$AJ$91,'bővített sorszám'!AF$104,0)</f>
        <v>1</v>
      </c>
      <c r="AG125">
        <f>VLOOKUP(AG75,Munka6!$A$67:$AJ$91,'bővített sorszám'!AG$104,0)</f>
        <v>0</v>
      </c>
      <c r="AH125">
        <f>VLOOKUP(AH75,Munka6!$A$67:$AJ$91,'bővített sorszám'!AH$104,0)</f>
        <v>0</v>
      </c>
      <c r="AI125">
        <f>VLOOKUP(AI75,Munka6!$A$67:$AJ$91,'bővített sorszám'!AI$104,0)</f>
        <v>5.9</v>
      </c>
      <c r="AJ125">
        <f>VLOOKUP(AJ75,Munka6!$A$67:$AJ$91,'bővített sorszám'!AJ$104,0)</f>
        <v>0</v>
      </c>
      <c r="AK125">
        <f t="shared" si="15"/>
        <v>3</v>
      </c>
      <c r="AL125" s="98">
        <f t="shared" si="16"/>
        <v>9.4</v>
      </c>
      <c r="AM125">
        <f t="shared" si="17"/>
        <v>1</v>
      </c>
      <c r="AN125">
        <f t="shared" si="18"/>
        <v>0</v>
      </c>
      <c r="AO125" s="99">
        <f t="shared" si="19"/>
        <v>0</v>
      </c>
      <c r="AP125" t="s">
        <v>300</v>
      </c>
      <c r="AQ125" t="s">
        <v>303</v>
      </c>
    </row>
    <row r="126" spans="1:43">
      <c r="A126" t="str">
        <f t="shared" si="14"/>
        <v>GALTONIA</v>
      </c>
      <c r="B126">
        <f>VLOOKUP(B76,Munka6!$A$67:$AJ$91,'bővített sorszám'!B$104,0)</f>
        <v>0</v>
      </c>
      <c r="C126">
        <f>VLOOKUP(C76,Munka6!$A$67:$AJ$91,'bővített sorszám'!C$104,0)</f>
        <v>0</v>
      </c>
      <c r="D126">
        <f>VLOOKUP(D76,Munka6!$A$67:$AJ$91,'bővített sorszám'!D$104,0)</f>
        <v>0</v>
      </c>
      <c r="E126">
        <f>VLOOKUP(E76,Munka6!$A$67:$AJ$91,'bővített sorszám'!E$104,0)</f>
        <v>0</v>
      </c>
      <c r="F126">
        <f>VLOOKUP(F76,Munka6!$A$67:$AJ$91,'bővített sorszám'!F$104,0)</f>
        <v>0</v>
      </c>
      <c r="G126">
        <f>VLOOKUP(G76,Munka6!$A$67:$AJ$91,'bővített sorszám'!G$104,0)</f>
        <v>2.5</v>
      </c>
      <c r="H126">
        <f>VLOOKUP(H76,Munka6!$A$67:$AJ$91,'bővített sorszám'!H$104,0)</f>
        <v>0</v>
      </c>
      <c r="I126">
        <f>VLOOKUP(I76,Munka6!$A$67:$AJ$91,'bővített sorszám'!I$104,0)</f>
        <v>0</v>
      </c>
      <c r="J126">
        <f>VLOOKUP(J76,Munka6!$A$67:$AJ$91,'bővített sorszám'!J$104,0)</f>
        <v>0</v>
      </c>
      <c r="K126">
        <f>VLOOKUP(K76,Munka6!$A$67:$AJ$91,'bővített sorszám'!K$104,0)</f>
        <v>0</v>
      </c>
      <c r="L126">
        <f>VLOOKUP(L76,Munka6!$A$67:$AJ$91,'bővített sorszám'!L$104,0)</f>
        <v>0</v>
      </c>
      <c r="M126">
        <f>VLOOKUP(M76,Munka6!$A$67:$AJ$91,'bővített sorszám'!M$104,0)</f>
        <v>0</v>
      </c>
      <c r="N126">
        <f>VLOOKUP(N76,Munka6!$A$67:$AJ$91,'bővített sorszám'!N$104,0)</f>
        <v>0</v>
      </c>
      <c r="O126">
        <f>VLOOKUP(O76,Munka6!$A$67:$AJ$91,'bővített sorszám'!O$104,0)</f>
        <v>0</v>
      </c>
      <c r="P126">
        <f>VLOOKUP(P76,Munka6!$A$67:$AJ$91,'bővített sorszám'!P$104,0)</f>
        <v>0</v>
      </c>
      <c r="Q126">
        <f>VLOOKUP(Q76,Munka6!$A$67:$AJ$91,'bővített sorszám'!Q$104,0)</f>
        <v>0</v>
      </c>
      <c r="R126">
        <f>VLOOKUP(R76,Munka6!$A$67:$AJ$91,'bővített sorszám'!R$104,0)</f>
        <v>0</v>
      </c>
      <c r="S126">
        <f>VLOOKUP(S76,Munka6!$A$67:$AJ$91,'bővített sorszám'!S$104,0)</f>
        <v>0</v>
      </c>
      <c r="T126">
        <f>VLOOKUP(T76,Munka6!$A$67:$AJ$91,'bővített sorszám'!T$104,0)</f>
        <v>3.9</v>
      </c>
      <c r="U126">
        <f>VLOOKUP(U76,Munka6!$A$67:$AJ$91,'bővített sorszám'!U$104,0)</f>
        <v>0</v>
      </c>
      <c r="V126">
        <f>VLOOKUP(V76,Munka6!$A$67:$AJ$91,'bővített sorszám'!V$104,0)</f>
        <v>0</v>
      </c>
      <c r="W126">
        <f>VLOOKUP(W76,Munka6!$A$67:$AJ$91,'bővített sorszám'!W$104,0)</f>
        <v>0</v>
      </c>
      <c r="X126">
        <f>VLOOKUP(X76,Munka6!$A$67:$AJ$91,'bővített sorszám'!X$104,0)</f>
        <v>0</v>
      </c>
      <c r="Y126">
        <f>VLOOKUP(Y76,Munka6!$A$67:$AJ$91,'bővített sorszám'!Y$104,0)</f>
        <v>0</v>
      </c>
      <c r="Z126">
        <f>VLOOKUP(Z76,Munka6!$A$67:$AJ$91,'bővített sorszám'!Z$104,0)</f>
        <v>1</v>
      </c>
      <c r="AA126">
        <f>VLOOKUP(AA76,Munka6!$A$67:$AJ$91,'bővített sorszám'!AA$104,0)</f>
        <v>0</v>
      </c>
      <c r="AB126">
        <f>VLOOKUP(AB76,Munka6!$A$67:$AJ$91,'bővített sorszám'!AB$104,0)</f>
        <v>0</v>
      </c>
      <c r="AC126">
        <f>VLOOKUP(AC76,Munka6!$A$67:$AJ$91,'bővített sorszám'!AC$104,0)</f>
        <v>2.9</v>
      </c>
      <c r="AD126">
        <f>VLOOKUP(AD76,Munka6!$A$67:$AJ$91,'bővített sorszám'!AD$104,0)</f>
        <v>0</v>
      </c>
      <c r="AE126">
        <f>VLOOKUP(AE76,Munka6!$A$67:$AJ$91,'bővített sorszám'!AE$104,0)</f>
        <v>0</v>
      </c>
      <c r="AF126">
        <f>VLOOKUP(AF76,Munka6!$A$67:$AJ$91,'bővített sorszám'!AF$104,0)</f>
        <v>0</v>
      </c>
      <c r="AG126">
        <f>VLOOKUP(AG76,Munka6!$A$67:$AJ$91,'bővített sorszám'!AG$104,0)</f>
        <v>0</v>
      </c>
      <c r="AH126">
        <f>VLOOKUP(AH76,Munka6!$A$67:$AJ$91,'bővített sorszám'!AH$104,0)</f>
        <v>0</v>
      </c>
      <c r="AI126">
        <f>VLOOKUP(AI76,Munka6!$A$67:$AJ$91,'bővített sorszám'!AI$104,0)</f>
        <v>0</v>
      </c>
      <c r="AJ126">
        <f>VLOOKUP(AJ76,Munka6!$A$67:$AJ$91,'bővített sorszám'!AJ$104,0)</f>
        <v>0</v>
      </c>
      <c r="AK126">
        <f t="shared" si="15"/>
        <v>10</v>
      </c>
      <c r="AL126" s="98">
        <f t="shared" si="16"/>
        <v>10.3</v>
      </c>
      <c r="AM126">
        <f t="shared" si="17"/>
        <v>0</v>
      </c>
      <c r="AN126">
        <f t="shared" si="18"/>
        <v>0</v>
      </c>
      <c r="AO126" s="99">
        <f t="shared" si="19"/>
        <v>1</v>
      </c>
      <c r="AP126" t="s">
        <v>299</v>
      </c>
    </row>
    <row r="127" spans="1:43">
      <c r="A127" t="str">
        <f t="shared" si="14"/>
        <v>GALTONIA</v>
      </c>
      <c r="B127">
        <f>VLOOKUP(B77,Munka6!$A$67:$AJ$91,'bővített sorszám'!B$104,0)</f>
        <v>0</v>
      </c>
      <c r="C127">
        <f>VLOOKUP(C77,Munka6!$A$67:$AJ$91,'bővített sorszám'!C$104,0)</f>
        <v>0</v>
      </c>
      <c r="D127">
        <f>VLOOKUP(D77,Munka6!$A$67:$AJ$91,'bővített sorszám'!D$104,0)</f>
        <v>0</v>
      </c>
      <c r="E127">
        <f>VLOOKUP(E77,Munka6!$A$67:$AJ$91,'bővített sorszám'!E$104,0)</f>
        <v>0</v>
      </c>
      <c r="F127">
        <f>VLOOKUP(F77,Munka6!$A$67:$AJ$91,'bővített sorszám'!F$104,0)</f>
        <v>0</v>
      </c>
      <c r="G127">
        <f>VLOOKUP(G77,Munka6!$A$67:$AJ$91,'bővített sorszám'!G$104,0)</f>
        <v>0.5</v>
      </c>
      <c r="H127">
        <f>VLOOKUP(H77,Munka6!$A$67:$AJ$91,'bővített sorszám'!H$104,0)</f>
        <v>0</v>
      </c>
      <c r="I127">
        <f>VLOOKUP(I77,Munka6!$A$67:$AJ$91,'bővített sorszám'!I$104,0)</f>
        <v>0</v>
      </c>
      <c r="J127">
        <f>VLOOKUP(J77,Munka6!$A$67:$AJ$91,'bővített sorszám'!J$104,0)</f>
        <v>0</v>
      </c>
      <c r="K127">
        <f>VLOOKUP(K77,Munka6!$A$67:$AJ$91,'bővített sorszám'!K$104,0)</f>
        <v>0</v>
      </c>
      <c r="L127">
        <f>VLOOKUP(L77,Munka6!$A$67:$AJ$91,'bővített sorszám'!L$104,0)</f>
        <v>0</v>
      </c>
      <c r="M127">
        <f>VLOOKUP(M77,Munka6!$A$67:$AJ$91,'bővített sorszám'!M$104,0)</f>
        <v>0</v>
      </c>
      <c r="N127">
        <f>VLOOKUP(N77,Munka6!$A$67:$AJ$91,'bővített sorszám'!N$104,0)</f>
        <v>2</v>
      </c>
      <c r="O127">
        <f>VLOOKUP(O77,Munka6!$A$67:$AJ$91,'bővített sorszám'!O$104,0)</f>
        <v>0</v>
      </c>
      <c r="P127">
        <f>VLOOKUP(P77,Munka6!$A$67:$AJ$91,'bővített sorszám'!P$104,0)</f>
        <v>0</v>
      </c>
      <c r="Q127">
        <f>VLOOKUP(Q77,Munka6!$A$67:$AJ$91,'bővített sorszám'!Q$104,0)</f>
        <v>0</v>
      </c>
      <c r="R127">
        <f>VLOOKUP(R77,Munka6!$A$67:$AJ$91,'bővített sorszám'!R$104,0)</f>
        <v>0</v>
      </c>
      <c r="S127">
        <f>VLOOKUP(S77,Munka6!$A$67:$AJ$91,'bővített sorszám'!S$104,0)</f>
        <v>0</v>
      </c>
      <c r="T127">
        <f>VLOOKUP(T77,Munka6!$A$67:$AJ$91,'bővített sorszám'!T$104,0)</f>
        <v>0</v>
      </c>
      <c r="U127">
        <f>VLOOKUP(U77,Munka6!$A$67:$AJ$91,'bővített sorszám'!U$104,0)</f>
        <v>0</v>
      </c>
      <c r="V127">
        <f>VLOOKUP(V77,Munka6!$A$67:$AJ$91,'bővített sorszám'!V$104,0)</f>
        <v>0</v>
      </c>
      <c r="W127">
        <f>VLOOKUP(W77,Munka6!$A$67:$AJ$91,'bővített sorszám'!W$104,0)</f>
        <v>0</v>
      </c>
      <c r="X127">
        <f>VLOOKUP(X77,Munka6!$A$67:$AJ$91,'bővített sorszám'!X$104,0)</f>
        <v>0</v>
      </c>
      <c r="Y127">
        <f>VLOOKUP(Y77,Munka6!$A$67:$AJ$91,'bővített sorszám'!Y$104,0)</f>
        <v>0</v>
      </c>
      <c r="Z127">
        <f>VLOOKUP(Z77,Munka6!$A$67:$AJ$91,'bővített sorszám'!Z$104,0)</f>
        <v>0</v>
      </c>
      <c r="AA127">
        <f>VLOOKUP(AA77,Munka6!$A$67:$AJ$91,'bővített sorszám'!AA$104,0)</f>
        <v>0</v>
      </c>
      <c r="AB127">
        <f>VLOOKUP(AB77,Munka6!$A$67:$AJ$91,'bővített sorszám'!AB$104,0)</f>
        <v>0</v>
      </c>
      <c r="AC127">
        <f>VLOOKUP(AC77,Munka6!$A$67:$AJ$91,'bővített sorszám'!AC$104,0)</f>
        <v>0</v>
      </c>
      <c r="AD127">
        <f>VLOOKUP(AD77,Munka6!$A$67:$AJ$91,'bővített sorszám'!AD$104,0)</f>
        <v>0</v>
      </c>
      <c r="AE127">
        <f>VLOOKUP(AE77,Munka6!$A$67:$AJ$91,'bővített sorszám'!AE$104,0)</f>
        <v>0.5</v>
      </c>
      <c r="AF127">
        <f>VLOOKUP(AF77,Munka6!$A$67:$AJ$91,'bővített sorszám'!AF$104,0)</f>
        <v>0</v>
      </c>
      <c r="AG127">
        <f>VLOOKUP(AG77,Munka6!$A$67:$AJ$91,'bővített sorszám'!AG$104,0)</f>
        <v>0</v>
      </c>
      <c r="AH127">
        <f>VLOOKUP(AH77,Munka6!$A$67:$AJ$91,'bővített sorszám'!AH$104,0)</f>
        <v>0</v>
      </c>
      <c r="AI127">
        <f>VLOOKUP(AI77,Munka6!$A$67:$AJ$91,'bővített sorszám'!AI$104,0)</f>
        <v>0</v>
      </c>
      <c r="AJ127">
        <f>VLOOKUP(AJ77,Munka6!$A$67:$AJ$91,'bővített sorszám'!AJ$104,0)</f>
        <v>0</v>
      </c>
      <c r="AK127">
        <f t="shared" si="15"/>
        <v>3</v>
      </c>
      <c r="AL127" s="98">
        <f t="shared" si="16"/>
        <v>3</v>
      </c>
      <c r="AM127">
        <f t="shared" si="17"/>
        <v>1</v>
      </c>
      <c r="AN127" s="95">
        <f t="shared" si="18"/>
        <v>1</v>
      </c>
      <c r="AO127" s="99">
        <f t="shared" si="19"/>
        <v>1</v>
      </c>
      <c r="AP127" t="s">
        <v>300</v>
      </c>
      <c r="AQ127" t="s">
        <v>301</v>
      </c>
    </row>
    <row r="128" spans="1:43">
      <c r="A128" t="str">
        <f t="shared" si="14"/>
        <v>GALTONIA</v>
      </c>
      <c r="B128">
        <f>VLOOKUP(B78,Munka6!$A$67:$AJ$91,'bővített sorszám'!B$104,0)</f>
        <v>3.9</v>
      </c>
      <c r="C128">
        <f>VLOOKUP(C78,Munka6!$A$67:$AJ$91,'bővített sorszám'!C$104,0)</f>
        <v>0</v>
      </c>
      <c r="D128">
        <f>VLOOKUP(D78,Munka6!$A$67:$AJ$91,'bővített sorszám'!D$104,0)</f>
        <v>0</v>
      </c>
      <c r="E128">
        <f>VLOOKUP(E78,Munka6!$A$67:$AJ$91,'bővített sorszám'!E$104,0)</f>
        <v>0</v>
      </c>
      <c r="F128">
        <f>VLOOKUP(F78,Munka6!$A$67:$AJ$91,'bővített sorszám'!F$104,0)</f>
        <v>0</v>
      </c>
      <c r="G128">
        <f>VLOOKUP(G78,Munka6!$A$67:$AJ$91,'bővített sorszám'!G$104,0)</f>
        <v>0</v>
      </c>
      <c r="H128">
        <f>VLOOKUP(H78,Munka6!$A$67:$AJ$91,'bővített sorszám'!H$104,0)</f>
        <v>0</v>
      </c>
      <c r="I128">
        <f>VLOOKUP(I78,Munka6!$A$67:$AJ$91,'bővített sorszám'!I$104,0)</f>
        <v>0</v>
      </c>
      <c r="J128">
        <f>VLOOKUP(J78,Munka6!$A$67:$AJ$91,'bővített sorszám'!J$104,0)</f>
        <v>0</v>
      </c>
      <c r="K128">
        <f>VLOOKUP(K78,Munka6!$A$67:$AJ$91,'bővített sorszám'!K$104,0)</f>
        <v>0</v>
      </c>
      <c r="L128">
        <f>VLOOKUP(L78,Munka6!$A$67:$AJ$91,'bővített sorszám'!L$104,0)</f>
        <v>0</v>
      </c>
      <c r="M128">
        <f>VLOOKUP(M78,Munka6!$A$67:$AJ$91,'bővített sorszám'!M$104,0)</f>
        <v>0</v>
      </c>
      <c r="N128">
        <f>VLOOKUP(N78,Munka6!$A$67:$AJ$91,'bővített sorszám'!N$104,0)</f>
        <v>0</v>
      </c>
      <c r="O128">
        <f>VLOOKUP(O78,Munka6!$A$67:$AJ$91,'bővített sorszám'!O$104,0)</f>
        <v>1</v>
      </c>
      <c r="P128">
        <f>VLOOKUP(P78,Munka6!$A$67:$AJ$91,'bővített sorszám'!P$104,0)</f>
        <v>0</v>
      </c>
      <c r="Q128">
        <f>VLOOKUP(Q78,Munka6!$A$67:$AJ$91,'bővített sorszám'!Q$104,0)</f>
        <v>0</v>
      </c>
      <c r="R128">
        <f>VLOOKUP(R78,Munka6!$A$67:$AJ$91,'bővített sorszám'!R$104,0)</f>
        <v>0</v>
      </c>
      <c r="S128">
        <f>VLOOKUP(S78,Munka6!$A$67:$AJ$91,'bővített sorszám'!S$104,0)</f>
        <v>0</v>
      </c>
      <c r="T128">
        <f>VLOOKUP(T78,Munka6!$A$67:$AJ$91,'bővített sorszám'!T$104,0)</f>
        <v>0</v>
      </c>
      <c r="U128">
        <f>VLOOKUP(U78,Munka6!$A$67:$AJ$91,'bővített sorszám'!U$104,0)</f>
        <v>0</v>
      </c>
      <c r="V128">
        <f>VLOOKUP(V78,Munka6!$A$67:$AJ$91,'bővített sorszám'!V$104,0)</f>
        <v>0</v>
      </c>
      <c r="W128">
        <f>VLOOKUP(W78,Munka6!$A$67:$AJ$91,'bővített sorszám'!W$104,0)</f>
        <v>0</v>
      </c>
      <c r="X128">
        <f>VLOOKUP(X78,Munka6!$A$67:$AJ$91,'bővített sorszám'!X$104,0)</f>
        <v>0</v>
      </c>
      <c r="Y128">
        <f>VLOOKUP(Y78,Munka6!$A$67:$AJ$91,'bővített sorszám'!Y$104,0)</f>
        <v>0</v>
      </c>
      <c r="Z128">
        <f>VLOOKUP(Z78,Munka6!$A$67:$AJ$91,'bővített sorszám'!Z$104,0)</f>
        <v>1</v>
      </c>
      <c r="AA128">
        <f>VLOOKUP(AA78,Munka6!$A$67:$AJ$91,'bővített sorszám'!AA$104,0)</f>
        <v>0</v>
      </c>
      <c r="AB128">
        <f>VLOOKUP(AB78,Munka6!$A$67:$AJ$91,'bővített sorszám'!AB$104,0)</f>
        <v>0</v>
      </c>
      <c r="AC128">
        <f>VLOOKUP(AC78,Munka6!$A$67:$AJ$91,'bővített sorszám'!AC$104,0)</f>
        <v>0</v>
      </c>
      <c r="AD128">
        <f>VLOOKUP(AD78,Munka6!$A$67:$AJ$91,'bővített sorszám'!AD$104,0)</f>
        <v>0</v>
      </c>
      <c r="AE128">
        <f>VLOOKUP(AE78,Munka6!$A$67:$AJ$91,'bővített sorszám'!AE$104,0)</f>
        <v>0</v>
      </c>
      <c r="AF128">
        <f>VLOOKUP(AF78,Munka6!$A$67:$AJ$91,'bővített sorszám'!AF$104,0)</f>
        <v>1</v>
      </c>
      <c r="AG128">
        <f>VLOOKUP(AG78,Munka6!$A$67:$AJ$91,'bővített sorszám'!AG$104,0)</f>
        <v>0</v>
      </c>
      <c r="AH128">
        <f>VLOOKUP(AH78,Munka6!$A$67:$AJ$91,'bővített sorszám'!AH$104,0)</f>
        <v>0</v>
      </c>
      <c r="AI128">
        <f>VLOOKUP(AI78,Munka6!$A$67:$AJ$91,'bővített sorszám'!AI$104,0)</f>
        <v>0</v>
      </c>
      <c r="AJ128">
        <f>VLOOKUP(AJ78,Munka6!$A$67:$AJ$91,'bővített sorszám'!AJ$104,0)</f>
        <v>0</v>
      </c>
      <c r="AK128">
        <f t="shared" si="15"/>
        <v>5</v>
      </c>
      <c r="AL128" s="98">
        <f t="shared" si="16"/>
        <v>6.9</v>
      </c>
      <c r="AM128">
        <f t="shared" si="17"/>
        <v>0</v>
      </c>
      <c r="AN128">
        <f t="shared" si="18"/>
        <v>0</v>
      </c>
      <c r="AO128" s="99">
        <f t="shared" si="19"/>
        <v>1</v>
      </c>
      <c r="AP128" t="s">
        <v>300</v>
      </c>
      <c r="AQ128" t="s">
        <v>304</v>
      </c>
    </row>
    <row r="129" spans="1:43">
      <c r="A129" t="str">
        <f t="shared" si="14"/>
        <v>GALTONIA</v>
      </c>
      <c r="B129">
        <f>VLOOKUP(B79,Munka6!$A$67:$AJ$91,'bővített sorszám'!B$104,0)</f>
        <v>0</v>
      </c>
      <c r="C129">
        <f>VLOOKUP(C79,Munka6!$A$67:$AJ$91,'bővített sorszám'!C$104,0)</f>
        <v>0</v>
      </c>
      <c r="D129">
        <f>VLOOKUP(D79,Munka6!$A$67:$AJ$91,'bővített sorszám'!D$104,0)</f>
        <v>0</v>
      </c>
      <c r="E129">
        <f>VLOOKUP(E79,Munka6!$A$67:$AJ$91,'bővített sorszám'!E$104,0)</f>
        <v>0</v>
      </c>
      <c r="F129">
        <f>VLOOKUP(F79,Munka6!$A$67:$AJ$91,'bővített sorszám'!F$104,0)</f>
        <v>0</v>
      </c>
      <c r="G129">
        <f>VLOOKUP(G79,Munka6!$A$67:$AJ$91,'bővített sorszám'!G$104,0)</f>
        <v>0.5</v>
      </c>
      <c r="H129">
        <f>VLOOKUP(H79,Munka6!$A$67:$AJ$91,'bővített sorszám'!H$104,0)</f>
        <v>0</v>
      </c>
      <c r="I129">
        <f>VLOOKUP(I79,Munka6!$A$67:$AJ$91,'bővített sorszám'!I$104,0)</f>
        <v>0</v>
      </c>
      <c r="J129">
        <f>VLOOKUP(J79,Munka6!$A$67:$AJ$91,'bővített sorszám'!J$104,0)</f>
        <v>0</v>
      </c>
      <c r="K129">
        <f>VLOOKUP(K79,Munka6!$A$67:$AJ$91,'bővített sorszám'!K$104,0)</f>
        <v>0</v>
      </c>
      <c r="L129">
        <f>VLOOKUP(L79,Munka6!$A$67:$AJ$91,'bővített sorszám'!L$104,0)</f>
        <v>0</v>
      </c>
      <c r="M129">
        <f>VLOOKUP(M79,Munka6!$A$67:$AJ$91,'bővített sorszám'!M$104,0)</f>
        <v>0</v>
      </c>
      <c r="N129">
        <f>VLOOKUP(N79,Munka6!$A$67:$AJ$91,'bővített sorszám'!N$104,0)</f>
        <v>0</v>
      </c>
      <c r="O129">
        <f>VLOOKUP(O79,Munka6!$A$67:$AJ$91,'bővített sorszám'!O$104,0)</f>
        <v>0</v>
      </c>
      <c r="P129">
        <f>VLOOKUP(P79,Munka6!$A$67:$AJ$91,'bővített sorszám'!P$104,0)</f>
        <v>0</v>
      </c>
      <c r="Q129">
        <f>VLOOKUP(Q79,Munka6!$A$67:$AJ$91,'bővített sorszám'!Q$104,0)</f>
        <v>0</v>
      </c>
      <c r="R129">
        <f>VLOOKUP(R79,Munka6!$A$67:$AJ$91,'bővített sorszám'!R$104,0)</f>
        <v>0</v>
      </c>
      <c r="S129">
        <f>VLOOKUP(S79,Munka6!$A$67:$AJ$91,'bővített sorszám'!S$104,0)</f>
        <v>0</v>
      </c>
      <c r="T129">
        <f>VLOOKUP(T79,Munka6!$A$67:$AJ$91,'bővített sorszám'!T$104,0)</f>
        <v>0</v>
      </c>
      <c r="U129">
        <f>VLOOKUP(U79,Munka6!$A$67:$AJ$91,'bővített sorszám'!U$104,0)</f>
        <v>0</v>
      </c>
      <c r="V129">
        <f>VLOOKUP(V79,Munka6!$A$67:$AJ$91,'bővített sorszám'!V$104,0)</f>
        <v>0</v>
      </c>
      <c r="W129">
        <f>VLOOKUP(W79,Munka6!$A$67:$AJ$91,'bővített sorszám'!W$104,0)</f>
        <v>0</v>
      </c>
      <c r="X129">
        <f>VLOOKUP(X79,Munka6!$A$67:$AJ$91,'bővített sorszám'!X$104,0)</f>
        <v>0</v>
      </c>
      <c r="Y129">
        <f>VLOOKUP(Y79,Munka6!$A$67:$AJ$91,'bővített sorszám'!Y$104,0)</f>
        <v>0</v>
      </c>
      <c r="Z129">
        <f>VLOOKUP(Z79,Munka6!$A$67:$AJ$91,'bővített sorszám'!Z$104,0)</f>
        <v>1</v>
      </c>
      <c r="AA129">
        <f>VLOOKUP(AA79,Munka6!$A$67:$AJ$91,'bővített sorszám'!AA$104,0)</f>
        <v>0</v>
      </c>
      <c r="AB129">
        <f>VLOOKUP(AB79,Munka6!$A$67:$AJ$91,'bővített sorszám'!AB$104,0)</f>
        <v>2</v>
      </c>
      <c r="AC129">
        <f>VLOOKUP(AC79,Munka6!$A$67:$AJ$91,'bővített sorszám'!AC$104,0)</f>
        <v>0</v>
      </c>
      <c r="AD129">
        <f>VLOOKUP(AD79,Munka6!$A$67:$AJ$91,'bővített sorszám'!AD$104,0)</f>
        <v>0</v>
      </c>
      <c r="AE129">
        <f>VLOOKUP(AE79,Munka6!$A$67:$AJ$91,'bővített sorszám'!AE$104,0)</f>
        <v>0</v>
      </c>
      <c r="AF129">
        <f>VLOOKUP(AF79,Munka6!$A$67:$AJ$91,'bővített sorszám'!AF$104,0)</f>
        <v>1</v>
      </c>
      <c r="AG129">
        <f>VLOOKUP(AG79,Munka6!$A$67:$AJ$91,'bővített sorszám'!AG$104,0)</f>
        <v>0.5</v>
      </c>
      <c r="AH129">
        <f>VLOOKUP(AH79,Munka6!$A$67:$AJ$91,'bővített sorszám'!AH$104,0)</f>
        <v>0</v>
      </c>
      <c r="AI129">
        <f>VLOOKUP(AI79,Munka6!$A$67:$AJ$91,'bővített sorszám'!AI$104,0)</f>
        <v>0</v>
      </c>
      <c r="AJ129">
        <f>VLOOKUP(AJ79,Munka6!$A$67:$AJ$91,'bővített sorszám'!AJ$104,0)</f>
        <v>0</v>
      </c>
      <c r="AK129">
        <f t="shared" si="15"/>
        <v>7</v>
      </c>
      <c r="AL129" s="98">
        <f t="shared" si="16"/>
        <v>5</v>
      </c>
      <c r="AM129">
        <f t="shared" si="17"/>
        <v>0</v>
      </c>
      <c r="AN129">
        <f t="shared" si="18"/>
        <v>0</v>
      </c>
      <c r="AO129" s="99">
        <f t="shared" si="19"/>
        <v>1</v>
      </c>
      <c r="AP129" t="s">
        <v>300</v>
      </c>
      <c r="AQ129" t="s">
        <v>304</v>
      </c>
    </row>
    <row r="130" spans="1:43">
      <c r="A130" t="str">
        <f t="shared" si="14"/>
        <v>GALTONIA</v>
      </c>
      <c r="B130">
        <f>VLOOKUP(B80,Munka6!$A$67:$AJ$91,'bővített sorszám'!B$104,0)</f>
        <v>0</v>
      </c>
      <c r="C130">
        <f>VLOOKUP(C80,Munka6!$A$67:$AJ$91,'bővített sorszám'!C$104,0)</f>
        <v>0</v>
      </c>
      <c r="D130">
        <f>VLOOKUP(D80,Munka6!$A$67:$AJ$91,'bővített sorszám'!D$104,0)</f>
        <v>0</v>
      </c>
      <c r="E130">
        <f>VLOOKUP(E80,Munka6!$A$67:$AJ$91,'bővített sorszám'!E$104,0)</f>
        <v>0</v>
      </c>
      <c r="F130">
        <f>VLOOKUP(F80,Munka6!$A$67:$AJ$91,'bővített sorszám'!F$104,0)</f>
        <v>0</v>
      </c>
      <c r="G130">
        <f>VLOOKUP(G80,Munka6!$A$67:$AJ$91,'bővített sorszám'!G$104,0)</f>
        <v>0.5</v>
      </c>
      <c r="H130">
        <f>VLOOKUP(H80,Munka6!$A$67:$AJ$91,'bővített sorszám'!H$104,0)</f>
        <v>0</v>
      </c>
      <c r="I130">
        <f>VLOOKUP(I80,Munka6!$A$67:$AJ$91,'bővített sorszám'!I$104,0)</f>
        <v>0</v>
      </c>
      <c r="J130">
        <f>VLOOKUP(J80,Munka6!$A$67:$AJ$91,'bővített sorszám'!J$104,0)</f>
        <v>0</v>
      </c>
      <c r="K130">
        <f>VLOOKUP(K80,Munka6!$A$67:$AJ$91,'bővített sorszám'!K$104,0)</f>
        <v>0</v>
      </c>
      <c r="L130">
        <f>VLOOKUP(L80,Munka6!$A$67:$AJ$91,'bővített sorszám'!L$104,0)</f>
        <v>0</v>
      </c>
      <c r="M130">
        <f>VLOOKUP(M80,Munka6!$A$67:$AJ$91,'bővített sorszám'!M$104,0)</f>
        <v>0</v>
      </c>
      <c r="N130">
        <f>VLOOKUP(N80,Munka6!$A$67:$AJ$91,'bővített sorszám'!N$104,0)</f>
        <v>2</v>
      </c>
      <c r="O130">
        <f>VLOOKUP(O80,Munka6!$A$67:$AJ$91,'bővített sorszám'!O$104,0)</f>
        <v>0</v>
      </c>
      <c r="P130">
        <f>VLOOKUP(P80,Munka6!$A$67:$AJ$91,'bővített sorszám'!P$104,0)</f>
        <v>0</v>
      </c>
      <c r="Q130">
        <f>VLOOKUP(Q80,Munka6!$A$67:$AJ$91,'bővített sorszám'!Q$104,0)</f>
        <v>0</v>
      </c>
      <c r="R130">
        <f>VLOOKUP(R80,Munka6!$A$67:$AJ$91,'bővített sorszám'!R$104,0)</f>
        <v>0</v>
      </c>
      <c r="S130">
        <f>VLOOKUP(S80,Munka6!$A$67:$AJ$91,'bővített sorszám'!S$104,0)</f>
        <v>0</v>
      </c>
      <c r="T130">
        <f>VLOOKUP(T80,Munka6!$A$67:$AJ$91,'bővített sorszám'!T$104,0)</f>
        <v>0</v>
      </c>
      <c r="U130">
        <f>VLOOKUP(U80,Munka6!$A$67:$AJ$91,'bővített sorszám'!U$104,0)</f>
        <v>0</v>
      </c>
      <c r="V130">
        <f>VLOOKUP(V80,Munka6!$A$67:$AJ$91,'bővített sorszám'!V$104,0)</f>
        <v>0</v>
      </c>
      <c r="W130">
        <f>VLOOKUP(W80,Munka6!$A$67:$AJ$91,'bővített sorszám'!W$104,0)</f>
        <v>0</v>
      </c>
      <c r="X130">
        <f>VLOOKUP(X80,Munka6!$A$67:$AJ$91,'bővített sorszám'!X$104,0)</f>
        <v>0</v>
      </c>
      <c r="Y130">
        <f>VLOOKUP(Y80,Munka6!$A$67:$AJ$91,'bővített sorszám'!Y$104,0)</f>
        <v>0</v>
      </c>
      <c r="Z130">
        <f>VLOOKUP(Z80,Munka6!$A$67:$AJ$91,'bővített sorszám'!Z$104,0)</f>
        <v>1</v>
      </c>
      <c r="AA130">
        <f>VLOOKUP(AA80,Munka6!$A$67:$AJ$91,'bővített sorszám'!AA$104,0)</f>
        <v>0</v>
      </c>
      <c r="AB130">
        <f>VLOOKUP(AB80,Munka6!$A$67:$AJ$91,'bővített sorszám'!AB$104,0)</f>
        <v>0</v>
      </c>
      <c r="AC130">
        <f>VLOOKUP(AC80,Munka6!$A$67:$AJ$91,'bővített sorszám'!AC$104,0)</f>
        <v>0</v>
      </c>
      <c r="AD130">
        <f>VLOOKUP(AD80,Munka6!$A$67:$AJ$91,'bővített sorszám'!AD$104,0)</f>
        <v>0</v>
      </c>
      <c r="AE130">
        <f>VLOOKUP(AE80,Munka6!$A$67:$AJ$91,'bővített sorszám'!AE$104,0)</f>
        <v>0</v>
      </c>
      <c r="AF130">
        <f>VLOOKUP(AF80,Munka6!$A$67:$AJ$91,'bővített sorszám'!AF$104,0)</f>
        <v>0</v>
      </c>
      <c r="AG130">
        <f>VLOOKUP(AG80,Munka6!$A$67:$AJ$91,'bővített sorszám'!AG$104,0)</f>
        <v>0.5</v>
      </c>
      <c r="AH130">
        <f>VLOOKUP(AH80,Munka6!$A$67:$AJ$91,'bővített sorszám'!AH$104,0)</f>
        <v>0</v>
      </c>
      <c r="AI130">
        <f>VLOOKUP(AI80,Munka6!$A$67:$AJ$91,'bővített sorszám'!AI$104,0)</f>
        <v>0</v>
      </c>
      <c r="AJ130">
        <f>VLOOKUP(AJ80,Munka6!$A$67:$AJ$91,'bővített sorszám'!AJ$104,0)</f>
        <v>0</v>
      </c>
      <c r="AK130">
        <f t="shared" si="15"/>
        <v>8</v>
      </c>
      <c r="AL130" s="98">
        <f t="shared" si="16"/>
        <v>4</v>
      </c>
      <c r="AM130">
        <f t="shared" si="17"/>
        <v>0</v>
      </c>
      <c r="AN130">
        <f t="shared" si="18"/>
        <v>0</v>
      </c>
      <c r="AO130" s="99">
        <f t="shared" si="19"/>
        <v>1</v>
      </c>
      <c r="AP130" t="s">
        <v>300</v>
      </c>
      <c r="AQ130" t="s">
        <v>304</v>
      </c>
    </row>
    <row r="131" spans="1:43">
      <c r="A131" t="str">
        <f t="shared" si="14"/>
        <v>GALTONIA</v>
      </c>
      <c r="B131">
        <f>VLOOKUP(B81,Munka6!$A$67:$AJ$91,'bővített sorszám'!B$104,0)</f>
        <v>0</v>
      </c>
      <c r="C131">
        <f>VLOOKUP(C81,Munka6!$A$67:$AJ$91,'bővített sorszám'!C$104,0)</f>
        <v>0</v>
      </c>
      <c r="D131">
        <f>VLOOKUP(D81,Munka6!$A$67:$AJ$91,'bővített sorszám'!D$104,0)</f>
        <v>0</v>
      </c>
      <c r="E131">
        <f>VLOOKUP(E81,Munka6!$A$67:$AJ$91,'bővített sorszám'!E$104,0)</f>
        <v>0</v>
      </c>
      <c r="F131">
        <f>VLOOKUP(F81,Munka6!$A$67:$AJ$91,'bővített sorszám'!F$104,0)</f>
        <v>0</v>
      </c>
      <c r="G131">
        <f>VLOOKUP(G81,Munka6!$A$67:$AJ$91,'bővített sorszám'!G$104,0)</f>
        <v>0</v>
      </c>
      <c r="H131">
        <f>VLOOKUP(H81,Munka6!$A$67:$AJ$91,'bővített sorszám'!H$104,0)</f>
        <v>0</v>
      </c>
      <c r="I131">
        <f>VLOOKUP(I81,Munka6!$A$67:$AJ$91,'bővített sorszám'!I$104,0)</f>
        <v>0</v>
      </c>
      <c r="J131">
        <f>VLOOKUP(J81,Munka6!$A$67:$AJ$91,'bővített sorszám'!J$104,0)</f>
        <v>0</v>
      </c>
      <c r="K131">
        <f>VLOOKUP(K81,Munka6!$A$67:$AJ$91,'bővített sorszám'!K$104,0)</f>
        <v>0</v>
      </c>
      <c r="L131">
        <f>VLOOKUP(L81,Munka6!$A$67:$AJ$91,'bővített sorszám'!L$104,0)</f>
        <v>0</v>
      </c>
      <c r="M131">
        <f>VLOOKUP(M81,Munka6!$A$67:$AJ$91,'bővített sorszám'!M$104,0)</f>
        <v>0</v>
      </c>
      <c r="N131">
        <f>VLOOKUP(N81,Munka6!$A$67:$AJ$91,'bővített sorszám'!N$104,0)</f>
        <v>2</v>
      </c>
      <c r="O131">
        <f>VLOOKUP(O81,Munka6!$A$67:$AJ$91,'bővített sorszám'!O$104,0)</f>
        <v>1</v>
      </c>
      <c r="P131">
        <f>VLOOKUP(P81,Munka6!$A$67:$AJ$91,'bővített sorszám'!P$104,0)</f>
        <v>0</v>
      </c>
      <c r="Q131">
        <f>VLOOKUP(Q81,Munka6!$A$67:$AJ$91,'bővített sorszám'!Q$104,0)</f>
        <v>0</v>
      </c>
      <c r="R131">
        <f>VLOOKUP(R81,Munka6!$A$67:$AJ$91,'bővített sorszám'!R$104,0)</f>
        <v>0</v>
      </c>
      <c r="S131">
        <f>VLOOKUP(S81,Munka6!$A$67:$AJ$91,'bővített sorszám'!S$104,0)</f>
        <v>0</v>
      </c>
      <c r="T131">
        <f>VLOOKUP(T81,Munka6!$A$67:$AJ$91,'bővített sorszám'!T$104,0)</f>
        <v>0</v>
      </c>
      <c r="U131">
        <f>VLOOKUP(U81,Munka6!$A$67:$AJ$91,'bővített sorszám'!U$104,0)</f>
        <v>0</v>
      </c>
      <c r="V131">
        <f>VLOOKUP(V81,Munka6!$A$67:$AJ$91,'bővített sorszám'!V$104,0)</f>
        <v>0</v>
      </c>
      <c r="W131">
        <f>VLOOKUP(W81,Munka6!$A$67:$AJ$91,'bővített sorszám'!W$104,0)</f>
        <v>0</v>
      </c>
      <c r="X131">
        <f>VLOOKUP(X81,Munka6!$A$67:$AJ$91,'bővített sorszám'!X$104,0)</f>
        <v>0</v>
      </c>
      <c r="Y131">
        <f>VLOOKUP(Y81,Munka6!$A$67:$AJ$91,'bővített sorszám'!Y$104,0)</f>
        <v>0</v>
      </c>
      <c r="Z131">
        <f>VLOOKUP(Z81,Munka6!$A$67:$AJ$91,'bővített sorszám'!Z$104,0)</f>
        <v>1</v>
      </c>
      <c r="AA131">
        <f>VLOOKUP(AA81,Munka6!$A$67:$AJ$91,'bővített sorszám'!AA$104,0)</f>
        <v>0</v>
      </c>
      <c r="AB131">
        <f>VLOOKUP(AB81,Munka6!$A$67:$AJ$91,'bővített sorszám'!AB$104,0)</f>
        <v>0</v>
      </c>
      <c r="AC131">
        <f>VLOOKUP(AC81,Munka6!$A$67:$AJ$91,'bővített sorszám'!AC$104,0)</f>
        <v>0</v>
      </c>
      <c r="AD131">
        <f>VLOOKUP(AD81,Munka6!$A$67:$AJ$91,'bővített sorszám'!AD$104,0)</f>
        <v>0</v>
      </c>
      <c r="AE131">
        <f>VLOOKUP(AE81,Munka6!$A$67:$AJ$91,'bővített sorszám'!AE$104,0)</f>
        <v>0</v>
      </c>
      <c r="AF131">
        <f>VLOOKUP(AF81,Munka6!$A$67:$AJ$91,'bővített sorszám'!AF$104,0)</f>
        <v>0</v>
      </c>
      <c r="AG131">
        <f>VLOOKUP(AG81,Munka6!$A$67:$AJ$91,'bővített sorszám'!AG$104,0)</f>
        <v>0</v>
      </c>
      <c r="AH131">
        <f>VLOOKUP(AH81,Munka6!$A$67:$AJ$91,'bővített sorszám'!AH$104,0)</f>
        <v>0</v>
      </c>
      <c r="AI131">
        <f>VLOOKUP(AI81,Munka6!$A$67:$AJ$91,'bővített sorszám'!AI$104,0)</f>
        <v>0</v>
      </c>
      <c r="AJ131">
        <f>VLOOKUP(AJ81,Munka6!$A$67:$AJ$91,'bővített sorszám'!AJ$104,0)</f>
        <v>0</v>
      </c>
      <c r="AK131">
        <f t="shared" si="15"/>
        <v>4</v>
      </c>
      <c r="AL131" s="98">
        <f t="shared" si="16"/>
        <v>4</v>
      </c>
      <c r="AM131">
        <f t="shared" si="17"/>
        <v>0</v>
      </c>
      <c r="AN131">
        <f t="shared" si="18"/>
        <v>0</v>
      </c>
      <c r="AO131" s="99">
        <f t="shared" si="19"/>
        <v>1</v>
      </c>
      <c r="AP131" t="s">
        <v>299</v>
      </c>
    </row>
    <row r="132" spans="1:43">
      <c r="A132" t="str">
        <f t="shared" si="14"/>
        <v>GALTONIA</v>
      </c>
      <c r="B132">
        <f>VLOOKUP(B82,Munka6!$A$67:$AJ$91,'bővített sorszám'!B$104,0)</f>
        <v>0</v>
      </c>
      <c r="C132">
        <f>VLOOKUP(C82,Munka6!$A$67:$AJ$91,'bővített sorszám'!C$104,0)</f>
        <v>0</v>
      </c>
      <c r="D132">
        <f>VLOOKUP(D82,Munka6!$A$67:$AJ$91,'bővített sorszám'!D$104,0)</f>
        <v>0</v>
      </c>
      <c r="E132">
        <f>VLOOKUP(E82,Munka6!$A$67:$AJ$91,'bővített sorszám'!E$104,0)</f>
        <v>0</v>
      </c>
      <c r="F132">
        <f>VLOOKUP(F82,Munka6!$A$67:$AJ$91,'bővített sorszám'!F$104,0)</f>
        <v>0</v>
      </c>
      <c r="G132">
        <f>VLOOKUP(G82,Munka6!$A$67:$AJ$91,'bővített sorszám'!G$104,0)</f>
        <v>0.5</v>
      </c>
      <c r="H132">
        <f>VLOOKUP(H82,Munka6!$A$67:$AJ$91,'bővített sorszám'!H$104,0)</f>
        <v>0</v>
      </c>
      <c r="I132">
        <f>VLOOKUP(I82,Munka6!$A$67:$AJ$91,'bővített sorszám'!I$104,0)</f>
        <v>0</v>
      </c>
      <c r="J132">
        <f>VLOOKUP(J82,Munka6!$A$67:$AJ$91,'bővített sorszám'!J$104,0)</f>
        <v>0</v>
      </c>
      <c r="K132">
        <f>VLOOKUP(K82,Munka6!$A$67:$AJ$91,'bővített sorszám'!K$104,0)</f>
        <v>0</v>
      </c>
      <c r="L132">
        <f>VLOOKUP(L82,Munka6!$A$67:$AJ$91,'bővített sorszám'!L$104,0)</f>
        <v>0</v>
      </c>
      <c r="M132">
        <f>VLOOKUP(M82,Munka6!$A$67:$AJ$91,'bővített sorszám'!M$104,0)</f>
        <v>0</v>
      </c>
      <c r="N132">
        <f>VLOOKUP(N82,Munka6!$A$67:$AJ$91,'bővített sorszám'!N$104,0)</f>
        <v>0</v>
      </c>
      <c r="O132">
        <f>VLOOKUP(O82,Munka6!$A$67:$AJ$91,'bővített sorszám'!O$104,0)</f>
        <v>0</v>
      </c>
      <c r="P132">
        <f>VLOOKUP(P82,Munka6!$A$67:$AJ$91,'bővített sorszám'!P$104,0)</f>
        <v>0</v>
      </c>
      <c r="Q132">
        <f>VLOOKUP(Q82,Munka6!$A$67:$AJ$91,'bővített sorszám'!Q$104,0)</f>
        <v>0</v>
      </c>
      <c r="R132">
        <f>VLOOKUP(R82,Munka6!$A$67:$AJ$91,'bővített sorszám'!R$104,0)</f>
        <v>0</v>
      </c>
      <c r="S132">
        <f>VLOOKUP(S82,Munka6!$A$67:$AJ$91,'bővített sorszám'!S$104,0)</f>
        <v>0</v>
      </c>
      <c r="T132">
        <f>VLOOKUP(T82,Munka6!$A$67:$AJ$91,'bővített sorszám'!T$104,0)</f>
        <v>0</v>
      </c>
      <c r="U132">
        <f>VLOOKUP(U82,Munka6!$A$67:$AJ$91,'bővített sorszám'!U$104,0)</f>
        <v>0</v>
      </c>
      <c r="V132">
        <f>VLOOKUP(V82,Munka6!$A$67:$AJ$91,'bővített sorszám'!V$104,0)</f>
        <v>1</v>
      </c>
      <c r="W132">
        <f>VLOOKUP(W82,Munka6!$A$67:$AJ$91,'bővített sorszám'!W$104,0)</f>
        <v>0</v>
      </c>
      <c r="X132">
        <f>VLOOKUP(X82,Munka6!$A$67:$AJ$91,'bővített sorszám'!X$104,0)</f>
        <v>0</v>
      </c>
      <c r="Y132">
        <f>VLOOKUP(Y82,Munka6!$A$67:$AJ$91,'bővített sorszám'!Y$104,0)</f>
        <v>0</v>
      </c>
      <c r="Z132">
        <f>VLOOKUP(Z82,Munka6!$A$67:$AJ$91,'bővített sorszám'!Z$104,0)</f>
        <v>0</v>
      </c>
      <c r="AA132">
        <f>VLOOKUP(AA82,Munka6!$A$67:$AJ$91,'bővített sorszám'!AA$104,0)</f>
        <v>0</v>
      </c>
      <c r="AB132">
        <f>VLOOKUP(AB82,Munka6!$A$67:$AJ$91,'bővített sorszám'!AB$104,0)</f>
        <v>0</v>
      </c>
      <c r="AC132">
        <f>VLOOKUP(AC82,Munka6!$A$67:$AJ$91,'bővített sorszám'!AC$104,0)</f>
        <v>0</v>
      </c>
      <c r="AD132">
        <f>VLOOKUP(AD82,Munka6!$A$67:$AJ$91,'bővített sorszám'!AD$104,0)</f>
        <v>0</v>
      </c>
      <c r="AE132">
        <f>VLOOKUP(AE82,Munka6!$A$67:$AJ$91,'bővített sorszám'!AE$104,0)</f>
        <v>0</v>
      </c>
      <c r="AF132">
        <f>VLOOKUP(AF82,Munka6!$A$67:$AJ$91,'bővített sorszám'!AF$104,0)</f>
        <v>1</v>
      </c>
      <c r="AG132">
        <f>VLOOKUP(AG82,Munka6!$A$67:$AJ$91,'bővített sorszám'!AG$104,0)</f>
        <v>0</v>
      </c>
      <c r="AH132">
        <f>VLOOKUP(AH82,Munka6!$A$67:$AJ$91,'bővített sorszám'!AH$104,0)</f>
        <v>0</v>
      </c>
      <c r="AI132">
        <f>VLOOKUP(AI82,Munka6!$A$67:$AJ$91,'bővített sorszám'!AI$104,0)</f>
        <v>0</v>
      </c>
      <c r="AJ132">
        <f>VLOOKUP(AJ82,Munka6!$A$67:$AJ$91,'bővített sorszám'!AJ$104,0)</f>
        <v>0</v>
      </c>
      <c r="AK132">
        <f t="shared" si="15"/>
        <v>4</v>
      </c>
      <c r="AL132" s="98">
        <f t="shared" si="16"/>
        <v>2.5</v>
      </c>
      <c r="AM132">
        <f t="shared" si="17"/>
        <v>0</v>
      </c>
      <c r="AN132" s="94">
        <f t="shared" si="18"/>
        <v>1</v>
      </c>
      <c r="AO132" s="99">
        <f t="shared" si="19"/>
        <v>0</v>
      </c>
      <c r="AP132" t="s">
        <v>300</v>
      </c>
      <c r="AQ132" t="s">
        <v>302</v>
      </c>
    </row>
    <row r="133" spans="1:43">
      <c r="A133" t="str">
        <f t="shared" si="14"/>
        <v>GALTONIA</v>
      </c>
      <c r="B133">
        <f>VLOOKUP(B83,Munka6!$A$67:$AJ$91,'bővített sorszám'!B$104,0)</f>
        <v>3.9</v>
      </c>
      <c r="C133">
        <f>VLOOKUP(C83,Munka6!$A$67:$AJ$91,'bővített sorszám'!C$104,0)</f>
        <v>0</v>
      </c>
      <c r="D133">
        <f>VLOOKUP(D83,Munka6!$A$67:$AJ$91,'bővített sorszám'!D$104,0)</f>
        <v>0</v>
      </c>
      <c r="E133">
        <f>VLOOKUP(E83,Munka6!$A$67:$AJ$91,'bővített sorszám'!E$104,0)</f>
        <v>0</v>
      </c>
      <c r="F133">
        <f>VLOOKUP(F83,Munka6!$A$67:$AJ$91,'bővített sorszám'!F$104,0)</f>
        <v>0</v>
      </c>
      <c r="G133">
        <f>VLOOKUP(G83,Munka6!$A$67:$AJ$91,'bővített sorszám'!G$104,0)</f>
        <v>0</v>
      </c>
      <c r="H133">
        <f>VLOOKUP(H83,Munka6!$A$67:$AJ$91,'bővített sorszám'!H$104,0)</f>
        <v>0</v>
      </c>
      <c r="I133">
        <f>VLOOKUP(I83,Munka6!$A$67:$AJ$91,'bővített sorszám'!I$104,0)</f>
        <v>0</v>
      </c>
      <c r="J133">
        <f>VLOOKUP(J83,Munka6!$A$67:$AJ$91,'bővített sorszám'!J$104,0)</f>
        <v>0</v>
      </c>
      <c r="K133">
        <f>VLOOKUP(K83,Munka6!$A$67:$AJ$91,'bővített sorszám'!K$104,0)</f>
        <v>0</v>
      </c>
      <c r="L133">
        <f>VLOOKUP(L83,Munka6!$A$67:$AJ$91,'bővített sorszám'!L$104,0)</f>
        <v>0</v>
      </c>
      <c r="M133">
        <f>VLOOKUP(M83,Munka6!$A$67:$AJ$91,'bővített sorszám'!M$104,0)</f>
        <v>0</v>
      </c>
      <c r="N133">
        <f>VLOOKUP(N83,Munka6!$A$67:$AJ$91,'bővített sorszám'!N$104,0)</f>
        <v>0</v>
      </c>
      <c r="O133">
        <f>VLOOKUP(O83,Munka6!$A$67:$AJ$91,'bővített sorszám'!O$104,0)</f>
        <v>0</v>
      </c>
      <c r="P133">
        <f>VLOOKUP(P83,Munka6!$A$67:$AJ$91,'bővített sorszám'!P$104,0)</f>
        <v>0</v>
      </c>
      <c r="Q133">
        <f>VLOOKUP(Q83,Munka6!$A$67:$AJ$91,'bővített sorszám'!Q$104,0)</f>
        <v>0</v>
      </c>
      <c r="R133">
        <f>VLOOKUP(R83,Munka6!$A$67:$AJ$91,'bővített sorszám'!R$104,0)</f>
        <v>0</v>
      </c>
      <c r="S133">
        <f>VLOOKUP(S83,Munka6!$A$67:$AJ$91,'bővített sorszám'!S$104,0)</f>
        <v>0</v>
      </c>
      <c r="T133">
        <f>VLOOKUP(T83,Munka6!$A$67:$AJ$91,'bővített sorszám'!T$104,0)</f>
        <v>3.9</v>
      </c>
      <c r="U133">
        <f>VLOOKUP(U83,Munka6!$A$67:$AJ$91,'bővített sorszám'!U$104,0)</f>
        <v>0</v>
      </c>
      <c r="V133">
        <f>VLOOKUP(V83,Munka6!$A$67:$AJ$91,'bővített sorszám'!V$104,0)</f>
        <v>0</v>
      </c>
      <c r="W133">
        <f>VLOOKUP(W83,Munka6!$A$67:$AJ$91,'bővített sorszám'!W$104,0)</f>
        <v>0</v>
      </c>
      <c r="X133">
        <f>VLOOKUP(X83,Munka6!$A$67:$AJ$91,'bővített sorszám'!X$104,0)</f>
        <v>0</v>
      </c>
      <c r="Y133">
        <f>VLOOKUP(Y83,Munka6!$A$67:$AJ$91,'bővített sorszám'!Y$104,0)</f>
        <v>0</v>
      </c>
      <c r="Z133">
        <f>VLOOKUP(Z83,Munka6!$A$67:$AJ$91,'bővített sorszám'!Z$104,0)</f>
        <v>1</v>
      </c>
      <c r="AA133">
        <f>VLOOKUP(AA83,Munka6!$A$67:$AJ$91,'bővített sorszám'!AA$104,0)</f>
        <v>0</v>
      </c>
      <c r="AB133">
        <f>VLOOKUP(AB83,Munka6!$A$67:$AJ$91,'bővített sorszám'!AB$104,0)</f>
        <v>0</v>
      </c>
      <c r="AC133">
        <f>VLOOKUP(AC83,Munka6!$A$67:$AJ$91,'bővített sorszám'!AC$104,0)</f>
        <v>1</v>
      </c>
      <c r="AD133">
        <f>VLOOKUP(AD83,Munka6!$A$67:$AJ$91,'bővített sorszám'!AD$104,0)</f>
        <v>0</v>
      </c>
      <c r="AE133">
        <f>VLOOKUP(AE83,Munka6!$A$67:$AJ$91,'bővített sorszám'!AE$104,0)</f>
        <v>0</v>
      </c>
      <c r="AF133">
        <f>VLOOKUP(AF83,Munka6!$A$67:$AJ$91,'bővített sorszám'!AF$104,0)</f>
        <v>1</v>
      </c>
      <c r="AG133">
        <f>VLOOKUP(AG83,Munka6!$A$67:$AJ$91,'bővített sorszám'!AG$104,0)</f>
        <v>0</v>
      </c>
      <c r="AH133">
        <f>VLOOKUP(AH83,Munka6!$A$67:$AJ$91,'bővített sorszám'!AH$104,0)</f>
        <v>0</v>
      </c>
      <c r="AI133">
        <f>VLOOKUP(AI83,Munka6!$A$67:$AJ$91,'bővített sorszám'!AI$104,0)</f>
        <v>0</v>
      </c>
      <c r="AJ133">
        <f>VLOOKUP(AJ83,Munka6!$A$67:$AJ$91,'bővített sorszám'!AJ$104,0)</f>
        <v>0</v>
      </c>
      <c r="AK133">
        <f t="shared" si="15"/>
        <v>8</v>
      </c>
      <c r="AL133" s="98">
        <f t="shared" si="16"/>
        <v>10.8</v>
      </c>
      <c r="AM133">
        <f t="shared" si="17"/>
        <v>0</v>
      </c>
      <c r="AN133">
        <f t="shared" si="18"/>
        <v>0</v>
      </c>
      <c r="AO133" s="99">
        <f t="shared" si="19"/>
        <v>1</v>
      </c>
      <c r="AP133" t="s">
        <v>300</v>
      </c>
      <c r="AQ133" t="s">
        <v>304</v>
      </c>
    </row>
    <row r="134" spans="1:43">
      <c r="A134" t="str">
        <f t="shared" si="14"/>
        <v>GALTONIA</v>
      </c>
      <c r="B134">
        <f>VLOOKUP(B84,Munka6!$A$67:$AJ$91,'bővített sorszám'!B$104,0)</f>
        <v>0</v>
      </c>
      <c r="C134">
        <f>VLOOKUP(C84,Munka6!$A$67:$AJ$91,'bővített sorszám'!C$104,0)</f>
        <v>0</v>
      </c>
      <c r="D134">
        <f>VLOOKUP(D84,Munka6!$A$67:$AJ$91,'bővített sorszám'!D$104,0)</f>
        <v>0</v>
      </c>
      <c r="E134">
        <f>VLOOKUP(E84,Munka6!$A$67:$AJ$91,'bővített sorszám'!E$104,0)</f>
        <v>0</v>
      </c>
      <c r="F134">
        <f>VLOOKUP(F84,Munka6!$A$67:$AJ$91,'bővített sorszám'!F$104,0)</f>
        <v>0</v>
      </c>
      <c r="G134">
        <f>VLOOKUP(G84,Munka6!$A$67:$AJ$91,'bővített sorszám'!G$104,0)</f>
        <v>7.9</v>
      </c>
      <c r="H134">
        <f>VLOOKUP(H84,Munka6!$A$67:$AJ$91,'bővített sorszám'!H$104,0)</f>
        <v>0</v>
      </c>
      <c r="I134">
        <f>VLOOKUP(I84,Munka6!$A$67:$AJ$91,'bővített sorszám'!I$104,0)</f>
        <v>0.5</v>
      </c>
      <c r="J134">
        <f>VLOOKUP(J84,Munka6!$A$67:$AJ$91,'bővített sorszám'!J$104,0)</f>
        <v>0</v>
      </c>
      <c r="K134">
        <f>VLOOKUP(K84,Munka6!$A$67:$AJ$91,'bővített sorszám'!K$104,0)</f>
        <v>0</v>
      </c>
      <c r="L134">
        <f>VLOOKUP(L84,Munka6!$A$67:$AJ$91,'bővített sorszám'!L$104,0)</f>
        <v>0</v>
      </c>
      <c r="M134">
        <f>VLOOKUP(M84,Munka6!$A$67:$AJ$91,'bővített sorszám'!M$104,0)</f>
        <v>0</v>
      </c>
      <c r="N134">
        <f>VLOOKUP(N84,Munka6!$A$67:$AJ$91,'bővített sorszám'!N$104,0)</f>
        <v>0</v>
      </c>
      <c r="O134">
        <f>VLOOKUP(O84,Munka6!$A$67:$AJ$91,'bővített sorszám'!O$104,0)</f>
        <v>0</v>
      </c>
      <c r="P134">
        <f>VLOOKUP(P84,Munka6!$A$67:$AJ$91,'bővített sorszám'!P$104,0)</f>
        <v>0</v>
      </c>
      <c r="Q134">
        <f>VLOOKUP(Q84,Munka6!$A$67:$AJ$91,'bővített sorszám'!Q$104,0)</f>
        <v>0</v>
      </c>
      <c r="R134">
        <f>VLOOKUP(R84,Munka6!$A$67:$AJ$91,'bővített sorszám'!R$104,0)</f>
        <v>0</v>
      </c>
      <c r="S134">
        <f>VLOOKUP(S84,Munka6!$A$67:$AJ$91,'bővített sorszám'!S$104,0)</f>
        <v>0</v>
      </c>
      <c r="T134">
        <f>VLOOKUP(T84,Munka6!$A$67:$AJ$91,'bővített sorszám'!T$104,0)</f>
        <v>0</v>
      </c>
      <c r="U134">
        <f>VLOOKUP(U84,Munka6!$A$67:$AJ$91,'bővített sorszám'!U$104,0)</f>
        <v>0</v>
      </c>
      <c r="V134">
        <f>VLOOKUP(V84,Munka6!$A$67:$AJ$91,'bővített sorszám'!V$104,0)</f>
        <v>0</v>
      </c>
      <c r="W134">
        <f>VLOOKUP(W84,Munka6!$A$67:$AJ$91,'bővített sorszám'!W$104,0)</f>
        <v>0</v>
      </c>
      <c r="X134">
        <f>VLOOKUP(X84,Munka6!$A$67:$AJ$91,'bővített sorszám'!X$104,0)</f>
        <v>0</v>
      </c>
      <c r="Y134">
        <f>VLOOKUP(Y84,Munka6!$A$67:$AJ$91,'bővített sorszám'!Y$104,0)</f>
        <v>0</v>
      </c>
      <c r="Z134">
        <f>VLOOKUP(Z84,Munka6!$A$67:$AJ$91,'bővített sorszám'!Z$104,0)</f>
        <v>0</v>
      </c>
      <c r="AA134">
        <f>VLOOKUP(AA84,Munka6!$A$67:$AJ$91,'bővített sorszám'!AA$104,0)</f>
        <v>0</v>
      </c>
      <c r="AB134">
        <f>VLOOKUP(AB84,Munka6!$A$67:$AJ$91,'bővített sorszám'!AB$104,0)</f>
        <v>0</v>
      </c>
      <c r="AC134">
        <f>VLOOKUP(AC84,Munka6!$A$67:$AJ$91,'bővített sorszám'!AC$104,0)</f>
        <v>0</v>
      </c>
      <c r="AD134">
        <f>VLOOKUP(AD84,Munka6!$A$67:$AJ$91,'bővített sorszám'!AD$104,0)</f>
        <v>0</v>
      </c>
      <c r="AE134">
        <f>VLOOKUP(AE84,Munka6!$A$67:$AJ$91,'bővített sorszám'!AE$104,0)</f>
        <v>0.5</v>
      </c>
      <c r="AF134">
        <f>VLOOKUP(AF84,Munka6!$A$67:$AJ$91,'bővített sorszám'!AF$104,0)</f>
        <v>0</v>
      </c>
      <c r="AG134">
        <f>VLOOKUP(AG84,Munka6!$A$67:$AJ$91,'bővített sorszám'!AG$104,0)</f>
        <v>0.5</v>
      </c>
      <c r="AH134">
        <f>VLOOKUP(AH84,Munka6!$A$67:$AJ$91,'bővített sorszám'!AH$104,0)</f>
        <v>0</v>
      </c>
      <c r="AI134">
        <f>VLOOKUP(AI84,Munka6!$A$67:$AJ$91,'bővített sorszám'!AI$104,0)</f>
        <v>0</v>
      </c>
      <c r="AJ134">
        <f>VLOOKUP(AJ84,Munka6!$A$67:$AJ$91,'bővített sorszám'!AJ$104,0)</f>
        <v>0</v>
      </c>
      <c r="AK134">
        <f t="shared" si="15"/>
        <v>8</v>
      </c>
      <c r="AL134" s="98">
        <f t="shared" si="16"/>
        <v>9.4</v>
      </c>
      <c r="AM134">
        <f t="shared" si="17"/>
        <v>0</v>
      </c>
      <c r="AN134">
        <f t="shared" si="18"/>
        <v>0</v>
      </c>
      <c r="AO134" s="99">
        <f t="shared" si="19"/>
        <v>1</v>
      </c>
      <c r="AP134" t="s">
        <v>300</v>
      </c>
      <c r="AQ134" t="s">
        <v>304</v>
      </c>
    </row>
    <row r="135" spans="1:43">
      <c r="A135" t="str">
        <f t="shared" si="14"/>
        <v>GALTONIA</v>
      </c>
      <c r="B135">
        <f>VLOOKUP(B85,Munka6!$A$67:$AJ$91,'bővített sorszám'!B$104,0)</f>
        <v>0</v>
      </c>
      <c r="C135">
        <f>VLOOKUP(C85,Munka6!$A$67:$AJ$91,'bővített sorszám'!C$104,0)</f>
        <v>0</v>
      </c>
      <c r="D135">
        <f>VLOOKUP(D85,Munka6!$A$67:$AJ$91,'bővített sorszám'!D$104,0)</f>
        <v>0</v>
      </c>
      <c r="E135">
        <f>VLOOKUP(E85,Munka6!$A$67:$AJ$91,'bővített sorszám'!E$104,0)</f>
        <v>0</v>
      </c>
      <c r="F135">
        <f>VLOOKUP(F85,Munka6!$A$67:$AJ$91,'bővített sorszám'!F$104,0)</f>
        <v>0</v>
      </c>
      <c r="G135">
        <f>VLOOKUP(G85,Munka6!$A$67:$AJ$91,'bővített sorszám'!G$104,0)</f>
        <v>0.5</v>
      </c>
      <c r="H135">
        <f>VLOOKUP(H85,Munka6!$A$67:$AJ$91,'bővített sorszám'!H$104,0)</f>
        <v>0</v>
      </c>
      <c r="I135">
        <f>VLOOKUP(I85,Munka6!$A$67:$AJ$91,'bővített sorszám'!I$104,0)</f>
        <v>0</v>
      </c>
      <c r="J135">
        <f>VLOOKUP(J85,Munka6!$A$67:$AJ$91,'bővített sorszám'!J$104,0)</f>
        <v>0</v>
      </c>
      <c r="K135">
        <f>VLOOKUP(K85,Munka6!$A$67:$AJ$91,'bővített sorszám'!K$104,0)</f>
        <v>0</v>
      </c>
      <c r="L135">
        <f>VLOOKUP(L85,Munka6!$A$67:$AJ$91,'bővített sorszám'!L$104,0)</f>
        <v>0</v>
      </c>
      <c r="M135">
        <f>VLOOKUP(M85,Munka6!$A$67:$AJ$91,'bővített sorszám'!M$104,0)</f>
        <v>0</v>
      </c>
      <c r="N135">
        <f>VLOOKUP(N85,Munka6!$A$67:$AJ$91,'bővített sorszám'!N$104,0)</f>
        <v>2</v>
      </c>
      <c r="O135">
        <f>VLOOKUP(O85,Munka6!$A$67:$AJ$91,'bővített sorszám'!O$104,0)</f>
        <v>0</v>
      </c>
      <c r="P135">
        <f>VLOOKUP(P85,Munka6!$A$67:$AJ$91,'bővített sorszám'!P$104,0)</f>
        <v>0</v>
      </c>
      <c r="Q135">
        <f>VLOOKUP(Q85,Munka6!$A$67:$AJ$91,'bővített sorszám'!Q$104,0)</f>
        <v>0</v>
      </c>
      <c r="R135">
        <f>VLOOKUP(R85,Munka6!$A$67:$AJ$91,'bővített sorszám'!R$104,0)</f>
        <v>0</v>
      </c>
      <c r="S135">
        <f>VLOOKUP(S85,Munka6!$A$67:$AJ$91,'bővített sorszám'!S$104,0)</f>
        <v>0</v>
      </c>
      <c r="T135">
        <f>VLOOKUP(T85,Munka6!$A$67:$AJ$91,'bővített sorszám'!T$104,0)</f>
        <v>0</v>
      </c>
      <c r="U135">
        <f>VLOOKUP(U85,Munka6!$A$67:$AJ$91,'bővített sorszám'!U$104,0)</f>
        <v>0</v>
      </c>
      <c r="V135">
        <f>VLOOKUP(V85,Munka6!$A$67:$AJ$91,'bővített sorszám'!V$104,0)</f>
        <v>0</v>
      </c>
      <c r="W135">
        <f>VLOOKUP(W85,Munka6!$A$67:$AJ$91,'bővített sorszám'!W$104,0)</f>
        <v>0</v>
      </c>
      <c r="X135">
        <f>VLOOKUP(X85,Munka6!$A$67:$AJ$91,'bővített sorszám'!X$104,0)</f>
        <v>0</v>
      </c>
      <c r="Y135">
        <f>VLOOKUP(Y85,Munka6!$A$67:$AJ$91,'bővített sorszám'!Y$104,0)</f>
        <v>0</v>
      </c>
      <c r="Z135">
        <f>VLOOKUP(Z85,Munka6!$A$67:$AJ$91,'bővített sorszám'!Z$104,0)</f>
        <v>1</v>
      </c>
      <c r="AA135">
        <f>VLOOKUP(AA85,Munka6!$A$67:$AJ$91,'bővített sorszám'!AA$104,0)</f>
        <v>0</v>
      </c>
      <c r="AB135">
        <f>VLOOKUP(AB85,Munka6!$A$67:$AJ$91,'bővített sorszám'!AB$104,0)</f>
        <v>0</v>
      </c>
      <c r="AC135">
        <f>VLOOKUP(AC85,Munka6!$A$67:$AJ$91,'bővített sorszám'!AC$104,0)</f>
        <v>0</v>
      </c>
      <c r="AD135">
        <f>VLOOKUP(AD85,Munka6!$A$67:$AJ$91,'bővített sorszám'!AD$104,0)</f>
        <v>0</v>
      </c>
      <c r="AE135">
        <f>VLOOKUP(AE85,Munka6!$A$67:$AJ$91,'bővített sorszám'!AE$104,0)</f>
        <v>0</v>
      </c>
      <c r="AF135">
        <f>VLOOKUP(AF85,Munka6!$A$67:$AJ$91,'bővített sorszám'!AF$104,0)</f>
        <v>1</v>
      </c>
      <c r="AG135">
        <f>VLOOKUP(AG85,Munka6!$A$67:$AJ$91,'bővített sorszám'!AG$104,0)</f>
        <v>0</v>
      </c>
      <c r="AH135">
        <f>VLOOKUP(AH85,Munka6!$A$67:$AJ$91,'bővített sorszám'!AH$104,0)</f>
        <v>0</v>
      </c>
      <c r="AI135">
        <f>VLOOKUP(AI85,Munka6!$A$67:$AJ$91,'bővített sorszám'!AI$104,0)</f>
        <v>0</v>
      </c>
      <c r="AJ135">
        <f>VLOOKUP(AJ85,Munka6!$A$67:$AJ$91,'bővített sorszám'!AJ$104,0)</f>
        <v>0</v>
      </c>
      <c r="AK135">
        <f t="shared" si="15"/>
        <v>4</v>
      </c>
      <c r="AL135" s="98">
        <f t="shared" si="16"/>
        <v>4.5</v>
      </c>
      <c r="AM135">
        <f t="shared" si="17"/>
        <v>0</v>
      </c>
      <c r="AN135">
        <f t="shared" si="18"/>
        <v>0</v>
      </c>
      <c r="AO135" s="99">
        <f t="shared" si="19"/>
        <v>1</v>
      </c>
      <c r="AP135" t="s">
        <v>300</v>
      </c>
      <c r="AQ135" t="s">
        <v>304</v>
      </c>
    </row>
    <row r="136" spans="1:43">
      <c r="A136" t="str">
        <f t="shared" si="14"/>
        <v>MARRY GROOM</v>
      </c>
      <c r="B136">
        <f>VLOOKUP(B86,Munka6!$A$67:$AJ$91,'bővített sorszám'!B$104,0)</f>
        <v>0</v>
      </c>
      <c r="C136">
        <f>VLOOKUP(C86,Munka6!$A$67:$AJ$91,'bővített sorszám'!C$104,0)</f>
        <v>0</v>
      </c>
      <c r="D136">
        <f>VLOOKUP(D86,Munka6!$A$67:$AJ$91,'bővített sorszám'!D$104,0)</f>
        <v>0</v>
      </c>
      <c r="E136">
        <f>VLOOKUP(E86,Munka6!$A$67:$AJ$91,'bővített sorszám'!E$104,0)</f>
        <v>0</v>
      </c>
      <c r="F136">
        <f>VLOOKUP(F86,Munka6!$A$67:$AJ$91,'bővített sorszám'!F$104,0)</f>
        <v>0</v>
      </c>
      <c r="G136">
        <f>VLOOKUP(G86,Munka6!$A$67:$AJ$91,'bővített sorszám'!G$104,0)</f>
        <v>0.5</v>
      </c>
      <c r="H136">
        <f>VLOOKUP(H86,Munka6!$A$67:$AJ$91,'bővített sorszám'!H$104,0)</f>
        <v>0</v>
      </c>
      <c r="I136">
        <f>VLOOKUP(I86,Munka6!$A$67:$AJ$91,'bővített sorszám'!I$104,0)</f>
        <v>0</v>
      </c>
      <c r="J136">
        <f>VLOOKUP(J86,Munka6!$A$67:$AJ$91,'bővített sorszám'!J$104,0)</f>
        <v>0</v>
      </c>
      <c r="K136">
        <f>VLOOKUP(K86,Munka6!$A$67:$AJ$91,'bővített sorszám'!K$104,0)</f>
        <v>0</v>
      </c>
      <c r="L136">
        <f>VLOOKUP(L86,Munka6!$A$67:$AJ$91,'bővített sorszám'!L$104,0)</f>
        <v>0</v>
      </c>
      <c r="M136">
        <f>VLOOKUP(M86,Munka6!$A$67:$AJ$91,'bővített sorszám'!M$104,0)</f>
        <v>0</v>
      </c>
      <c r="N136">
        <f>VLOOKUP(N86,Munka6!$A$67:$AJ$91,'bővített sorszám'!N$104,0)</f>
        <v>2</v>
      </c>
      <c r="O136">
        <f>VLOOKUP(O86,Munka6!$A$67:$AJ$91,'bővített sorszám'!O$104,0)</f>
        <v>1</v>
      </c>
      <c r="P136">
        <f>VLOOKUP(P86,Munka6!$A$67:$AJ$91,'bővített sorszám'!P$104,0)</f>
        <v>0</v>
      </c>
      <c r="Q136">
        <f>VLOOKUP(Q86,Munka6!$A$67:$AJ$91,'bővített sorszám'!Q$104,0)</f>
        <v>0</v>
      </c>
      <c r="R136">
        <f>VLOOKUP(R86,Munka6!$A$67:$AJ$91,'bővített sorszám'!R$104,0)</f>
        <v>0</v>
      </c>
      <c r="S136">
        <f>VLOOKUP(S86,Munka6!$A$67:$AJ$91,'bővített sorszám'!S$104,0)</f>
        <v>0</v>
      </c>
      <c r="T136">
        <f>VLOOKUP(T86,Munka6!$A$67:$AJ$91,'bővített sorszám'!T$104,0)</f>
        <v>0</v>
      </c>
      <c r="U136">
        <f>VLOOKUP(U86,Munka6!$A$67:$AJ$91,'bővített sorszám'!U$104,0)</f>
        <v>0</v>
      </c>
      <c r="V136">
        <f>VLOOKUP(V86,Munka6!$A$67:$AJ$91,'bővített sorszám'!V$104,0)</f>
        <v>0</v>
      </c>
      <c r="W136">
        <f>VLOOKUP(W86,Munka6!$A$67:$AJ$91,'bővített sorszám'!W$104,0)</f>
        <v>0</v>
      </c>
      <c r="X136">
        <f>VLOOKUP(X86,Munka6!$A$67:$AJ$91,'bővített sorszám'!X$104,0)</f>
        <v>0</v>
      </c>
      <c r="Y136">
        <f>VLOOKUP(Y86,Munka6!$A$67:$AJ$91,'bővített sorszám'!Y$104,0)</f>
        <v>0</v>
      </c>
      <c r="Z136">
        <f>VLOOKUP(Z86,Munka6!$A$67:$AJ$91,'bővített sorszám'!Z$104,0)</f>
        <v>1</v>
      </c>
      <c r="AA136">
        <f>VLOOKUP(AA86,Munka6!$A$67:$AJ$91,'bővített sorszám'!AA$104,0)</f>
        <v>0</v>
      </c>
      <c r="AB136">
        <f>VLOOKUP(AB86,Munka6!$A$67:$AJ$91,'bővített sorszám'!AB$104,0)</f>
        <v>2</v>
      </c>
      <c r="AC136">
        <f>VLOOKUP(AC86,Munka6!$A$67:$AJ$91,'bővített sorszám'!AC$104,0)</f>
        <v>0</v>
      </c>
      <c r="AD136">
        <f>VLOOKUP(AD86,Munka6!$A$67:$AJ$91,'bővített sorszám'!AD$104,0)</f>
        <v>0</v>
      </c>
      <c r="AE136">
        <f>VLOOKUP(AE86,Munka6!$A$67:$AJ$91,'bővített sorszám'!AE$104,0)</f>
        <v>0.5</v>
      </c>
      <c r="AF136">
        <f>VLOOKUP(AF86,Munka6!$A$67:$AJ$91,'bővített sorszám'!AF$104,0)</f>
        <v>1</v>
      </c>
      <c r="AG136">
        <f>VLOOKUP(AG86,Munka6!$A$67:$AJ$91,'bővített sorszám'!AG$104,0)</f>
        <v>0.5</v>
      </c>
      <c r="AH136">
        <f>VLOOKUP(AH86,Munka6!$A$67:$AJ$91,'bővített sorszám'!AH$104,0)</f>
        <v>0</v>
      </c>
      <c r="AI136">
        <f>VLOOKUP(AI86,Munka6!$A$67:$AJ$91,'bővített sorszám'!AI$104,0)</f>
        <v>0</v>
      </c>
      <c r="AJ136">
        <f>VLOOKUP(AJ86,Munka6!$A$67:$AJ$91,'bővített sorszám'!AJ$104,0)</f>
        <v>0</v>
      </c>
      <c r="AK136">
        <f t="shared" si="15"/>
        <v>9</v>
      </c>
      <c r="AL136" s="98">
        <f t="shared" si="16"/>
        <v>8.5</v>
      </c>
      <c r="AM136">
        <f t="shared" si="17"/>
        <v>0</v>
      </c>
      <c r="AN136">
        <f t="shared" si="18"/>
        <v>0</v>
      </c>
      <c r="AO136" s="99">
        <f t="shared" si="19"/>
        <v>1</v>
      </c>
      <c r="AP136" t="s">
        <v>299</v>
      </c>
    </row>
    <row r="137" spans="1:43">
      <c r="A137" t="str">
        <f t="shared" si="14"/>
        <v>MARRY GROOM</v>
      </c>
      <c r="B137">
        <f>VLOOKUP(B87,Munka6!$A$67:$AJ$91,'bővített sorszám'!B$104,0)</f>
        <v>0</v>
      </c>
      <c r="C137">
        <f>VLOOKUP(C87,Munka6!$A$67:$AJ$91,'bővített sorszám'!C$104,0)</f>
        <v>0</v>
      </c>
      <c r="D137">
        <f>VLOOKUP(D87,Munka6!$A$67:$AJ$91,'bővített sorszám'!D$104,0)</f>
        <v>0</v>
      </c>
      <c r="E137">
        <f>VLOOKUP(E87,Munka6!$A$67:$AJ$91,'bővített sorszám'!E$104,0)</f>
        <v>0</v>
      </c>
      <c r="F137">
        <f>VLOOKUP(F87,Munka6!$A$67:$AJ$91,'bővített sorszám'!F$104,0)</f>
        <v>0</v>
      </c>
      <c r="G137">
        <f>VLOOKUP(G87,Munka6!$A$67:$AJ$91,'bővített sorszám'!G$104,0)</f>
        <v>0</v>
      </c>
      <c r="H137">
        <f>VLOOKUP(H87,Munka6!$A$67:$AJ$91,'bővített sorszám'!H$104,0)</f>
        <v>0</v>
      </c>
      <c r="I137">
        <f>VLOOKUP(I87,Munka6!$A$67:$AJ$91,'bővített sorszám'!I$104,0)</f>
        <v>0</v>
      </c>
      <c r="J137">
        <f>VLOOKUP(J87,Munka6!$A$67:$AJ$91,'bővített sorszám'!J$104,0)</f>
        <v>0</v>
      </c>
      <c r="K137">
        <f>VLOOKUP(K87,Munka6!$A$67:$AJ$91,'bővített sorszám'!K$104,0)</f>
        <v>0</v>
      </c>
      <c r="L137">
        <f>VLOOKUP(L87,Munka6!$A$67:$AJ$91,'bővített sorszám'!L$104,0)</f>
        <v>0</v>
      </c>
      <c r="M137">
        <f>VLOOKUP(M87,Munka6!$A$67:$AJ$91,'bővített sorszám'!M$104,0)</f>
        <v>0</v>
      </c>
      <c r="N137">
        <f>VLOOKUP(N87,Munka6!$A$67:$AJ$91,'bővített sorszám'!N$104,0)</f>
        <v>0</v>
      </c>
      <c r="O137">
        <f>VLOOKUP(O87,Munka6!$A$67:$AJ$91,'bővített sorszám'!O$104,0)</f>
        <v>0</v>
      </c>
      <c r="P137">
        <f>VLOOKUP(P87,Munka6!$A$67:$AJ$91,'bővített sorszám'!P$104,0)</f>
        <v>0</v>
      </c>
      <c r="Q137">
        <f>VLOOKUP(Q87,Munka6!$A$67:$AJ$91,'bővített sorszám'!Q$104,0)</f>
        <v>0</v>
      </c>
      <c r="R137">
        <f>VLOOKUP(R87,Munka6!$A$67:$AJ$91,'bővített sorszám'!R$104,0)</f>
        <v>0</v>
      </c>
      <c r="S137">
        <f>VLOOKUP(S87,Munka6!$A$67:$AJ$91,'bővített sorszám'!S$104,0)</f>
        <v>0</v>
      </c>
      <c r="T137">
        <f>VLOOKUP(T87,Munka6!$A$67:$AJ$91,'bővített sorszám'!T$104,0)</f>
        <v>0</v>
      </c>
      <c r="U137">
        <f>VLOOKUP(U87,Munka6!$A$67:$AJ$91,'bővített sorszám'!U$104,0)</f>
        <v>0</v>
      </c>
      <c r="V137">
        <f>VLOOKUP(V87,Munka6!$A$67:$AJ$91,'bővített sorszám'!V$104,0)</f>
        <v>0</v>
      </c>
      <c r="W137">
        <f>VLOOKUP(W87,Munka6!$A$67:$AJ$91,'bővített sorszám'!W$104,0)</f>
        <v>0</v>
      </c>
      <c r="X137">
        <f>VLOOKUP(X87,Munka6!$A$67:$AJ$91,'bővített sorszám'!X$104,0)</f>
        <v>0</v>
      </c>
      <c r="Y137">
        <f>VLOOKUP(Y87,Munka6!$A$67:$AJ$91,'bővített sorszám'!Y$104,0)</f>
        <v>0</v>
      </c>
      <c r="Z137">
        <f>VLOOKUP(Z87,Munka6!$A$67:$AJ$91,'bővített sorszám'!Z$104,0)</f>
        <v>1</v>
      </c>
      <c r="AA137">
        <f>VLOOKUP(AA87,Munka6!$A$67:$AJ$91,'bővített sorszám'!AA$104,0)</f>
        <v>0</v>
      </c>
      <c r="AB137">
        <f>VLOOKUP(AB87,Munka6!$A$67:$AJ$91,'bővített sorszám'!AB$104,0)</f>
        <v>0</v>
      </c>
      <c r="AC137">
        <f>VLOOKUP(AC87,Munka6!$A$67:$AJ$91,'bővített sorszám'!AC$104,0)</f>
        <v>4.9000000000000004</v>
      </c>
      <c r="AD137">
        <f>VLOOKUP(AD87,Munka6!$A$67:$AJ$91,'bővített sorszám'!AD$104,0)</f>
        <v>0</v>
      </c>
      <c r="AE137">
        <f>VLOOKUP(AE87,Munka6!$A$67:$AJ$91,'bővített sorszám'!AE$104,0)</f>
        <v>0</v>
      </c>
      <c r="AF137">
        <f>VLOOKUP(AF87,Munka6!$A$67:$AJ$91,'bővített sorszám'!AF$104,0)</f>
        <v>0</v>
      </c>
      <c r="AG137">
        <f>VLOOKUP(AG87,Munka6!$A$67:$AJ$91,'bővített sorszám'!AG$104,0)</f>
        <v>0</v>
      </c>
      <c r="AH137">
        <f>VLOOKUP(AH87,Munka6!$A$67:$AJ$91,'bővített sorszám'!AH$104,0)</f>
        <v>0</v>
      </c>
      <c r="AI137">
        <f>VLOOKUP(AI87,Munka6!$A$67:$AJ$91,'bővített sorszám'!AI$104,0)</f>
        <v>0</v>
      </c>
      <c r="AJ137">
        <f>VLOOKUP(AJ87,Munka6!$A$67:$AJ$91,'bővített sorszám'!AJ$104,0)</f>
        <v>0</v>
      </c>
      <c r="AK137">
        <f t="shared" si="15"/>
        <v>6</v>
      </c>
      <c r="AL137" s="98">
        <f t="shared" si="16"/>
        <v>5.9</v>
      </c>
      <c r="AM137">
        <f t="shared" si="17"/>
        <v>0</v>
      </c>
      <c r="AN137">
        <f t="shared" si="18"/>
        <v>0</v>
      </c>
      <c r="AO137" s="99">
        <f t="shared" si="19"/>
        <v>1</v>
      </c>
      <c r="AP137" t="s">
        <v>299</v>
      </c>
    </row>
    <row r="138" spans="1:43">
      <c r="A138" t="str">
        <f t="shared" si="14"/>
        <v>KESZŐ</v>
      </c>
      <c r="B138">
        <f>VLOOKUP(B88,Munka6!$A$67:$AJ$91,'bővített sorszám'!B$104,0)</f>
        <v>0</v>
      </c>
      <c r="C138">
        <f>VLOOKUP(C88,Munka6!$A$67:$AJ$91,'bővített sorszám'!C$104,0)</f>
        <v>0</v>
      </c>
      <c r="D138">
        <f>VLOOKUP(D88,Munka6!$A$67:$AJ$91,'bővített sorszám'!D$104,0)</f>
        <v>0</v>
      </c>
      <c r="E138">
        <f>VLOOKUP(E88,Munka6!$A$67:$AJ$91,'bővített sorszám'!E$104,0)</f>
        <v>0</v>
      </c>
      <c r="F138">
        <f>VLOOKUP(F88,Munka6!$A$67:$AJ$91,'bővített sorszám'!F$104,0)</f>
        <v>0</v>
      </c>
      <c r="G138">
        <f>VLOOKUP(G88,Munka6!$A$67:$AJ$91,'bővített sorszám'!G$104,0)</f>
        <v>0.5</v>
      </c>
      <c r="H138">
        <f>VLOOKUP(H88,Munka6!$A$67:$AJ$91,'bővített sorszám'!H$104,0)</f>
        <v>0</v>
      </c>
      <c r="I138">
        <f>VLOOKUP(I88,Munka6!$A$67:$AJ$91,'bővített sorszám'!I$104,0)</f>
        <v>0</v>
      </c>
      <c r="J138">
        <f>VLOOKUP(J88,Munka6!$A$67:$AJ$91,'bővített sorszám'!J$104,0)</f>
        <v>0</v>
      </c>
      <c r="K138">
        <f>VLOOKUP(K88,Munka6!$A$67:$AJ$91,'bővített sorszám'!K$104,0)</f>
        <v>0</v>
      </c>
      <c r="L138">
        <f>VLOOKUP(L88,Munka6!$A$67:$AJ$91,'bővített sorszám'!L$104,0)</f>
        <v>0</v>
      </c>
      <c r="M138">
        <f>VLOOKUP(M88,Munka6!$A$67:$AJ$91,'bővített sorszám'!M$104,0)</f>
        <v>0</v>
      </c>
      <c r="N138">
        <f>VLOOKUP(N88,Munka6!$A$67:$AJ$91,'bővített sorszám'!N$104,0)</f>
        <v>0</v>
      </c>
      <c r="O138">
        <f>VLOOKUP(O88,Munka6!$A$67:$AJ$91,'bővített sorszám'!O$104,0)</f>
        <v>1</v>
      </c>
      <c r="P138">
        <f>VLOOKUP(P88,Munka6!$A$67:$AJ$91,'bővített sorszám'!P$104,0)</f>
        <v>0</v>
      </c>
      <c r="Q138">
        <f>VLOOKUP(Q88,Munka6!$A$67:$AJ$91,'bővített sorszám'!Q$104,0)</f>
        <v>0</v>
      </c>
      <c r="R138">
        <f>VLOOKUP(R88,Munka6!$A$67:$AJ$91,'bővített sorszám'!R$104,0)</f>
        <v>0</v>
      </c>
      <c r="S138">
        <f>VLOOKUP(S88,Munka6!$A$67:$AJ$91,'bővített sorszám'!S$104,0)</f>
        <v>0</v>
      </c>
      <c r="T138">
        <f>VLOOKUP(T88,Munka6!$A$67:$AJ$91,'bővített sorszám'!T$104,0)</f>
        <v>0</v>
      </c>
      <c r="U138">
        <f>VLOOKUP(U88,Munka6!$A$67:$AJ$91,'bővített sorszám'!U$104,0)</f>
        <v>0</v>
      </c>
      <c r="V138">
        <f>VLOOKUP(V88,Munka6!$A$67:$AJ$91,'bővített sorszám'!V$104,0)</f>
        <v>0</v>
      </c>
      <c r="W138">
        <f>VLOOKUP(W88,Munka6!$A$67:$AJ$91,'bővített sorszám'!W$104,0)</f>
        <v>0</v>
      </c>
      <c r="X138">
        <f>VLOOKUP(X88,Munka6!$A$67:$AJ$91,'bővített sorszám'!X$104,0)</f>
        <v>0</v>
      </c>
      <c r="Y138">
        <f>VLOOKUP(Y88,Munka6!$A$67:$AJ$91,'bővített sorszám'!Y$104,0)</f>
        <v>2.5</v>
      </c>
      <c r="Z138">
        <f>VLOOKUP(Z88,Munka6!$A$67:$AJ$91,'bővített sorszám'!Z$104,0)</f>
        <v>1</v>
      </c>
      <c r="AA138">
        <f>VLOOKUP(AA88,Munka6!$A$67:$AJ$91,'bővített sorszám'!AA$104,0)</f>
        <v>0</v>
      </c>
      <c r="AB138">
        <f>VLOOKUP(AB88,Munka6!$A$67:$AJ$91,'bővített sorszám'!AB$104,0)</f>
        <v>0</v>
      </c>
      <c r="AC138">
        <f>VLOOKUP(AC88,Munka6!$A$67:$AJ$91,'bővített sorszám'!AC$104,0)</f>
        <v>0</v>
      </c>
      <c r="AD138">
        <f>VLOOKUP(AD88,Munka6!$A$67:$AJ$91,'bővített sorszám'!AD$104,0)</f>
        <v>0</v>
      </c>
      <c r="AE138">
        <f>VLOOKUP(AE88,Munka6!$A$67:$AJ$91,'bővített sorszám'!AE$104,0)</f>
        <v>0</v>
      </c>
      <c r="AF138">
        <f>VLOOKUP(AF88,Munka6!$A$67:$AJ$91,'bővített sorszám'!AF$104,0)</f>
        <v>0</v>
      </c>
      <c r="AG138">
        <f>VLOOKUP(AG88,Munka6!$A$67:$AJ$91,'bővített sorszám'!AG$104,0)</f>
        <v>0</v>
      </c>
      <c r="AH138">
        <f>VLOOKUP(AH88,Munka6!$A$67:$AJ$91,'bővített sorszám'!AH$104,0)</f>
        <v>0</v>
      </c>
      <c r="AI138">
        <f>VLOOKUP(AI88,Munka6!$A$67:$AJ$91,'bővített sorszám'!AI$104,0)</f>
        <v>0</v>
      </c>
      <c r="AJ138">
        <f>VLOOKUP(AJ88,Munka6!$A$67:$AJ$91,'bővített sorszám'!AJ$104,0)</f>
        <v>0</v>
      </c>
      <c r="AK138">
        <f t="shared" si="15"/>
        <v>5</v>
      </c>
      <c r="AL138" s="98">
        <f t="shared" si="16"/>
        <v>5</v>
      </c>
      <c r="AM138">
        <f t="shared" si="17"/>
        <v>0</v>
      </c>
      <c r="AN138">
        <f t="shared" si="18"/>
        <v>0</v>
      </c>
      <c r="AO138" s="99">
        <f t="shared" si="19"/>
        <v>1</v>
      </c>
      <c r="AP138" t="s">
        <v>299</v>
      </c>
    </row>
    <row r="139" spans="1:43">
      <c r="A139" t="str">
        <f t="shared" si="14"/>
        <v>KESZŐ</v>
      </c>
      <c r="B139">
        <f>VLOOKUP(B89,Munka6!$A$67:$AJ$91,'bővített sorszám'!B$104,0)</f>
        <v>0</v>
      </c>
      <c r="C139">
        <f>VLOOKUP(C89,Munka6!$A$67:$AJ$91,'bővített sorszám'!C$104,0)</f>
        <v>0</v>
      </c>
      <c r="D139">
        <f>VLOOKUP(D89,Munka6!$A$67:$AJ$91,'bővített sorszám'!D$104,0)</f>
        <v>0</v>
      </c>
      <c r="E139">
        <f>VLOOKUP(E89,Munka6!$A$67:$AJ$91,'bővített sorszám'!E$104,0)</f>
        <v>0</v>
      </c>
      <c r="F139">
        <f>VLOOKUP(F89,Munka6!$A$67:$AJ$91,'bővített sorszám'!F$104,0)</f>
        <v>0</v>
      </c>
      <c r="G139">
        <f>VLOOKUP(G89,Munka6!$A$67:$AJ$91,'bővített sorszám'!G$104,0)</f>
        <v>0.5</v>
      </c>
      <c r="H139">
        <f>VLOOKUP(H89,Munka6!$A$67:$AJ$91,'bővített sorszám'!H$104,0)</f>
        <v>0</v>
      </c>
      <c r="I139">
        <f>VLOOKUP(I89,Munka6!$A$67:$AJ$91,'bővített sorszám'!I$104,0)</f>
        <v>0</v>
      </c>
      <c r="J139">
        <f>VLOOKUP(J89,Munka6!$A$67:$AJ$91,'bővített sorszám'!J$104,0)</f>
        <v>0</v>
      </c>
      <c r="K139">
        <f>VLOOKUP(K89,Munka6!$A$67:$AJ$91,'bővített sorszám'!K$104,0)</f>
        <v>0</v>
      </c>
      <c r="L139">
        <f>VLOOKUP(L89,Munka6!$A$67:$AJ$91,'bővített sorszám'!L$104,0)</f>
        <v>0</v>
      </c>
      <c r="M139">
        <f>VLOOKUP(M89,Munka6!$A$67:$AJ$91,'bővített sorszám'!M$104,0)</f>
        <v>0</v>
      </c>
      <c r="N139">
        <f>VLOOKUP(N89,Munka6!$A$67:$AJ$91,'bővített sorszám'!N$104,0)</f>
        <v>0</v>
      </c>
      <c r="O139">
        <f>VLOOKUP(O89,Munka6!$A$67:$AJ$91,'bővített sorszám'!O$104,0)</f>
        <v>0</v>
      </c>
      <c r="P139">
        <f>VLOOKUP(P89,Munka6!$A$67:$AJ$91,'bővített sorszám'!P$104,0)</f>
        <v>0</v>
      </c>
      <c r="Q139">
        <f>VLOOKUP(Q89,Munka6!$A$67:$AJ$91,'bővített sorszám'!Q$104,0)</f>
        <v>0</v>
      </c>
      <c r="R139">
        <f>VLOOKUP(R89,Munka6!$A$67:$AJ$91,'bővített sorszám'!R$104,0)</f>
        <v>0</v>
      </c>
      <c r="S139">
        <f>VLOOKUP(S89,Munka6!$A$67:$AJ$91,'bővített sorszám'!S$104,0)</f>
        <v>0</v>
      </c>
      <c r="T139">
        <f>VLOOKUP(T89,Munka6!$A$67:$AJ$91,'bővített sorszám'!T$104,0)</f>
        <v>0</v>
      </c>
      <c r="U139">
        <f>VLOOKUP(U89,Munka6!$A$67:$AJ$91,'bővített sorszám'!U$104,0)</f>
        <v>0</v>
      </c>
      <c r="V139">
        <f>VLOOKUP(V89,Munka6!$A$67:$AJ$91,'bővített sorszám'!V$104,0)</f>
        <v>0</v>
      </c>
      <c r="W139">
        <f>VLOOKUP(W89,Munka6!$A$67:$AJ$91,'bővített sorszám'!W$104,0)</f>
        <v>0</v>
      </c>
      <c r="X139">
        <f>VLOOKUP(X89,Munka6!$A$67:$AJ$91,'bővített sorszám'!X$104,0)</f>
        <v>0</v>
      </c>
      <c r="Y139">
        <f>VLOOKUP(Y89,Munka6!$A$67:$AJ$91,'bővített sorszám'!Y$104,0)</f>
        <v>0</v>
      </c>
      <c r="Z139">
        <f>VLOOKUP(Z89,Munka6!$A$67:$AJ$91,'bővített sorszám'!Z$104,0)</f>
        <v>1</v>
      </c>
      <c r="AA139">
        <f>VLOOKUP(AA89,Munka6!$A$67:$AJ$91,'bővített sorszám'!AA$104,0)</f>
        <v>0</v>
      </c>
      <c r="AB139">
        <f>VLOOKUP(AB89,Munka6!$A$67:$AJ$91,'bővített sorszám'!AB$104,0)</f>
        <v>0</v>
      </c>
      <c r="AC139">
        <f>VLOOKUP(AC89,Munka6!$A$67:$AJ$91,'bővített sorszám'!AC$104,0)</f>
        <v>1</v>
      </c>
      <c r="AD139">
        <f>VLOOKUP(AD89,Munka6!$A$67:$AJ$91,'bővített sorszám'!AD$104,0)</f>
        <v>0</v>
      </c>
      <c r="AE139">
        <f>VLOOKUP(AE89,Munka6!$A$67:$AJ$91,'bővített sorszám'!AE$104,0)</f>
        <v>0</v>
      </c>
      <c r="AF139">
        <f>VLOOKUP(AF89,Munka6!$A$67:$AJ$91,'bővített sorszám'!AF$104,0)</f>
        <v>0</v>
      </c>
      <c r="AG139">
        <f>VLOOKUP(AG89,Munka6!$A$67:$AJ$91,'bővített sorszám'!AG$104,0)</f>
        <v>0</v>
      </c>
      <c r="AH139">
        <f>VLOOKUP(AH89,Munka6!$A$67:$AJ$91,'bővített sorszám'!AH$104,0)</f>
        <v>0</v>
      </c>
      <c r="AI139">
        <f>VLOOKUP(AI89,Munka6!$A$67:$AJ$91,'bővített sorszám'!AI$104,0)</f>
        <v>5.9</v>
      </c>
      <c r="AJ139">
        <f>VLOOKUP(AJ89,Munka6!$A$67:$AJ$91,'bővített sorszám'!AJ$104,0)</f>
        <v>0</v>
      </c>
      <c r="AK139">
        <f t="shared" si="15"/>
        <v>8</v>
      </c>
      <c r="AL139" s="98">
        <f t="shared" si="16"/>
        <v>8.4</v>
      </c>
      <c r="AM139">
        <f t="shared" si="17"/>
        <v>0</v>
      </c>
      <c r="AN139">
        <f t="shared" si="18"/>
        <v>0</v>
      </c>
      <c r="AO139" s="99">
        <f t="shared" si="19"/>
        <v>1</v>
      </c>
      <c r="AP139" t="s">
        <v>299</v>
      </c>
    </row>
    <row r="140" spans="1:43">
      <c r="A140" t="str">
        <f t="shared" si="14"/>
        <v>GALÉRIA</v>
      </c>
      <c r="B140">
        <f>VLOOKUP(B90,Munka6!$A$67:$AJ$91,'bővített sorszám'!B$104,0)</f>
        <v>3.9</v>
      </c>
      <c r="C140">
        <f>VLOOKUP(C90,Munka6!$A$67:$AJ$91,'bővített sorszám'!C$104,0)</f>
        <v>0</v>
      </c>
      <c r="D140">
        <f>VLOOKUP(D90,Munka6!$A$67:$AJ$91,'bővített sorszám'!D$104,0)</f>
        <v>0</v>
      </c>
      <c r="E140">
        <f>VLOOKUP(E90,Munka6!$A$67:$AJ$91,'bővített sorszám'!E$104,0)</f>
        <v>0</v>
      </c>
      <c r="F140">
        <f>VLOOKUP(F90,Munka6!$A$67:$AJ$91,'bővített sorszám'!F$104,0)</f>
        <v>0</v>
      </c>
      <c r="G140">
        <f>VLOOKUP(G90,Munka6!$A$67:$AJ$91,'bővített sorszám'!G$104,0)</f>
        <v>0</v>
      </c>
      <c r="H140">
        <f>VLOOKUP(H90,Munka6!$A$67:$AJ$91,'bővített sorszám'!H$104,0)</f>
        <v>0</v>
      </c>
      <c r="I140">
        <f>VLOOKUP(I90,Munka6!$A$67:$AJ$91,'bővített sorszám'!I$104,0)</f>
        <v>0</v>
      </c>
      <c r="J140">
        <f>VLOOKUP(J90,Munka6!$A$67:$AJ$91,'bővített sorszám'!J$104,0)</f>
        <v>0</v>
      </c>
      <c r="K140">
        <f>VLOOKUP(K90,Munka6!$A$67:$AJ$91,'bővített sorszám'!K$104,0)</f>
        <v>0</v>
      </c>
      <c r="L140">
        <f>VLOOKUP(L90,Munka6!$A$67:$AJ$91,'bővített sorszám'!L$104,0)</f>
        <v>0</v>
      </c>
      <c r="M140">
        <f>VLOOKUP(M90,Munka6!$A$67:$AJ$91,'bővített sorszám'!M$104,0)</f>
        <v>0</v>
      </c>
      <c r="N140">
        <f>VLOOKUP(N90,Munka6!$A$67:$AJ$91,'bővített sorszám'!N$104,0)</f>
        <v>0</v>
      </c>
      <c r="O140">
        <f>VLOOKUP(O90,Munka6!$A$67:$AJ$91,'bővített sorszám'!O$104,0)</f>
        <v>0</v>
      </c>
      <c r="P140">
        <f>VLOOKUP(P90,Munka6!$A$67:$AJ$91,'bővített sorszám'!P$104,0)</f>
        <v>0</v>
      </c>
      <c r="Q140">
        <f>VLOOKUP(Q90,Munka6!$A$67:$AJ$91,'bővített sorszám'!Q$104,0)</f>
        <v>0</v>
      </c>
      <c r="R140">
        <f>VLOOKUP(R90,Munka6!$A$67:$AJ$91,'bővített sorszám'!R$104,0)</f>
        <v>0</v>
      </c>
      <c r="S140">
        <f>VLOOKUP(S90,Munka6!$A$67:$AJ$91,'bővített sorszám'!S$104,0)</f>
        <v>0</v>
      </c>
      <c r="T140">
        <f>VLOOKUP(T90,Munka6!$A$67:$AJ$91,'bővített sorszám'!T$104,0)</f>
        <v>0</v>
      </c>
      <c r="U140">
        <f>VLOOKUP(U90,Munka6!$A$67:$AJ$91,'bővített sorszám'!U$104,0)</f>
        <v>0</v>
      </c>
      <c r="V140">
        <f>VLOOKUP(V90,Munka6!$A$67:$AJ$91,'bővített sorszám'!V$104,0)</f>
        <v>1</v>
      </c>
      <c r="W140">
        <f>VLOOKUP(W90,Munka6!$A$67:$AJ$91,'bővített sorszám'!W$104,0)</f>
        <v>0</v>
      </c>
      <c r="X140">
        <f>VLOOKUP(X90,Munka6!$A$67:$AJ$91,'bővített sorszám'!X$104,0)</f>
        <v>0</v>
      </c>
      <c r="Y140">
        <f>VLOOKUP(Y90,Munka6!$A$67:$AJ$91,'bővített sorszám'!Y$104,0)</f>
        <v>0</v>
      </c>
      <c r="Z140">
        <f>VLOOKUP(Z90,Munka6!$A$67:$AJ$91,'bővített sorszám'!Z$104,0)</f>
        <v>1</v>
      </c>
      <c r="AA140">
        <f>VLOOKUP(AA90,Munka6!$A$67:$AJ$91,'bővített sorszám'!AA$104,0)</f>
        <v>0</v>
      </c>
      <c r="AB140">
        <f>VLOOKUP(AB90,Munka6!$A$67:$AJ$91,'bővített sorszám'!AB$104,0)</f>
        <v>0</v>
      </c>
      <c r="AC140">
        <f>VLOOKUP(AC90,Munka6!$A$67:$AJ$91,'bővített sorszám'!AC$104,0)</f>
        <v>0</v>
      </c>
      <c r="AD140">
        <f>VLOOKUP(AD90,Munka6!$A$67:$AJ$91,'bővített sorszám'!AD$104,0)</f>
        <v>0</v>
      </c>
      <c r="AE140">
        <f>VLOOKUP(AE90,Munka6!$A$67:$AJ$91,'bővített sorszám'!AE$104,0)</f>
        <v>0</v>
      </c>
      <c r="AF140">
        <f>VLOOKUP(AF90,Munka6!$A$67:$AJ$91,'bővített sorszám'!AF$104,0)</f>
        <v>0</v>
      </c>
      <c r="AG140">
        <f>VLOOKUP(AG90,Munka6!$A$67:$AJ$91,'bővített sorszám'!AG$104,0)</f>
        <v>0</v>
      </c>
      <c r="AH140">
        <f>VLOOKUP(AH90,Munka6!$A$67:$AJ$91,'bővített sorszám'!AH$104,0)</f>
        <v>0</v>
      </c>
      <c r="AI140">
        <f>VLOOKUP(AI90,Munka6!$A$67:$AJ$91,'bővített sorszám'!AI$104,0)</f>
        <v>0</v>
      </c>
      <c r="AJ140">
        <f>VLOOKUP(AJ90,Munka6!$A$67:$AJ$91,'bővített sorszám'!AJ$104,0)</f>
        <v>0</v>
      </c>
      <c r="AK140">
        <f t="shared" si="15"/>
        <v>6</v>
      </c>
      <c r="AL140" s="98">
        <f t="shared" si="16"/>
        <v>5.9</v>
      </c>
      <c r="AM140">
        <f t="shared" si="17"/>
        <v>0</v>
      </c>
      <c r="AN140">
        <f t="shared" si="18"/>
        <v>0</v>
      </c>
      <c r="AO140" s="99">
        <f t="shared" si="19"/>
        <v>1</v>
      </c>
      <c r="AP140" t="s">
        <v>299</v>
      </c>
    </row>
    <row r="141" spans="1:43">
      <c r="A141" t="str">
        <f t="shared" si="14"/>
        <v>GALÉRIA</v>
      </c>
      <c r="B141">
        <f>VLOOKUP(B91,Munka6!$A$67:$AJ$91,'bővített sorszám'!B$104,0)</f>
        <v>0</v>
      </c>
      <c r="C141">
        <f>VLOOKUP(C91,Munka6!$A$67:$AJ$91,'bővített sorszám'!C$104,0)</f>
        <v>0</v>
      </c>
      <c r="D141">
        <f>VLOOKUP(D91,Munka6!$A$67:$AJ$91,'bővített sorszám'!D$104,0)</f>
        <v>0</v>
      </c>
      <c r="E141">
        <f>VLOOKUP(E91,Munka6!$A$67:$AJ$91,'bővített sorszám'!E$104,0)</f>
        <v>0</v>
      </c>
      <c r="F141">
        <f>VLOOKUP(F91,Munka6!$A$67:$AJ$91,'bővített sorszám'!F$104,0)</f>
        <v>0</v>
      </c>
      <c r="G141">
        <f>VLOOKUP(G91,Munka6!$A$67:$AJ$91,'bővített sorszám'!G$104,0)</f>
        <v>0</v>
      </c>
      <c r="H141">
        <f>VLOOKUP(H91,Munka6!$A$67:$AJ$91,'bővített sorszám'!H$104,0)</f>
        <v>0</v>
      </c>
      <c r="I141">
        <f>VLOOKUP(I91,Munka6!$A$67:$AJ$91,'bővített sorszám'!I$104,0)</f>
        <v>0</v>
      </c>
      <c r="J141">
        <f>VLOOKUP(J91,Munka6!$A$67:$AJ$91,'bővített sorszám'!J$104,0)</f>
        <v>0</v>
      </c>
      <c r="K141">
        <f>VLOOKUP(K91,Munka6!$A$67:$AJ$91,'bővített sorszám'!K$104,0)</f>
        <v>0</v>
      </c>
      <c r="L141">
        <f>VLOOKUP(L91,Munka6!$A$67:$AJ$91,'bővített sorszám'!L$104,0)</f>
        <v>0</v>
      </c>
      <c r="M141">
        <f>VLOOKUP(M91,Munka6!$A$67:$AJ$91,'bővített sorszám'!M$104,0)</f>
        <v>0</v>
      </c>
      <c r="N141">
        <f>VLOOKUP(N91,Munka6!$A$67:$AJ$91,'bővített sorszám'!N$104,0)</f>
        <v>0</v>
      </c>
      <c r="O141">
        <f>VLOOKUP(O91,Munka6!$A$67:$AJ$91,'bővített sorszám'!O$104,0)</f>
        <v>0</v>
      </c>
      <c r="P141">
        <f>VLOOKUP(P91,Munka6!$A$67:$AJ$91,'bővített sorszám'!P$104,0)</f>
        <v>0</v>
      </c>
      <c r="Q141">
        <f>VLOOKUP(Q91,Munka6!$A$67:$AJ$91,'bővített sorszám'!Q$104,0)</f>
        <v>0</v>
      </c>
      <c r="R141">
        <f>VLOOKUP(R91,Munka6!$A$67:$AJ$91,'bővített sorszám'!R$104,0)</f>
        <v>0</v>
      </c>
      <c r="S141">
        <f>VLOOKUP(S91,Munka6!$A$67:$AJ$91,'bővített sorszám'!S$104,0)</f>
        <v>0</v>
      </c>
      <c r="T141">
        <f>VLOOKUP(T91,Munka6!$A$67:$AJ$91,'bővített sorszám'!T$104,0)</f>
        <v>0</v>
      </c>
      <c r="U141">
        <f>VLOOKUP(U91,Munka6!$A$67:$AJ$91,'bővített sorszám'!U$104,0)</f>
        <v>0</v>
      </c>
      <c r="V141">
        <f>VLOOKUP(V91,Munka6!$A$67:$AJ$91,'bővített sorszám'!V$104,0)</f>
        <v>1</v>
      </c>
      <c r="W141">
        <f>VLOOKUP(W91,Munka6!$A$67:$AJ$91,'bővített sorszám'!W$104,0)</f>
        <v>0</v>
      </c>
      <c r="X141">
        <f>VLOOKUP(X91,Munka6!$A$67:$AJ$91,'bővített sorszám'!X$104,0)</f>
        <v>0</v>
      </c>
      <c r="Y141">
        <f>VLOOKUP(Y91,Munka6!$A$67:$AJ$91,'bővített sorszám'!Y$104,0)</f>
        <v>0</v>
      </c>
      <c r="Z141">
        <f>VLOOKUP(Z91,Munka6!$A$67:$AJ$91,'bővített sorszám'!Z$104,0)</f>
        <v>1</v>
      </c>
      <c r="AA141">
        <f>VLOOKUP(AA91,Munka6!$A$67:$AJ$91,'bővített sorszám'!AA$104,0)</f>
        <v>0</v>
      </c>
      <c r="AB141">
        <f>VLOOKUP(AB91,Munka6!$A$67:$AJ$91,'bővített sorszám'!AB$104,0)</f>
        <v>0</v>
      </c>
      <c r="AC141">
        <f>VLOOKUP(AC91,Munka6!$A$67:$AJ$91,'bővített sorszám'!AC$104,0)</f>
        <v>4.9000000000000004</v>
      </c>
      <c r="AD141">
        <f>VLOOKUP(AD91,Munka6!$A$67:$AJ$91,'bővített sorszám'!AD$104,0)</f>
        <v>0</v>
      </c>
      <c r="AE141">
        <f>VLOOKUP(AE91,Munka6!$A$67:$AJ$91,'bővített sorszám'!AE$104,0)</f>
        <v>0</v>
      </c>
      <c r="AF141">
        <f>VLOOKUP(AF91,Munka6!$A$67:$AJ$91,'bővített sorszám'!AF$104,0)</f>
        <v>0</v>
      </c>
      <c r="AG141">
        <f>VLOOKUP(AG91,Munka6!$A$67:$AJ$91,'bővített sorszám'!AG$104,0)</f>
        <v>0</v>
      </c>
      <c r="AH141">
        <f>VLOOKUP(AH91,Munka6!$A$67:$AJ$91,'bővített sorszám'!AH$104,0)</f>
        <v>0</v>
      </c>
      <c r="AI141">
        <f>VLOOKUP(AI91,Munka6!$A$67:$AJ$91,'bővített sorszám'!AI$104,0)</f>
        <v>0</v>
      </c>
      <c r="AJ141">
        <f>VLOOKUP(AJ91,Munka6!$A$67:$AJ$91,'bővített sorszám'!AJ$104,0)</f>
        <v>0</v>
      </c>
      <c r="AK141">
        <f t="shared" si="15"/>
        <v>7</v>
      </c>
      <c r="AL141" s="98">
        <f t="shared" si="16"/>
        <v>6.9</v>
      </c>
      <c r="AM141">
        <f t="shared" si="17"/>
        <v>0</v>
      </c>
      <c r="AN141">
        <f t="shared" si="18"/>
        <v>0</v>
      </c>
      <c r="AO141" s="99">
        <f t="shared" si="19"/>
        <v>1</v>
      </c>
      <c r="AP141" t="s">
        <v>299</v>
      </c>
    </row>
    <row r="142" spans="1:43">
      <c r="A142" t="str">
        <f t="shared" si="14"/>
        <v>CSAJHOS</v>
      </c>
      <c r="B142">
        <f>VLOOKUP(B92,Munka6!$A$67:$AJ$91,'bővített sorszám'!B$104,0)</f>
        <v>0</v>
      </c>
      <c r="C142">
        <f>VLOOKUP(C92,Munka6!$A$67:$AJ$91,'bővített sorszám'!C$104,0)</f>
        <v>0</v>
      </c>
      <c r="D142">
        <f>VLOOKUP(D92,Munka6!$A$67:$AJ$91,'bővített sorszám'!D$104,0)</f>
        <v>0</v>
      </c>
      <c r="E142">
        <f>VLOOKUP(E92,Munka6!$A$67:$AJ$91,'bővített sorszám'!E$104,0)</f>
        <v>0</v>
      </c>
      <c r="F142">
        <f>VLOOKUP(F92,Munka6!$A$67:$AJ$91,'bővített sorszám'!F$104,0)</f>
        <v>0</v>
      </c>
      <c r="G142">
        <f>VLOOKUP(G92,Munka6!$A$67:$AJ$91,'bővített sorszám'!G$104,0)</f>
        <v>0.5</v>
      </c>
      <c r="H142">
        <f>VLOOKUP(H92,Munka6!$A$67:$AJ$91,'bővített sorszám'!H$104,0)</f>
        <v>0</v>
      </c>
      <c r="I142">
        <f>VLOOKUP(I92,Munka6!$A$67:$AJ$91,'bővített sorszám'!I$104,0)</f>
        <v>0</v>
      </c>
      <c r="J142">
        <f>VLOOKUP(J92,Munka6!$A$67:$AJ$91,'bővített sorszám'!J$104,0)</f>
        <v>0</v>
      </c>
      <c r="K142">
        <f>VLOOKUP(K92,Munka6!$A$67:$AJ$91,'bővített sorszám'!K$104,0)</f>
        <v>0</v>
      </c>
      <c r="L142">
        <f>VLOOKUP(L92,Munka6!$A$67:$AJ$91,'bővített sorszám'!L$104,0)</f>
        <v>0</v>
      </c>
      <c r="M142">
        <f>VLOOKUP(M92,Munka6!$A$67:$AJ$91,'bővített sorszám'!M$104,0)</f>
        <v>0</v>
      </c>
      <c r="N142">
        <f>VLOOKUP(N92,Munka6!$A$67:$AJ$91,'bővített sorszám'!N$104,0)</f>
        <v>0</v>
      </c>
      <c r="O142">
        <f>VLOOKUP(O92,Munka6!$A$67:$AJ$91,'bővített sorszám'!O$104,0)</f>
        <v>0</v>
      </c>
      <c r="P142">
        <f>VLOOKUP(P92,Munka6!$A$67:$AJ$91,'bővített sorszám'!P$104,0)</f>
        <v>0</v>
      </c>
      <c r="Q142">
        <f>VLOOKUP(Q92,Munka6!$A$67:$AJ$91,'bővített sorszám'!Q$104,0)</f>
        <v>0</v>
      </c>
      <c r="R142">
        <f>VLOOKUP(R92,Munka6!$A$67:$AJ$91,'bővített sorszám'!R$104,0)</f>
        <v>0</v>
      </c>
      <c r="S142">
        <f>VLOOKUP(S92,Munka6!$A$67:$AJ$91,'bővített sorszám'!S$104,0)</f>
        <v>0</v>
      </c>
      <c r="T142">
        <f>VLOOKUP(T92,Munka6!$A$67:$AJ$91,'bővített sorszám'!T$104,0)</f>
        <v>0</v>
      </c>
      <c r="U142">
        <f>VLOOKUP(U92,Munka6!$A$67:$AJ$91,'bővített sorszám'!U$104,0)</f>
        <v>0</v>
      </c>
      <c r="V142">
        <f>VLOOKUP(V92,Munka6!$A$67:$AJ$91,'bővített sorszám'!V$104,0)</f>
        <v>0</v>
      </c>
      <c r="W142">
        <f>VLOOKUP(W92,Munka6!$A$67:$AJ$91,'bővített sorszám'!W$104,0)</f>
        <v>0</v>
      </c>
      <c r="X142">
        <f>VLOOKUP(X92,Munka6!$A$67:$AJ$91,'bővített sorszám'!X$104,0)</f>
        <v>0</v>
      </c>
      <c r="Y142">
        <f>VLOOKUP(Y92,Munka6!$A$67:$AJ$91,'bővített sorszám'!Y$104,0)</f>
        <v>0</v>
      </c>
      <c r="Z142">
        <f>VLOOKUP(Z92,Munka6!$A$67:$AJ$91,'bővített sorszám'!Z$104,0)</f>
        <v>1</v>
      </c>
      <c r="AA142">
        <f>VLOOKUP(AA92,Munka6!$A$67:$AJ$91,'bővített sorszám'!AA$104,0)</f>
        <v>0</v>
      </c>
      <c r="AB142">
        <f>VLOOKUP(AB92,Munka6!$A$67:$AJ$91,'bővített sorszám'!AB$104,0)</f>
        <v>2</v>
      </c>
      <c r="AC142">
        <f>VLOOKUP(AC92,Munka6!$A$67:$AJ$91,'bővített sorszám'!AC$104,0)</f>
        <v>0</v>
      </c>
      <c r="AD142">
        <f>VLOOKUP(AD92,Munka6!$A$67:$AJ$91,'bővített sorszám'!AD$104,0)</f>
        <v>0</v>
      </c>
      <c r="AE142">
        <f>VLOOKUP(AE92,Munka6!$A$67:$AJ$91,'bővített sorszám'!AE$104,0)</f>
        <v>0</v>
      </c>
      <c r="AF142">
        <f>VLOOKUP(AF92,Munka6!$A$67:$AJ$91,'bővített sorszám'!AF$104,0)</f>
        <v>1</v>
      </c>
      <c r="AG142">
        <f>VLOOKUP(AG92,Munka6!$A$67:$AJ$91,'bővített sorszám'!AG$104,0)</f>
        <v>0</v>
      </c>
      <c r="AH142">
        <f>VLOOKUP(AH92,Munka6!$A$67:$AJ$91,'bővített sorszám'!AH$104,0)</f>
        <v>0</v>
      </c>
      <c r="AI142">
        <f>VLOOKUP(AI92,Munka6!$A$67:$AJ$91,'bővített sorszám'!AI$104,0)</f>
        <v>0</v>
      </c>
      <c r="AJ142">
        <f>VLOOKUP(AJ92,Munka6!$A$67:$AJ$91,'bővített sorszám'!AJ$104,0)</f>
        <v>0</v>
      </c>
      <c r="AK142">
        <f t="shared" si="15"/>
        <v>4</v>
      </c>
      <c r="AL142" s="98">
        <f t="shared" si="16"/>
        <v>4.5</v>
      </c>
      <c r="AM142">
        <f t="shared" si="17"/>
        <v>0</v>
      </c>
      <c r="AN142">
        <f t="shared" si="18"/>
        <v>0</v>
      </c>
      <c r="AO142" s="99">
        <f t="shared" si="19"/>
        <v>1</v>
      </c>
      <c r="AP142" t="s">
        <v>299</v>
      </c>
    </row>
    <row r="143" spans="1:43">
      <c r="A143" t="str">
        <f t="shared" si="14"/>
        <v>CSAJHOS</v>
      </c>
      <c r="B143">
        <f>VLOOKUP(B93,Munka6!$A$67:$AJ$91,'bővített sorszám'!B$104,0)</f>
        <v>0</v>
      </c>
      <c r="C143">
        <f>VLOOKUP(C93,Munka6!$A$67:$AJ$91,'bővített sorszám'!C$104,0)</f>
        <v>0</v>
      </c>
      <c r="D143">
        <f>VLOOKUP(D93,Munka6!$A$67:$AJ$91,'bővített sorszám'!D$104,0)</f>
        <v>0</v>
      </c>
      <c r="E143">
        <f>VLOOKUP(E93,Munka6!$A$67:$AJ$91,'bővített sorszám'!E$104,0)</f>
        <v>0</v>
      </c>
      <c r="F143">
        <f>VLOOKUP(F93,Munka6!$A$67:$AJ$91,'bővített sorszám'!F$104,0)</f>
        <v>0</v>
      </c>
      <c r="G143">
        <f>VLOOKUP(G93,Munka6!$A$67:$AJ$91,'bővített sorszám'!G$104,0)</f>
        <v>0</v>
      </c>
      <c r="H143">
        <f>VLOOKUP(H93,Munka6!$A$67:$AJ$91,'bővített sorszám'!H$104,0)</f>
        <v>0</v>
      </c>
      <c r="I143">
        <f>VLOOKUP(I93,Munka6!$A$67:$AJ$91,'bővített sorszám'!I$104,0)</f>
        <v>0</v>
      </c>
      <c r="J143">
        <f>VLOOKUP(J93,Munka6!$A$67:$AJ$91,'bővített sorszám'!J$104,0)</f>
        <v>0</v>
      </c>
      <c r="K143">
        <f>VLOOKUP(K93,Munka6!$A$67:$AJ$91,'bővített sorszám'!K$104,0)</f>
        <v>0</v>
      </c>
      <c r="L143">
        <f>VLOOKUP(L93,Munka6!$A$67:$AJ$91,'bővített sorszám'!L$104,0)</f>
        <v>0</v>
      </c>
      <c r="M143">
        <f>VLOOKUP(M93,Munka6!$A$67:$AJ$91,'bővített sorszám'!M$104,0)</f>
        <v>0</v>
      </c>
      <c r="N143">
        <f>VLOOKUP(N93,Munka6!$A$67:$AJ$91,'bővített sorszám'!N$104,0)</f>
        <v>2</v>
      </c>
      <c r="O143">
        <f>VLOOKUP(O93,Munka6!$A$67:$AJ$91,'bővített sorszám'!O$104,0)</f>
        <v>1</v>
      </c>
      <c r="P143">
        <f>VLOOKUP(P93,Munka6!$A$67:$AJ$91,'bővített sorszám'!P$104,0)</f>
        <v>0</v>
      </c>
      <c r="Q143">
        <f>VLOOKUP(Q93,Munka6!$A$67:$AJ$91,'bővített sorszám'!Q$104,0)</f>
        <v>0</v>
      </c>
      <c r="R143">
        <f>VLOOKUP(R93,Munka6!$A$67:$AJ$91,'bővített sorszám'!R$104,0)</f>
        <v>0</v>
      </c>
      <c r="S143">
        <f>VLOOKUP(S93,Munka6!$A$67:$AJ$91,'bővített sorszám'!S$104,0)</f>
        <v>0</v>
      </c>
      <c r="T143">
        <f>VLOOKUP(T93,Munka6!$A$67:$AJ$91,'bővített sorszám'!T$104,0)</f>
        <v>0</v>
      </c>
      <c r="U143">
        <f>VLOOKUP(U93,Munka6!$A$67:$AJ$91,'bővített sorszám'!U$104,0)</f>
        <v>0</v>
      </c>
      <c r="V143">
        <f>VLOOKUP(V93,Munka6!$A$67:$AJ$91,'bővített sorszám'!V$104,0)</f>
        <v>0</v>
      </c>
      <c r="W143">
        <f>VLOOKUP(W93,Munka6!$A$67:$AJ$91,'bővített sorszám'!W$104,0)</f>
        <v>0</v>
      </c>
      <c r="X143">
        <f>VLOOKUP(X93,Munka6!$A$67:$AJ$91,'bővített sorszám'!X$104,0)</f>
        <v>0</v>
      </c>
      <c r="Y143">
        <f>VLOOKUP(Y93,Munka6!$A$67:$AJ$91,'bővített sorszám'!Y$104,0)</f>
        <v>0</v>
      </c>
      <c r="Z143">
        <f>VLOOKUP(Z93,Munka6!$A$67:$AJ$91,'bővített sorszám'!Z$104,0)</f>
        <v>1</v>
      </c>
      <c r="AA143">
        <f>VLOOKUP(AA93,Munka6!$A$67:$AJ$91,'bővített sorszám'!AA$104,0)</f>
        <v>0</v>
      </c>
      <c r="AB143">
        <f>VLOOKUP(AB93,Munka6!$A$67:$AJ$91,'bővített sorszám'!AB$104,0)</f>
        <v>2</v>
      </c>
      <c r="AC143">
        <f>VLOOKUP(AC93,Munka6!$A$67:$AJ$91,'bővített sorszám'!AC$104,0)</f>
        <v>0</v>
      </c>
      <c r="AD143">
        <f>VLOOKUP(AD93,Munka6!$A$67:$AJ$91,'bővített sorszám'!AD$104,0)</f>
        <v>0</v>
      </c>
      <c r="AE143">
        <f>VLOOKUP(AE93,Munka6!$A$67:$AJ$91,'bővített sorszám'!AE$104,0)</f>
        <v>0</v>
      </c>
      <c r="AF143">
        <f>VLOOKUP(AF93,Munka6!$A$67:$AJ$91,'bővített sorszám'!AF$104,0)</f>
        <v>0</v>
      </c>
      <c r="AG143">
        <f>VLOOKUP(AG93,Munka6!$A$67:$AJ$91,'bővített sorszám'!AG$104,0)</f>
        <v>0</v>
      </c>
      <c r="AH143">
        <f>VLOOKUP(AH93,Munka6!$A$67:$AJ$91,'bővített sorszám'!AH$104,0)</f>
        <v>0</v>
      </c>
      <c r="AI143">
        <f>VLOOKUP(AI93,Munka6!$A$67:$AJ$91,'bővített sorszám'!AI$104,0)</f>
        <v>0</v>
      </c>
      <c r="AJ143">
        <f>VLOOKUP(AJ93,Munka6!$A$67:$AJ$91,'bővített sorszám'!AJ$104,0)</f>
        <v>0</v>
      </c>
      <c r="AK143">
        <f t="shared" si="15"/>
        <v>6</v>
      </c>
      <c r="AL143" s="98">
        <f t="shared" si="16"/>
        <v>6</v>
      </c>
      <c r="AM143">
        <f t="shared" si="17"/>
        <v>0</v>
      </c>
      <c r="AN143">
        <f t="shared" si="18"/>
        <v>0</v>
      </c>
      <c r="AO143" s="99">
        <f t="shared" si="19"/>
        <v>1</v>
      </c>
      <c r="AP143" t="s">
        <v>299</v>
      </c>
    </row>
    <row r="144" spans="1:43">
      <c r="A144" t="str">
        <f t="shared" si="14"/>
        <v>MORGANA</v>
      </c>
      <c r="B144">
        <f>VLOOKUP(B94,Munka6!$A$67:$AJ$91,'bővített sorszám'!B$104,0)</f>
        <v>0</v>
      </c>
      <c r="C144">
        <f>VLOOKUP(C94,Munka6!$A$67:$AJ$91,'bővített sorszám'!C$104,0)</f>
        <v>0</v>
      </c>
      <c r="D144">
        <f>VLOOKUP(D94,Munka6!$A$67:$AJ$91,'bővített sorszám'!D$104,0)</f>
        <v>0</v>
      </c>
      <c r="E144">
        <f>VLOOKUP(E94,Munka6!$A$67:$AJ$91,'bővített sorszám'!E$104,0)</f>
        <v>0</v>
      </c>
      <c r="F144">
        <f>VLOOKUP(F94,Munka6!$A$67:$AJ$91,'bővített sorszám'!F$104,0)</f>
        <v>0</v>
      </c>
      <c r="G144">
        <f>VLOOKUP(G94,Munka6!$A$67:$AJ$91,'bővített sorszám'!G$104,0)</f>
        <v>0</v>
      </c>
      <c r="H144">
        <f>VLOOKUP(H94,Munka6!$A$67:$AJ$91,'bővített sorszám'!H$104,0)</f>
        <v>0</v>
      </c>
      <c r="I144">
        <f>VLOOKUP(I94,Munka6!$A$67:$AJ$91,'bővített sorszám'!I$104,0)</f>
        <v>0</v>
      </c>
      <c r="J144">
        <f>VLOOKUP(J94,Munka6!$A$67:$AJ$91,'bővített sorszám'!J$104,0)</f>
        <v>0</v>
      </c>
      <c r="K144">
        <f>VLOOKUP(K94,Munka6!$A$67:$AJ$91,'bővített sorszám'!K$104,0)</f>
        <v>0</v>
      </c>
      <c r="L144">
        <f>VLOOKUP(L94,Munka6!$A$67:$AJ$91,'bővített sorszám'!L$104,0)</f>
        <v>0</v>
      </c>
      <c r="M144">
        <f>VLOOKUP(M94,Munka6!$A$67:$AJ$91,'bővített sorszám'!M$104,0)</f>
        <v>0</v>
      </c>
      <c r="N144">
        <f>VLOOKUP(N94,Munka6!$A$67:$AJ$91,'bővített sorszám'!N$104,0)</f>
        <v>0</v>
      </c>
      <c r="O144">
        <f>VLOOKUP(O94,Munka6!$A$67:$AJ$91,'bővített sorszám'!O$104,0)</f>
        <v>0</v>
      </c>
      <c r="P144">
        <f>VLOOKUP(P94,Munka6!$A$67:$AJ$91,'bővített sorszám'!P$104,0)</f>
        <v>0</v>
      </c>
      <c r="Q144">
        <f>VLOOKUP(Q94,Munka6!$A$67:$AJ$91,'bővített sorszám'!Q$104,0)</f>
        <v>0</v>
      </c>
      <c r="R144">
        <f>VLOOKUP(R94,Munka6!$A$67:$AJ$91,'bővített sorszám'!R$104,0)</f>
        <v>0</v>
      </c>
      <c r="S144">
        <f>VLOOKUP(S94,Munka6!$A$67:$AJ$91,'bővített sorszám'!S$104,0)</f>
        <v>0</v>
      </c>
      <c r="T144">
        <f>VLOOKUP(T94,Munka6!$A$67:$AJ$91,'bővített sorszám'!T$104,0)</f>
        <v>0</v>
      </c>
      <c r="U144">
        <f>VLOOKUP(U94,Munka6!$A$67:$AJ$91,'bővített sorszám'!U$104,0)</f>
        <v>0</v>
      </c>
      <c r="V144">
        <f>VLOOKUP(V94,Munka6!$A$67:$AJ$91,'bővített sorszám'!V$104,0)</f>
        <v>0</v>
      </c>
      <c r="W144">
        <f>VLOOKUP(W94,Munka6!$A$67:$AJ$91,'bővített sorszám'!W$104,0)</f>
        <v>0</v>
      </c>
      <c r="X144">
        <f>VLOOKUP(X94,Munka6!$A$67:$AJ$91,'bővített sorszám'!X$104,0)</f>
        <v>0</v>
      </c>
      <c r="Y144">
        <f>VLOOKUP(Y94,Munka6!$A$67:$AJ$91,'bővített sorszám'!Y$104,0)</f>
        <v>0</v>
      </c>
      <c r="Z144">
        <f>VLOOKUP(Z94,Munka6!$A$67:$AJ$91,'bővített sorszám'!Z$104,0)</f>
        <v>1</v>
      </c>
      <c r="AA144">
        <f>VLOOKUP(AA94,Munka6!$A$67:$AJ$91,'bővített sorszám'!AA$104,0)</f>
        <v>0</v>
      </c>
      <c r="AB144">
        <f>VLOOKUP(AB94,Munka6!$A$67:$AJ$91,'bővített sorszám'!AB$104,0)</f>
        <v>0</v>
      </c>
      <c r="AC144">
        <f>VLOOKUP(AC94,Munka6!$A$67:$AJ$91,'bővített sorszám'!AC$104,0)</f>
        <v>0</v>
      </c>
      <c r="AD144">
        <f>VLOOKUP(AD94,Munka6!$A$67:$AJ$91,'bővített sorszám'!AD$104,0)</f>
        <v>0</v>
      </c>
      <c r="AE144">
        <f>VLOOKUP(AE94,Munka6!$A$67:$AJ$91,'bővített sorszám'!AE$104,0)</f>
        <v>0</v>
      </c>
      <c r="AF144">
        <f>VLOOKUP(AF94,Munka6!$A$67:$AJ$91,'bővített sorszám'!AF$104,0)</f>
        <v>0</v>
      </c>
      <c r="AG144">
        <f>VLOOKUP(AG94,Munka6!$A$67:$AJ$91,'bővített sorszám'!AG$104,0)</f>
        <v>0</v>
      </c>
      <c r="AH144">
        <f>VLOOKUP(AH94,Munka6!$A$67:$AJ$91,'bővített sorszám'!AH$104,0)</f>
        <v>0</v>
      </c>
      <c r="AI144">
        <f>VLOOKUP(AI94,Munka6!$A$67:$AJ$91,'bővített sorszám'!AI$104,0)</f>
        <v>0</v>
      </c>
      <c r="AJ144">
        <f>VLOOKUP(AJ94,Munka6!$A$67:$AJ$91,'bővített sorszám'!AJ$104,0)</f>
        <v>0</v>
      </c>
      <c r="AK144">
        <f t="shared" si="15"/>
        <v>1</v>
      </c>
      <c r="AL144" s="98">
        <f t="shared" si="16"/>
        <v>1</v>
      </c>
      <c r="AM144">
        <f t="shared" si="17"/>
        <v>1</v>
      </c>
      <c r="AN144">
        <f t="shared" si="18"/>
        <v>1</v>
      </c>
      <c r="AO144" s="99">
        <f t="shared" si="19"/>
        <v>1</v>
      </c>
      <c r="AP144" t="s">
        <v>299</v>
      </c>
    </row>
    <row r="145" spans="1:42">
      <c r="A145" t="str">
        <f t="shared" si="14"/>
        <v>MORGANA</v>
      </c>
      <c r="B145">
        <f>VLOOKUP(B95,Munka6!$A$67:$AJ$91,'bővített sorszám'!B$104,0)</f>
        <v>0</v>
      </c>
      <c r="C145">
        <f>VLOOKUP(C95,Munka6!$A$67:$AJ$91,'bővített sorszám'!C$104,0)</f>
        <v>0</v>
      </c>
      <c r="D145">
        <f>VLOOKUP(D95,Munka6!$A$67:$AJ$91,'bővített sorszám'!D$104,0)</f>
        <v>0</v>
      </c>
      <c r="E145">
        <f>VLOOKUP(E95,Munka6!$A$67:$AJ$91,'bővített sorszám'!E$104,0)</f>
        <v>0</v>
      </c>
      <c r="F145">
        <f>VLOOKUP(F95,Munka6!$A$67:$AJ$91,'bővített sorszám'!F$104,0)</f>
        <v>0</v>
      </c>
      <c r="G145">
        <f>VLOOKUP(G95,Munka6!$A$67:$AJ$91,'bővített sorszám'!G$104,0)</f>
        <v>0.5</v>
      </c>
      <c r="H145">
        <f>VLOOKUP(H95,Munka6!$A$67:$AJ$91,'bővített sorszám'!H$104,0)</f>
        <v>0</v>
      </c>
      <c r="I145">
        <f>VLOOKUP(I95,Munka6!$A$67:$AJ$91,'bővített sorszám'!I$104,0)</f>
        <v>0</v>
      </c>
      <c r="J145">
        <f>VLOOKUP(J95,Munka6!$A$67:$AJ$91,'bővített sorszám'!J$104,0)</f>
        <v>0</v>
      </c>
      <c r="K145">
        <f>VLOOKUP(K95,Munka6!$A$67:$AJ$91,'bővített sorszám'!K$104,0)</f>
        <v>0</v>
      </c>
      <c r="L145">
        <f>VLOOKUP(L95,Munka6!$A$67:$AJ$91,'bővített sorszám'!L$104,0)</f>
        <v>0</v>
      </c>
      <c r="M145">
        <f>VLOOKUP(M95,Munka6!$A$67:$AJ$91,'bővített sorszám'!M$104,0)</f>
        <v>0</v>
      </c>
      <c r="N145">
        <f>VLOOKUP(N95,Munka6!$A$67:$AJ$91,'bővített sorszám'!N$104,0)</f>
        <v>0</v>
      </c>
      <c r="O145">
        <f>VLOOKUP(O95,Munka6!$A$67:$AJ$91,'bővített sorszám'!O$104,0)</f>
        <v>1</v>
      </c>
      <c r="P145">
        <f>VLOOKUP(P95,Munka6!$A$67:$AJ$91,'bővített sorszám'!P$104,0)</f>
        <v>0</v>
      </c>
      <c r="Q145">
        <f>VLOOKUP(Q95,Munka6!$A$67:$AJ$91,'bővített sorszám'!Q$104,0)</f>
        <v>0</v>
      </c>
      <c r="R145">
        <f>VLOOKUP(R95,Munka6!$A$67:$AJ$91,'bővített sorszám'!R$104,0)</f>
        <v>0</v>
      </c>
      <c r="S145">
        <f>VLOOKUP(S95,Munka6!$A$67:$AJ$91,'bővített sorszám'!S$104,0)</f>
        <v>0</v>
      </c>
      <c r="T145">
        <f>VLOOKUP(T95,Munka6!$A$67:$AJ$91,'bővített sorszám'!T$104,0)</f>
        <v>0</v>
      </c>
      <c r="U145">
        <f>VLOOKUP(U95,Munka6!$A$67:$AJ$91,'bővített sorszám'!U$104,0)</f>
        <v>0</v>
      </c>
      <c r="V145">
        <f>VLOOKUP(V95,Munka6!$A$67:$AJ$91,'bővített sorszám'!V$104,0)</f>
        <v>0</v>
      </c>
      <c r="W145">
        <f>VLOOKUP(W95,Munka6!$A$67:$AJ$91,'bővített sorszám'!W$104,0)</f>
        <v>0</v>
      </c>
      <c r="X145">
        <f>VLOOKUP(X95,Munka6!$A$67:$AJ$91,'bővített sorszám'!X$104,0)</f>
        <v>2</v>
      </c>
      <c r="Y145">
        <f>VLOOKUP(Y95,Munka6!$A$67:$AJ$91,'bővített sorszám'!Y$104,0)</f>
        <v>0</v>
      </c>
      <c r="Z145">
        <f>VLOOKUP(Z95,Munka6!$A$67:$AJ$91,'bővített sorszám'!Z$104,0)</f>
        <v>1</v>
      </c>
      <c r="AA145">
        <f>VLOOKUP(AA95,Munka6!$A$67:$AJ$91,'bővített sorszám'!AA$104,0)</f>
        <v>0</v>
      </c>
      <c r="AB145">
        <f>VLOOKUP(AB95,Munka6!$A$67:$AJ$91,'bővített sorszám'!AB$104,0)</f>
        <v>2</v>
      </c>
      <c r="AC145">
        <f>VLOOKUP(AC95,Munka6!$A$67:$AJ$91,'bővített sorszám'!AC$104,0)</f>
        <v>0</v>
      </c>
      <c r="AD145">
        <f>VLOOKUP(AD95,Munka6!$A$67:$AJ$91,'bővített sorszám'!AD$104,0)</f>
        <v>0</v>
      </c>
      <c r="AE145">
        <f>VLOOKUP(AE95,Munka6!$A$67:$AJ$91,'bővített sorszám'!AE$104,0)</f>
        <v>0.5</v>
      </c>
      <c r="AF145">
        <f>VLOOKUP(AF95,Munka6!$A$67:$AJ$91,'bővített sorszám'!AF$104,0)</f>
        <v>1</v>
      </c>
      <c r="AG145">
        <f>VLOOKUP(AG95,Munka6!$A$67:$AJ$91,'bővített sorszám'!AG$104,0)</f>
        <v>0</v>
      </c>
      <c r="AH145">
        <f>VLOOKUP(AH95,Munka6!$A$67:$AJ$91,'bővített sorszám'!AH$104,0)</f>
        <v>0</v>
      </c>
      <c r="AI145">
        <f>VLOOKUP(AI95,Munka6!$A$67:$AJ$91,'bővített sorszám'!AI$104,0)</f>
        <v>0</v>
      </c>
      <c r="AJ145">
        <f>VLOOKUP(AJ95,Munka6!$A$67:$AJ$91,'bővített sorszám'!AJ$104,0)</f>
        <v>0</v>
      </c>
      <c r="AK145">
        <f t="shared" si="15"/>
        <v>8</v>
      </c>
      <c r="AL145" s="98">
        <f t="shared" si="16"/>
        <v>8</v>
      </c>
      <c r="AM145">
        <f t="shared" si="17"/>
        <v>0</v>
      </c>
      <c r="AN145">
        <f t="shared" si="18"/>
        <v>0</v>
      </c>
      <c r="AO145" s="99">
        <f t="shared" si="19"/>
        <v>1</v>
      </c>
      <c r="AP145" t="s">
        <v>299</v>
      </c>
    </row>
    <row r="146" spans="1:42">
      <c r="A146" t="str">
        <f t="shared" si="14"/>
        <v>TISZATÓ</v>
      </c>
      <c r="B146">
        <f>VLOOKUP(B96,Munka6!$A$67:$AJ$91,'bővített sorszám'!B$104,0)</f>
        <v>0</v>
      </c>
      <c r="C146">
        <f>VLOOKUP(C96,Munka6!$A$67:$AJ$91,'bővített sorszám'!C$104,0)</f>
        <v>0</v>
      </c>
      <c r="D146">
        <f>VLOOKUP(D96,Munka6!$A$67:$AJ$91,'bővített sorszám'!D$104,0)</f>
        <v>0</v>
      </c>
      <c r="E146">
        <f>VLOOKUP(E96,Munka6!$A$67:$AJ$91,'bővített sorszám'!E$104,0)</f>
        <v>0</v>
      </c>
      <c r="F146">
        <f>VLOOKUP(F96,Munka6!$A$67:$AJ$91,'bővített sorszám'!F$104,0)</f>
        <v>0</v>
      </c>
      <c r="G146">
        <f>VLOOKUP(G96,Munka6!$A$67:$AJ$91,'bővített sorszám'!G$104,0)</f>
        <v>7.9</v>
      </c>
      <c r="H146">
        <f>VLOOKUP(H96,Munka6!$A$67:$AJ$91,'bővített sorszám'!H$104,0)</f>
        <v>0</v>
      </c>
      <c r="I146">
        <f>VLOOKUP(I96,Munka6!$A$67:$AJ$91,'bővített sorszám'!I$104,0)</f>
        <v>0</v>
      </c>
      <c r="J146">
        <f>VLOOKUP(J96,Munka6!$A$67:$AJ$91,'bővített sorszám'!J$104,0)</f>
        <v>0</v>
      </c>
      <c r="K146">
        <f>VLOOKUP(K96,Munka6!$A$67:$AJ$91,'bővített sorszám'!K$104,0)</f>
        <v>0</v>
      </c>
      <c r="L146">
        <f>VLOOKUP(L96,Munka6!$A$67:$AJ$91,'bővített sorszám'!L$104,0)</f>
        <v>0</v>
      </c>
      <c r="M146">
        <f>VLOOKUP(M96,Munka6!$A$67:$AJ$91,'bővített sorszám'!M$104,0)</f>
        <v>0</v>
      </c>
      <c r="N146">
        <f>VLOOKUP(N96,Munka6!$A$67:$AJ$91,'bővített sorszám'!N$104,0)</f>
        <v>0</v>
      </c>
      <c r="O146">
        <f>VLOOKUP(O96,Munka6!$A$67:$AJ$91,'bővített sorszám'!O$104,0)</f>
        <v>1</v>
      </c>
      <c r="P146">
        <f>VLOOKUP(P96,Munka6!$A$67:$AJ$91,'bővített sorszám'!P$104,0)</f>
        <v>0</v>
      </c>
      <c r="Q146">
        <f>VLOOKUP(Q96,Munka6!$A$67:$AJ$91,'bővített sorszám'!Q$104,0)</f>
        <v>0</v>
      </c>
      <c r="R146">
        <f>VLOOKUP(R96,Munka6!$A$67:$AJ$91,'bővített sorszám'!R$104,0)</f>
        <v>0</v>
      </c>
      <c r="S146">
        <f>VLOOKUP(S96,Munka6!$A$67:$AJ$91,'bővített sorszám'!S$104,0)</f>
        <v>0</v>
      </c>
      <c r="T146">
        <f>VLOOKUP(T96,Munka6!$A$67:$AJ$91,'bővített sorszám'!T$104,0)</f>
        <v>0</v>
      </c>
      <c r="U146">
        <f>VLOOKUP(U96,Munka6!$A$67:$AJ$91,'bővített sorszám'!U$104,0)</f>
        <v>0</v>
      </c>
      <c r="V146">
        <f>VLOOKUP(V96,Munka6!$A$67:$AJ$91,'bővített sorszám'!V$104,0)</f>
        <v>0</v>
      </c>
      <c r="W146">
        <f>VLOOKUP(W96,Munka6!$A$67:$AJ$91,'bővített sorszám'!W$104,0)</f>
        <v>0</v>
      </c>
      <c r="X146">
        <f>VLOOKUP(X96,Munka6!$A$67:$AJ$91,'bővített sorszám'!X$104,0)</f>
        <v>0</v>
      </c>
      <c r="Y146">
        <f>VLOOKUP(Y96,Munka6!$A$67:$AJ$91,'bővített sorszám'!Y$104,0)</f>
        <v>0</v>
      </c>
      <c r="Z146">
        <f>VLOOKUP(Z96,Munka6!$A$67:$AJ$91,'bővített sorszám'!Z$104,0)</f>
        <v>1</v>
      </c>
      <c r="AA146">
        <f>VLOOKUP(AA96,Munka6!$A$67:$AJ$91,'bővített sorszám'!AA$104,0)</f>
        <v>0</v>
      </c>
      <c r="AB146">
        <f>VLOOKUP(AB96,Munka6!$A$67:$AJ$91,'bővített sorszám'!AB$104,0)</f>
        <v>0</v>
      </c>
      <c r="AC146">
        <f>VLOOKUP(AC96,Munka6!$A$67:$AJ$91,'bővített sorszám'!AC$104,0)</f>
        <v>0</v>
      </c>
      <c r="AD146">
        <f>VLOOKUP(AD96,Munka6!$A$67:$AJ$91,'bővített sorszám'!AD$104,0)</f>
        <v>0</v>
      </c>
      <c r="AE146">
        <f>VLOOKUP(AE96,Munka6!$A$67:$AJ$91,'bővített sorszám'!AE$104,0)</f>
        <v>0</v>
      </c>
      <c r="AF146">
        <f>VLOOKUP(AF96,Munka6!$A$67:$AJ$91,'bővített sorszám'!AF$104,0)</f>
        <v>1</v>
      </c>
      <c r="AG146">
        <f>VLOOKUP(AG96,Munka6!$A$67:$AJ$91,'bővített sorszám'!AG$104,0)</f>
        <v>0</v>
      </c>
      <c r="AH146">
        <f>VLOOKUP(AH96,Munka6!$A$67:$AJ$91,'bővített sorszám'!AH$104,0)</f>
        <v>0</v>
      </c>
      <c r="AI146">
        <f>VLOOKUP(AI96,Munka6!$A$67:$AJ$91,'bővített sorszám'!AI$104,0)</f>
        <v>0</v>
      </c>
      <c r="AJ146">
        <f>VLOOKUP(AJ96,Munka6!$A$67:$AJ$91,'bővített sorszám'!AJ$104,0)</f>
        <v>0</v>
      </c>
      <c r="AK146">
        <f t="shared" si="15"/>
        <v>11</v>
      </c>
      <c r="AL146" s="98">
        <f t="shared" si="16"/>
        <v>10.9</v>
      </c>
      <c r="AM146">
        <f t="shared" si="17"/>
        <v>0</v>
      </c>
      <c r="AN146">
        <f t="shared" si="18"/>
        <v>0</v>
      </c>
      <c r="AO146" s="99">
        <f t="shared" si="19"/>
        <v>1</v>
      </c>
      <c r="AP146" t="s">
        <v>299</v>
      </c>
    </row>
    <row r="147" spans="1:42">
      <c r="A147" t="str">
        <f t="shared" si="14"/>
        <v>TISZATÓ</v>
      </c>
      <c r="B147">
        <f>VLOOKUP(B97,Munka6!$A$67:$AJ$91,'bővített sorszám'!B$104,0)</f>
        <v>0</v>
      </c>
      <c r="C147">
        <f>VLOOKUP(C97,Munka6!$A$67:$AJ$91,'bővített sorszám'!C$104,0)</f>
        <v>0</v>
      </c>
      <c r="D147">
        <f>VLOOKUP(D97,Munka6!$A$67:$AJ$91,'bővített sorszám'!D$104,0)</f>
        <v>0</v>
      </c>
      <c r="E147">
        <f>VLOOKUP(E97,Munka6!$A$67:$AJ$91,'bővített sorszám'!E$104,0)</f>
        <v>0</v>
      </c>
      <c r="F147">
        <f>VLOOKUP(F97,Munka6!$A$67:$AJ$91,'bővített sorszám'!F$104,0)</f>
        <v>0</v>
      </c>
      <c r="G147">
        <f>VLOOKUP(G97,Munka6!$A$67:$AJ$91,'bővített sorszám'!G$104,0)</f>
        <v>0</v>
      </c>
      <c r="H147">
        <f>VLOOKUP(H97,Munka6!$A$67:$AJ$91,'bővített sorszám'!H$104,0)</f>
        <v>0</v>
      </c>
      <c r="I147">
        <f>VLOOKUP(I97,Munka6!$A$67:$AJ$91,'bővített sorszám'!I$104,0)</f>
        <v>0</v>
      </c>
      <c r="J147">
        <f>VLOOKUP(J97,Munka6!$A$67:$AJ$91,'bővített sorszám'!J$104,0)</f>
        <v>0</v>
      </c>
      <c r="K147">
        <f>VLOOKUP(K97,Munka6!$A$67:$AJ$91,'bővített sorszám'!K$104,0)</f>
        <v>0</v>
      </c>
      <c r="L147">
        <f>VLOOKUP(L97,Munka6!$A$67:$AJ$91,'bővített sorszám'!L$104,0)</f>
        <v>0</v>
      </c>
      <c r="M147">
        <f>VLOOKUP(M97,Munka6!$A$67:$AJ$91,'bővített sorszám'!M$104,0)</f>
        <v>0</v>
      </c>
      <c r="N147">
        <f>VLOOKUP(N97,Munka6!$A$67:$AJ$91,'bővített sorszám'!N$104,0)</f>
        <v>0</v>
      </c>
      <c r="O147">
        <f>VLOOKUP(O97,Munka6!$A$67:$AJ$91,'bővített sorszám'!O$104,0)</f>
        <v>1</v>
      </c>
      <c r="P147">
        <f>VLOOKUP(P97,Munka6!$A$67:$AJ$91,'bővített sorszám'!P$104,0)</f>
        <v>0</v>
      </c>
      <c r="Q147">
        <f>VLOOKUP(Q97,Munka6!$A$67:$AJ$91,'bővített sorszám'!Q$104,0)</f>
        <v>0</v>
      </c>
      <c r="R147">
        <f>VLOOKUP(R97,Munka6!$A$67:$AJ$91,'bővített sorszám'!R$104,0)</f>
        <v>0</v>
      </c>
      <c r="S147">
        <f>VLOOKUP(S97,Munka6!$A$67:$AJ$91,'bővített sorszám'!S$104,0)</f>
        <v>0</v>
      </c>
      <c r="T147">
        <f>VLOOKUP(T97,Munka6!$A$67:$AJ$91,'bővített sorszám'!T$104,0)</f>
        <v>0</v>
      </c>
      <c r="U147">
        <f>VLOOKUP(U97,Munka6!$A$67:$AJ$91,'bővített sorszám'!U$104,0)</f>
        <v>0</v>
      </c>
      <c r="V147">
        <f>VLOOKUP(V97,Munka6!$A$67:$AJ$91,'bővített sorszám'!V$104,0)</f>
        <v>1</v>
      </c>
      <c r="W147">
        <f>VLOOKUP(W97,Munka6!$A$67:$AJ$91,'bővített sorszám'!W$104,0)</f>
        <v>0</v>
      </c>
      <c r="X147">
        <f>VLOOKUP(X97,Munka6!$A$67:$AJ$91,'bővített sorszám'!X$104,0)</f>
        <v>0</v>
      </c>
      <c r="Y147">
        <f>VLOOKUP(Y97,Munka6!$A$67:$AJ$91,'bővített sorszám'!Y$104,0)</f>
        <v>0</v>
      </c>
      <c r="Z147">
        <f>VLOOKUP(Z97,Munka6!$A$67:$AJ$91,'bővített sorszám'!Z$104,0)</f>
        <v>1</v>
      </c>
      <c r="AA147">
        <f>VLOOKUP(AA97,Munka6!$A$67:$AJ$91,'bővített sorszám'!AA$104,0)</f>
        <v>0</v>
      </c>
      <c r="AB147">
        <f>VLOOKUP(AB97,Munka6!$A$67:$AJ$91,'bővített sorszám'!AB$104,0)</f>
        <v>2</v>
      </c>
      <c r="AC147">
        <f>VLOOKUP(AC97,Munka6!$A$67:$AJ$91,'bővített sorszám'!AC$104,0)</f>
        <v>0</v>
      </c>
      <c r="AD147">
        <f>VLOOKUP(AD97,Munka6!$A$67:$AJ$91,'bővített sorszám'!AD$104,0)</f>
        <v>0</v>
      </c>
      <c r="AE147">
        <f>VLOOKUP(AE97,Munka6!$A$67:$AJ$91,'bővített sorszám'!AE$104,0)</f>
        <v>0</v>
      </c>
      <c r="AF147">
        <f>VLOOKUP(AF97,Munka6!$A$67:$AJ$91,'bővített sorszám'!AF$104,0)</f>
        <v>1</v>
      </c>
      <c r="AG147">
        <f>VLOOKUP(AG97,Munka6!$A$67:$AJ$91,'bővített sorszám'!AG$104,0)</f>
        <v>0</v>
      </c>
      <c r="AH147">
        <f>VLOOKUP(AH97,Munka6!$A$67:$AJ$91,'bővített sorszám'!AH$104,0)</f>
        <v>0</v>
      </c>
      <c r="AI147">
        <f>VLOOKUP(AI97,Munka6!$A$67:$AJ$91,'bővített sorszám'!AI$104,0)</f>
        <v>0</v>
      </c>
      <c r="AJ147">
        <f>VLOOKUP(AJ97,Munka6!$A$67:$AJ$91,'bővített sorszám'!AJ$104,0)</f>
        <v>0</v>
      </c>
      <c r="AK147">
        <f t="shared" si="15"/>
        <v>6</v>
      </c>
      <c r="AL147" s="98">
        <f t="shared" si="16"/>
        <v>6</v>
      </c>
      <c r="AM147">
        <f t="shared" si="17"/>
        <v>0</v>
      </c>
      <c r="AN147">
        <f t="shared" si="18"/>
        <v>0</v>
      </c>
      <c r="AO147" s="99">
        <f t="shared" si="19"/>
        <v>1</v>
      </c>
      <c r="AP147" t="s">
        <v>299</v>
      </c>
    </row>
    <row r="148" spans="1:42">
      <c r="A148" t="str">
        <f t="shared" si="14"/>
        <v>KARTAL</v>
      </c>
      <c r="B148">
        <f>VLOOKUP(B98,Munka6!$A$67:$AJ$91,'bővített sorszám'!B$104,0)</f>
        <v>0</v>
      </c>
      <c r="C148">
        <f>VLOOKUP(C98,Munka6!$A$67:$AJ$91,'bővített sorszám'!C$104,0)</f>
        <v>0</v>
      </c>
      <c r="D148">
        <f>VLOOKUP(D98,Munka6!$A$67:$AJ$91,'bővített sorszám'!D$104,0)</f>
        <v>0</v>
      </c>
      <c r="E148">
        <f>VLOOKUP(E98,Munka6!$A$67:$AJ$91,'bővített sorszám'!E$104,0)</f>
        <v>0</v>
      </c>
      <c r="F148">
        <f>VLOOKUP(F98,Munka6!$A$67:$AJ$91,'bővített sorszám'!F$104,0)</f>
        <v>0</v>
      </c>
      <c r="G148">
        <f>VLOOKUP(G98,Munka6!$A$67:$AJ$91,'bővített sorszám'!G$104,0)</f>
        <v>0.5</v>
      </c>
      <c r="H148">
        <f>VLOOKUP(H98,Munka6!$A$67:$AJ$91,'bővített sorszám'!H$104,0)</f>
        <v>0</v>
      </c>
      <c r="I148">
        <f>VLOOKUP(I98,Munka6!$A$67:$AJ$91,'bővített sorszám'!I$104,0)</f>
        <v>0</v>
      </c>
      <c r="J148">
        <f>VLOOKUP(J98,Munka6!$A$67:$AJ$91,'bővített sorszám'!J$104,0)</f>
        <v>0</v>
      </c>
      <c r="K148">
        <f>VLOOKUP(K98,Munka6!$A$67:$AJ$91,'bővített sorszám'!K$104,0)</f>
        <v>0</v>
      </c>
      <c r="L148">
        <f>VLOOKUP(L98,Munka6!$A$67:$AJ$91,'bővített sorszám'!L$104,0)</f>
        <v>0</v>
      </c>
      <c r="M148">
        <f>VLOOKUP(M98,Munka6!$A$67:$AJ$91,'bővített sorszám'!M$104,0)</f>
        <v>0</v>
      </c>
      <c r="N148">
        <f>VLOOKUP(N98,Munka6!$A$67:$AJ$91,'bővített sorszám'!N$104,0)</f>
        <v>2</v>
      </c>
      <c r="O148">
        <f>VLOOKUP(O98,Munka6!$A$67:$AJ$91,'bővített sorszám'!O$104,0)</f>
        <v>0</v>
      </c>
      <c r="P148">
        <f>VLOOKUP(P98,Munka6!$A$67:$AJ$91,'bővített sorszám'!P$104,0)</f>
        <v>0</v>
      </c>
      <c r="Q148">
        <f>VLOOKUP(Q98,Munka6!$A$67:$AJ$91,'bővített sorszám'!Q$104,0)</f>
        <v>0</v>
      </c>
      <c r="R148">
        <f>VLOOKUP(R98,Munka6!$A$67:$AJ$91,'bővített sorszám'!R$104,0)</f>
        <v>0</v>
      </c>
      <c r="S148">
        <f>VLOOKUP(S98,Munka6!$A$67:$AJ$91,'bővített sorszám'!S$104,0)</f>
        <v>0</v>
      </c>
      <c r="T148">
        <f>VLOOKUP(T98,Munka6!$A$67:$AJ$91,'bővített sorszám'!T$104,0)</f>
        <v>0</v>
      </c>
      <c r="U148">
        <f>VLOOKUP(U98,Munka6!$A$67:$AJ$91,'bővített sorszám'!U$104,0)</f>
        <v>0</v>
      </c>
      <c r="V148">
        <f>VLOOKUP(V98,Munka6!$A$67:$AJ$91,'bővített sorszám'!V$104,0)</f>
        <v>0</v>
      </c>
      <c r="W148">
        <f>VLOOKUP(W98,Munka6!$A$67:$AJ$91,'bővített sorszám'!W$104,0)</f>
        <v>0</v>
      </c>
      <c r="X148">
        <f>VLOOKUP(X98,Munka6!$A$67:$AJ$91,'bővített sorszám'!X$104,0)</f>
        <v>0</v>
      </c>
      <c r="Y148">
        <f>VLOOKUP(Y98,Munka6!$A$67:$AJ$91,'bővített sorszám'!Y$104,0)</f>
        <v>0</v>
      </c>
      <c r="Z148">
        <f>VLOOKUP(Z98,Munka6!$A$67:$AJ$91,'bővített sorszám'!Z$104,0)</f>
        <v>1</v>
      </c>
      <c r="AA148">
        <f>VLOOKUP(AA98,Munka6!$A$67:$AJ$91,'bővített sorszám'!AA$104,0)</f>
        <v>0</v>
      </c>
      <c r="AB148">
        <f>VLOOKUP(AB98,Munka6!$A$67:$AJ$91,'bővített sorszám'!AB$104,0)</f>
        <v>0</v>
      </c>
      <c r="AC148">
        <f>VLOOKUP(AC98,Munka6!$A$67:$AJ$91,'bővített sorszám'!AC$104,0)</f>
        <v>0</v>
      </c>
      <c r="AD148">
        <f>VLOOKUP(AD98,Munka6!$A$67:$AJ$91,'bővített sorszám'!AD$104,0)</f>
        <v>0</v>
      </c>
      <c r="AE148">
        <f>VLOOKUP(AE98,Munka6!$A$67:$AJ$91,'bővített sorszám'!AE$104,0)</f>
        <v>0</v>
      </c>
      <c r="AF148">
        <f>VLOOKUP(AF98,Munka6!$A$67:$AJ$91,'bővített sorszám'!AF$104,0)</f>
        <v>0</v>
      </c>
      <c r="AG148">
        <f>VLOOKUP(AG98,Munka6!$A$67:$AJ$91,'bővített sorszám'!AG$104,0)</f>
        <v>0.5</v>
      </c>
      <c r="AH148">
        <f>VLOOKUP(AH98,Munka6!$A$67:$AJ$91,'bővített sorszám'!AH$104,0)</f>
        <v>0</v>
      </c>
      <c r="AI148">
        <f>VLOOKUP(AI98,Munka6!$A$67:$AJ$91,'bővített sorszám'!AI$104,0)</f>
        <v>0</v>
      </c>
      <c r="AJ148">
        <f>VLOOKUP(AJ98,Munka6!$A$67:$AJ$91,'bővített sorszám'!AJ$104,0)</f>
        <v>0</v>
      </c>
      <c r="AK148">
        <f t="shared" si="15"/>
        <v>4</v>
      </c>
      <c r="AL148" s="98">
        <f t="shared" si="16"/>
        <v>4</v>
      </c>
      <c r="AM148">
        <f t="shared" si="17"/>
        <v>0</v>
      </c>
      <c r="AN148">
        <f t="shared" si="18"/>
        <v>0</v>
      </c>
      <c r="AO148" s="99">
        <f t="shared" si="19"/>
        <v>1</v>
      </c>
      <c r="AP148" t="s">
        <v>299</v>
      </c>
    </row>
    <row r="149" spans="1:42">
      <c r="A149" t="str">
        <f t="shared" si="14"/>
        <v>KARTAL</v>
      </c>
      <c r="B149">
        <f>VLOOKUP(B99,Munka6!$A$67:$AJ$91,'bővített sorszám'!B$104,0)</f>
        <v>0</v>
      </c>
      <c r="C149">
        <f>VLOOKUP(C99,Munka6!$A$67:$AJ$91,'bővített sorszám'!C$104,0)</f>
        <v>0</v>
      </c>
      <c r="D149">
        <f>VLOOKUP(D99,Munka6!$A$67:$AJ$91,'bővített sorszám'!D$104,0)</f>
        <v>0</v>
      </c>
      <c r="E149">
        <f>VLOOKUP(E99,Munka6!$A$67:$AJ$91,'bővített sorszám'!E$104,0)</f>
        <v>0</v>
      </c>
      <c r="F149">
        <f>VLOOKUP(F99,Munka6!$A$67:$AJ$91,'bővített sorszám'!F$104,0)</f>
        <v>0</v>
      </c>
      <c r="G149">
        <f>VLOOKUP(G99,Munka6!$A$67:$AJ$91,'bővített sorszám'!G$104,0)</f>
        <v>0.5</v>
      </c>
      <c r="H149">
        <f>VLOOKUP(H99,Munka6!$A$67:$AJ$91,'bővített sorszám'!H$104,0)</f>
        <v>0</v>
      </c>
      <c r="I149">
        <f>VLOOKUP(I99,Munka6!$A$67:$AJ$91,'bővített sorszám'!I$104,0)</f>
        <v>0</v>
      </c>
      <c r="J149">
        <f>VLOOKUP(J99,Munka6!$A$67:$AJ$91,'bővített sorszám'!J$104,0)</f>
        <v>0</v>
      </c>
      <c r="K149">
        <f>VLOOKUP(K99,Munka6!$A$67:$AJ$91,'bővített sorszám'!K$104,0)</f>
        <v>0</v>
      </c>
      <c r="L149">
        <f>VLOOKUP(L99,Munka6!$A$67:$AJ$91,'bővített sorszám'!L$104,0)</f>
        <v>0</v>
      </c>
      <c r="M149">
        <f>VLOOKUP(M99,Munka6!$A$67:$AJ$91,'bővített sorszám'!M$104,0)</f>
        <v>0</v>
      </c>
      <c r="N149">
        <f>VLOOKUP(N99,Munka6!$A$67:$AJ$91,'bővített sorszám'!N$104,0)</f>
        <v>0</v>
      </c>
      <c r="O149">
        <f>VLOOKUP(O99,Munka6!$A$67:$AJ$91,'bővített sorszám'!O$104,0)</f>
        <v>4.9000000000000004</v>
      </c>
      <c r="P149">
        <f>VLOOKUP(P99,Munka6!$A$67:$AJ$91,'bővített sorszám'!P$104,0)</f>
        <v>0</v>
      </c>
      <c r="Q149">
        <f>VLOOKUP(Q99,Munka6!$A$67:$AJ$91,'bővített sorszám'!Q$104,0)</f>
        <v>0</v>
      </c>
      <c r="R149">
        <f>VLOOKUP(R99,Munka6!$A$67:$AJ$91,'bővített sorszám'!R$104,0)</f>
        <v>0</v>
      </c>
      <c r="S149">
        <f>VLOOKUP(S99,Munka6!$A$67:$AJ$91,'bővített sorszám'!S$104,0)</f>
        <v>0</v>
      </c>
      <c r="T149">
        <f>VLOOKUP(T99,Munka6!$A$67:$AJ$91,'bővített sorszám'!T$104,0)</f>
        <v>0</v>
      </c>
      <c r="U149">
        <f>VLOOKUP(U99,Munka6!$A$67:$AJ$91,'bővített sorszám'!U$104,0)</f>
        <v>0</v>
      </c>
      <c r="V149">
        <f>VLOOKUP(V99,Munka6!$A$67:$AJ$91,'bővített sorszám'!V$104,0)</f>
        <v>0</v>
      </c>
      <c r="W149">
        <f>VLOOKUP(W99,Munka6!$A$67:$AJ$91,'bővített sorszám'!W$104,0)</f>
        <v>0</v>
      </c>
      <c r="X149">
        <f>VLOOKUP(X99,Munka6!$A$67:$AJ$91,'bővített sorszám'!X$104,0)</f>
        <v>0</v>
      </c>
      <c r="Y149">
        <f>VLOOKUP(Y99,Munka6!$A$67:$AJ$91,'bővített sorszám'!Y$104,0)</f>
        <v>0</v>
      </c>
      <c r="Z149">
        <f>VLOOKUP(Z99,Munka6!$A$67:$AJ$91,'bővített sorszám'!Z$104,0)</f>
        <v>1</v>
      </c>
      <c r="AA149">
        <f>VLOOKUP(AA99,Munka6!$A$67:$AJ$91,'bővített sorszám'!AA$104,0)</f>
        <v>0</v>
      </c>
      <c r="AB149">
        <f>VLOOKUP(AB99,Munka6!$A$67:$AJ$91,'bővített sorszám'!AB$104,0)</f>
        <v>0</v>
      </c>
      <c r="AC149">
        <f>VLOOKUP(AC99,Munka6!$A$67:$AJ$91,'bővített sorszám'!AC$104,0)</f>
        <v>0</v>
      </c>
      <c r="AD149">
        <f>VLOOKUP(AD99,Munka6!$A$67:$AJ$91,'bővített sorszám'!AD$104,0)</f>
        <v>0</v>
      </c>
      <c r="AE149">
        <f>VLOOKUP(AE99,Munka6!$A$67:$AJ$91,'bővített sorszám'!AE$104,0)</f>
        <v>0</v>
      </c>
      <c r="AF149">
        <f>VLOOKUP(AF99,Munka6!$A$67:$AJ$91,'bővített sorszám'!AF$104,0)</f>
        <v>0</v>
      </c>
      <c r="AG149">
        <f>VLOOKUP(AG99,Munka6!$A$67:$AJ$91,'bővített sorszám'!AG$104,0)</f>
        <v>0.5</v>
      </c>
      <c r="AH149">
        <f>VLOOKUP(AH99,Munka6!$A$67:$AJ$91,'bővített sorszám'!AH$104,0)</f>
        <v>0</v>
      </c>
      <c r="AI149">
        <f>VLOOKUP(AI99,Munka6!$A$67:$AJ$91,'bővített sorszám'!AI$104,0)</f>
        <v>0</v>
      </c>
      <c r="AJ149">
        <f>VLOOKUP(AJ99,Munka6!$A$67:$AJ$91,'bővített sorszám'!AJ$104,0)</f>
        <v>0</v>
      </c>
      <c r="AK149">
        <f t="shared" si="15"/>
        <v>7</v>
      </c>
      <c r="AL149" s="98">
        <f t="shared" si="16"/>
        <v>6.9</v>
      </c>
      <c r="AM149">
        <f t="shared" si="17"/>
        <v>0</v>
      </c>
      <c r="AN149">
        <f t="shared" si="18"/>
        <v>0</v>
      </c>
      <c r="AO149" s="99">
        <f t="shared" si="19"/>
        <v>1</v>
      </c>
      <c r="AP149" t="s">
        <v>299</v>
      </c>
    </row>
    <row r="150" spans="1:42">
      <c r="A150" t="str">
        <f t="shared" si="14"/>
        <v>KORONÁS</v>
      </c>
      <c r="B150">
        <f>VLOOKUP(B100,Munka6!$A$67:$AJ$91,'bővített sorszám'!B$104,0)</f>
        <v>2.5</v>
      </c>
      <c r="C150">
        <f>VLOOKUP(C100,Munka6!$A$67:$AJ$91,'bővített sorszám'!C$104,0)</f>
        <v>0</v>
      </c>
      <c r="D150">
        <f>VLOOKUP(D100,Munka6!$A$67:$AJ$91,'bővített sorszám'!D$104,0)</f>
        <v>0</v>
      </c>
      <c r="E150">
        <f>VLOOKUP(E100,Munka6!$A$67:$AJ$91,'bővített sorszám'!E$104,0)</f>
        <v>0</v>
      </c>
      <c r="F150">
        <f>VLOOKUP(F100,Munka6!$A$67:$AJ$91,'bővített sorszám'!F$104,0)</f>
        <v>0</v>
      </c>
      <c r="G150">
        <f>VLOOKUP(G100,Munka6!$A$67:$AJ$91,'bővített sorszám'!G$104,0)</f>
        <v>0.5</v>
      </c>
      <c r="H150">
        <f>VLOOKUP(H100,Munka6!$A$67:$AJ$91,'bővített sorszám'!H$104,0)</f>
        <v>0</v>
      </c>
      <c r="I150">
        <f>VLOOKUP(I100,Munka6!$A$67:$AJ$91,'bővített sorszám'!I$104,0)</f>
        <v>0</v>
      </c>
      <c r="J150">
        <f>VLOOKUP(J100,Munka6!$A$67:$AJ$91,'bővített sorszám'!J$104,0)</f>
        <v>0</v>
      </c>
      <c r="K150">
        <f>VLOOKUP(K100,Munka6!$A$67:$AJ$91,'bővített sorszám'!K$104,0)</f>
        <v>0</v>
      </c>
      <c r="L150">
        <f>VLOOKUP(L100,Munka6!$A$67:$AJ$91,'bővített sorszám'!L$104,0)</f>
        <v>0</v>
      </c>
      <c r="M150">
        <f>VLOOKUP(M100,Munka6!$A$67:$AJ$91,'bővített sorszám'!M$104,0)</f>
        <v>0</v>
      </c>
      <c r="N150">
        <f>VLOOKUP(N100,Munka6!$A$67:$AJ$91,'bővített sorszám'!N$104,0)</f>
        <v>0</v>
      </c>
      <c r="O150">
        <f>VLOOKUP(O100,Munka6!$A$67:$AJ$91,'bővített sorszám'!O$104,0)</f>
        <v>0</v>
      </c>
      <c r="P150">
        <f>VLOOKUP(P100,Munka6!$A$67:$AJ$91,'bővített sorszám'!P$104,0)</f>
        <v>0</v>
      </c>
      <c r="Q150">
        <f>VLOOKUP(Q100,Munka6!$A$67:$AJ$91,'bővített sorszám'!Q$104,0)</f>
        <v>0</v>
      </c>
      <c r="R150">
        <f>VLOOKUP(R100,Munka6!$A$67:$AJ$91,'bővített sorszám'!R$104,0)</f>
        <v>0</v>
      </c>
      <c r="S150">
        <f>VLOOKUP(S100,Munka6!$A$67:$AJ$91,'bővített sorszám'!S$104,0)</f>
        <v>0</v>
      </c>
      <c r="T150">
        <f>VLOOKUP(T100,Munka6!$A$67:$AJ$91,'bővített sorszám'!T$104,0)</f>
        <v>0</v>
      </c>
      <c r="U150">
        <f>VLOOKUP(U100,Munka6!$A$67:$AJ$91,'bővített sorszám'!U$104,0)</f>
        <v>0</v>
      </c>
      <c r="V150">
        <f>VLOOKUP(V100,Munka6!$A$67:$AJ$91,'bővített sorszám'!V$104,0)</f>
        <v>0</v>
      </c>
      <c r="W150">
        <f>VLOOKUP(W100,Munka6!$A$67:$AJ$91,'bővített sorszám'!W$104,0)</f>
        <v>0</v>
      </c>
      <c r="X150">
        <f>VLOOKUP(X100,Munka6!$A$67:$AJ$91,'bővített sorszám'!X$104,0)</f>
        <v>0</v>
      </c>
      <c r="Y150">
        <f>VLOOKUP(Y100,Munka6!$A$67:$AJ$91,'bővített sorszám'!Y$104,0)</f>
        <v>0</v>
      </c>
      <c r="Z150">
        <f>VLOOKUP(Z100,Munka6!$A$67:$AJ$91,'bővített sorszám'!Z$104,0)</f>
        <v>1</v>
      </c>
      <c r="AA150">
        <f>VLOOKUP(AA100,Munka6!$A$67:$AJ$91,'bővített sorszám'!AA$104,0)</f>
        <v>0</v>
      </c>
      <c r="AB150">
        <f>VLOOKUP(AB100,Munka6!$A$67:$AJ$91,'bővített sorszám'!AB$104,0)</f>
        <v>0</v>
      </c>
      <c r="AC150">
        <f>VLOOKUP(AC100,Munka6!$A$67:$AJ$91,'bővített sorszám'!AC$104,0)</f>
        <v>0</v>
      </c>
      <c r="AD150">
        <f>VLOOKUP(AD100,Munka6!$A$67:$AJ$91,'bővített sorszám'!AD$104,0)</f>
        <v>0</v>
      </c>
      <c r="AE150">
        <f>VLOOKUP(AE100,Munka6!$A$67:$AJ$91,'bővített sorszám'!AE$104,0)</f>
        <v>0</v>
      </c>
      <c r="AF150">
        <f>VLOOKUP(AF100,Munka6!$A$67:$AJ$91,'bővített sorszám'!AF$104,0)</f>
        <v>0</v>
      </c>
      <c r="AG150">
        <f>VLOOKUP(AG100,Munka6!$A$67:$AJ$91,'bővített sorszám'!AG$104,0)</f>
        <v>0</v>
      </c>
      <c r="AH150">
        <f>VLOOKUP(AH100,Munka6!$A$67:$AJ$91,'bővített sorszám'!AH$104,0)</f>
        <v>0</v>
      </c>
      <c r="AI150">
        <f>VLOOKUP(AI100,Munka6!$A$67:$AJ$91,'bővített sorszám'!AI$104,0)</f>
        <v>0</v>
      </c>
      <c r="AJ150">
        <f>VLOOKUP(AJ100,Munka6!$A$67:$AJ$91,'bővített sorszám'!AJ$104,0)</f>
        <v>0</v>
      </c>
      <c r="AK150">
        <f t="shared" si="15"/>
        <v>4</v>
      </c>
      <c r="AL150" s="98">
        <f t="shared" si="16"/>
        <v>4</v>
      </c>
      <c r="AM150">
        <f t="shared" si="17"/>
        <v>0</v>
      </c>
      <c r="AN150">
        <f t="shared" si="18"/>
        <v>0</v>
      </c>
      <c r="AO150" s="99">
        <f t="shared" si="19"/>
        <v>1</v>
      </c>
      <c r="AP150" t="s">
        <v>299</v>
      </c>
    </row>
    <row r="151" spans="1:42">
      <c r="A151" t="str">
        <f t="shared" si="14"/>
        <v>KORONÁS</v>
      </c>
      <c r="B151">
        <f>VLOOKUP(B101,Munka6!$A$67:$AJ$91,'bővített sorszám'!B$104,0)</f>
        <v>3.9</v>
      </c>
      <c r="C151">
        <f>VLOOKUP(C101,Munka6!$A$67:$AJ$91,'bővített sorszám'!C$104,0)</f>
        <v>0</v>
      </c>
      <c r="D151">
        <f>VLOOKUP(D101,Munka6!$A$67:$AJ$91,'bővített sorszám'!D$104,0)</f>
        <v>0</v>
      </c>
      <c r="E151">
        <f>VLOOKUP(E101,Munka6!$A$67:$AJ$91,'bővített sorszám'!E$104,0)</f>
        <v>0</v>
      </c>
      <c r="F151">
        <f>VLOOKUP(F101,Munka6!$A$67:$AJ$91,'bővített sorszám'!F$104,0)</f>
        <v>0</v>
      </c>
      <c r="G151">
        <f>VLOOKUP(G101,Munka6!$A$67:$AJ$91,'bővített sorszám'!G$104,0)</f>
        <v>0</v>
      </c>
      <c r="H151">
        <f>VLOOKUP(H101,Munka6!$A$67:$AJ$91,'bővített sorszám'!H$104,0)</f>
        <v>0</v>
      </c>
      <c r="I151">
        <f>VLOOKUP(I101,Munka6!$A$67:$AJ$91,'bővített sorszám'!I$104,0)</f>
        <v>0</v>
      </c>
      <c r="J151">
        <f>VLOOKUP(J101,Munka6!$A$67:$AJ$91,'bővített sorszám'!J$104,0)</f>
        <v>0</v>
      </c>
      <c r="K151">
        <f>VLOOKUP(K101,Munka6!$A$67:$AJ$91,'bővített sorszám'!K$104,0)</f>
        <v>0</v>
      </c>
      <c r="L151">
        <f>VLOOKUP(L101,Munka6!$A$67:$AJ$91,'bővített sorszám'!L$104,0)</f>
        <v>0</v>
      </c>
      <c r="M151">
        <f>VLOOKUP(M101,Munka6!$A$67:$AJ$91,'bővített sorszám'!M$104,0)</f>
        <v>0</v>
      </c>
      <c r="N151">
        <f>VLOOKUP(N101,Munka6!$A$67:$AJ$91,'bővített sorszám'!N$104,0)</f>
        <v>0</v>
      </c>
      <c r="O151">
        <f>VLOOKUP(O101,Munka6!$A$67:$AJ$91,'bővített sorszám'!O$104,0)</f>
        <v>1</v>
      </c>
      <c r="P151">
        <f>VLOOKUP(P101,Munka6!$A$67:$AJ$91,'bővített sorszám'!P$104,0)</f>
        <v>0</v>
      </c>
      <c r="Q151">
        <f>VLOOKUP(Q101,Munka6!$A$67:$AJ$91,'bővített sorszám'!Q$104,0)</f>
        <v>0</v>
      </c>
      <c r="R151">
        <f>VLOOKUP(R101,Munka6!$A$67:$AJ$91,'bővített sorszám'!R$104,0)</f>
        <v>0</v>
      </c>
      <c r="S151">
        <f>VLOOKUP(S101,Munka6!$A$67:$AJ$91,'bővített sorszám'!S$104,0)</f>
        <v>0</v>
      </c>
      <c r="T151">
        <f>VLOOKUP(T101,Munka6!$A$67:$AJ$91,'bővített sorszám'!T$104,0)</f>
        <v>0</v>
      </c>
      <c r="U151">
        <f>VLOOKUP(U101,Munka6!$A$67:$AJ$91,'bővített sorszám'!U$104,0)</f>
        <v>0</v>
      </c>
      <c r="V151">
        <f>VLOOKUP(V101,Munka6!$A$67:$AJ$91,'bővített sorszám'!V$104,0)</f>
        <v>0</v>
      </c>
      <c r="W151">
        <f>VLOOKUP(W101,Munka6!$A$67:$AJ$91,'bővített sorszám'!W$104,0)</f>
        <v>0</v>
      </c>
      <c r="X151">
        <f>VLOOKUP(X101,Munka6!$A$67:$AJ$91,'bővített sorszám'!X$104,0)</f>
        <v>0</v>
      </c>
      <c r="Y151">
        <f>VLOOKUP(Y101,Munka6!$A$67:$AJ$91,'bővített sorszám'!Y$104,0)</f>
        <v>0</v>
      </c>
      <c r="Z151">
        <f>VLOOKUP(Z101,Munka6!$A$67:$AJ$91,'bővített sorszám'!Z$104,0)</f>
        <v>0</v>
      </c>
      <c r="AA151">
        <f>VLOOKUP(AA101,Munka6!$A$67:$AJ$91,'bővített sorszám'!AA$104,0)</f>
        <v>0</v>
      </c>
      <c r="AB151">
        <f>VLOOKUP(AB101,Munka6!$A$67:$AJ$91,'bővített sorszám'!AB$104,0)</f>
        <v>0</v>
      </c>
      <c r="AC151">
        <f>VLOOKUP(AC101,Munka6!$A$67:$AJ$91,'bővített sorszám'!AC$104,0)</f>
        <v>0</v>
      </c>
      <c r="AD151">
        <f>VLOOKUP(AD101,Munka6!$A$67:$AJ$91,'bővített sorszám'!AD$104,0)</f>
        <v>0</v>
      </c>
      <c r="AE151">
        <f>VLOOKUP(AE101,Munka6!$A$67:$AJ$91,'bővített sorszám'!AE$104,0)</f>
        <v>0</v>
      </c>
      <c r="AF151">
        <f>VLOOKUP(AF101,Munka6!$A$67:$AJ$91,'bővített sorszám'!AF$104,0)</f>
        <v>1</v>
      </c>
      <c r="AG151">
        <f>VLOOKUP(AG101,Munka6!$A$67:$AJ$91,'bővített sorszám'!AG$104,0)</f>
        <v>0</v>
      </c>
      <c r="AH151">
        <f>VLOOKUP(AH101,Munka6!$A$67:$AJ$91,'bővített sorszám'!AH$104,0)</f>
        <v>0</v>
      </c>
      <c r="AI151">
        <f>VLOOKUP(AI101,Munka6!$A$67:$AJ$91,'bővített sorszám'!AI$104,0)</f>
        <v>0</v>
      </c>
      <c r="AJ151">
        <f>VLOOKUP(AJ101,Munka6!$A$67:$AJ$91,'bővített sorszám'!AJ$104,0)</f>
        <v>0</v>
      </c>
      <c r="AK151">
        <f t="shared" si="15"/>
        <v>6</v>
      </c>
      <c r="AL151" s="98">
        <f t="shared" si="16"/>
        <v>5.9</v>
      </c>
      <c r="AM151">
        <f t="shared" si="17"/>
        <v>0</v>
      </c>
      <c r="AN151">
        <f t="shared" si="18"/>
        <v>0</v>
      </c>
      <c r="AO151" s="99">
        <f t="shared" si="19"/>
        <v>1</v>
      </c>
      <c r="AP151" t="s">
        <v>299</v>
      </c>
    </row>
    <row r="152" spans="1:42">
      <c r="A152" t="str">
        <f t="shared" si="14"/>
        <v>BELLALKO</v>
      </c>
      <c r="B152">
        <f>VLOOKUP(B102,Munka6!$A$67:$AJ$91,'bővített sorszám'!B$104,0)</f>
        <v>0</v>
      </c>
      <c r="C152">
        <f>VLOOKUP(C102,Munka6!$A$67:$AJ$91,'bővített sorszám'!C$104,0)</f>
        <v>0</v>
      </c>
      <c r="D152">
        <f>VLOOKUP(D102,Munka6!$A$67:$AJ$91,'bővített sorszám'!D$104,0)</f>
        <v>0</v>
      </c>
      <c r="E152">
        <f>VLOOKUP(E102,Munka6!$A$67:$AJ$91,'bővített sorszám'!E$104,0)</f>
        <v>0</v>
      </c>
      <c r="F152">
        <f>VLOOKUP(F102,Munka6!$A$67:$AJ$91,'bővített sorszám'!F$104,0)</f>
        <v>0</v>
      </c>
      <c r="G152">
        <f>VLOOKUP(G102,Munka6!$A$67:$AJ$91,'bővített sorszám'!G$104,0)</f>
        <v>0.5</v>
      </c>
      <c r="H152">
        <f>VLOOKUP(H102,Munka6!$A$67:$AJ$91,'bővített sorszám'!H$104,0)</f>
        <v>0</v>
      </c>
      <c r="I152">
        <f>VLOOKUP(I102,Munka6!$A$67:$AJ$91,'bővített sorszám'!I$104,0)</f>
        <v>0</v>
      </c>
      <c r="J152">
        <f>VLOOKUP(J102,Munka6!$A$67:$AJ$91,'bővített sorszám'!J$104,0)</f>
        <v>0</v>
      </c>
      <c r="K152">
        <f>VLOOKUP(K102,Munka6!$A$67:$AJ$91,'bővített sorszám'!K$104,0)</f>
        <v>0</v>
      </c>
      <c r="L152">
        <f>VLOOKUP(L102,Munka6!$A$67:$AJ$91,'bővített sorszám'!L$104,0)</f>
        <v>0</v>
      </c>
      <c r="M152">
        <f>VLOOKUP(M102,Munka6!$A$67:$AJ$91,'bővített sorszám'!M$104,0)</f>
        <v>0</v>
      </c>
      <c r="N152">
        <f>VLOOKUP(N102,Munka6!$A$67:$AJ$91,'bővített sorszám'!N$104,0)</f>
        <v>0</v>
      </c>
      <c r="O152">
        <f>VLOOKUP(O102,Munka6!$A$67:$AJ$91,'bővített sorszám'!O$104,0)</f>
        <v>0</v>
      </c>
      <c r="P152">
        <f>VLOOKUP(P102,Munka6!$A$67:$AJ$91,'bővített sorszám'!P$104,0)</f>
        <v>0</v>
      </c>
      <c r="Q152">
        <f>VLOOKUP(Q102,Munka6!$A$67:$AJ$91,'bővített sorszám'!Q$104,0)</f>
        <v>0</v>
      </c>
      <c r="R152">
        <f>VLOOKUP(R102,Munka6!$A$67:$AJ$91,'bővített sorszám'!R$104,0)</f>
        <v>0</v>
      </c>
      <c r="S152">
        <f>VLOOKUP(S102,Munka6!$A$67:$AJ$91,'bővített sorszám'!S$104,0)</f>
        <v>0</v>
      </c>
      <c r="T152">
        <f>VLOOKUP(T102,Munka6!$A$67:$AJ$91,'bővített sorszám'!T$104,0)</f>
        <v>3.9</v>
      </c>
      <c r="U152">
        <f>VLOOKUP(U102,Munka6!$A$67:$AJ$91,'bővített sorszám'!U$104,0)</f>
        <v>0</v>
      </c>
      <c r="V152">
        <f>VLOOKUP(V102,Munka6!$A$67:$AJ$91,'bővített sorszám'!V$104,0)</f>
        <v>0</v>
      </c>
      <c r="W152">
        <f>VLOOKUP(W102,Munka6!$A$67:$AJ$91,'bővített sorszám'!W$104,0)</f>
        <v>0</v>
      </c>
      <c r="X152">
        <f>VLOOKUP(X102,Munka6!$A$67:$AJ$91,'bővített sorszám'!X$104,0)</f>
        <v>0</v>
      </c>
      <c r="Y152">
        <f>VLOOKUP(Y102,Munka6!$A$67:$AJ$91,'bővített sorszám'!Y$104,0)</f>
        <v>0</v>
      </c>
      <c r="Z152">
        <f>VLOOKUP(Z102,Munka6!$A$67:$AJ$91,'bővített sorszám'!Z$104,0)</f>
        <v>1</v>
      </c>
      <c r="AA152">
        <f>VLOOKUP(AA102,Munka6!$A$67:$AJ$91,'bővített sorszám'!AA$104,0)</f>
        <v>0</v>
      </c>
      <c r="AB152">
        <f>VLOOKUP(AB102,Munka6!$A$67:$AJ$91,'bővített sorszám'!AB$104,0)</f>
        <v>0</v>
      </c>
      <c r="AC152">
        <f>VLOOKUP(AC102,Munka6!$A$67:$AJ$91,'bővített sorszám'!AC$104,0)</f>
        <v>1</v>
      </c>
      <c r="AD152">
        <f>VLOOKUP(AD102,Munka6!$A$67:$AJ$91,'bővített sorszám'!AD$104,0)</f>
        <v>0</v>
      </c>
      <c r="AE152">
        <f>VLOOKUP(AE102,Munka6!$A$67:$AJ$91,'bővített sorszám'!AE$104,0)</f>
        <v>0</v>
      </c>
      <c r="AF152">
        <f>VLOOKUP(AF102,Munka6!$A$67:$AJ$91,'bővített sorszám'!AF$104,0)</f>
        <v>0</v>
      </c>
      <c r="AG152">
        <f>VLOOKUP(AG102,Munka6!$A$67:$AJ$91,'bővített sorszám'!AG$104,0)</f>
        <v>0</v>
      </c>
      <c r="AH152">
        <f>VLOOKUP(AH102,Munka6!$A$67:$AJ$91,'bővített sorszám'!AH$104,0)</f>
        <v>0</v>
      </c>
      <c r="AI152">
        <f>VLOOKUP(AI102,Munka6!$A$67:$AJ$91,'bővített sorszám'!AI$104,0)</f>
        <v>0</v>
      </c>
      <c r="AJ152">
        <f>VLOOKUP(AJ102,Munka6!$A$67:$AJ$91,'bővített sorszám'!AJ$104,0)</f>
        <v>0</v>
      </c>
      <c r="AK152">
        <f t="shared" si="15"/>
        <v>6</v>
      </c>
      <c r="AL152" s="98">
        <f t="shared" si="16"/>
        <v>6.4</v>
      </c>
      <c r="AM152">
        <f t="shared" si="17"/>
        <v>0</v>
      </c>
      <c r="AN152">
        <f t="shared" si="18"/>
        <v>0</v>
      </c>
      <c r="AO152" s="99">
        <f t="shared" si="19"/>
        <v>1</v>
      </c>
      <c r="AP152" t="s">
        <v>299</v>
      </c>
    </row>
    <row r="153" spans="1:42">
      <c r="A153" t="str">
        <f t="shared" si="14"/>
        <v>BELLALKO</v>
      </c>
      <c r="B153">
        <f>VLOOKUP(B103,Munka6!$A$67:$AJ$91,'bővített sorszám'!B$104,0)</f>
        <v>0</v>
      </c>
      <c r="C153">
        <f>VLOOKUP(C103,Munka6!$A$67:$AJ$91,'bővített sorszám'!C$104,0)</f>
        <v>0</v>
      </c>
      <c r="D153">
        <f>VLOOKUP(D103,Munka6!$A$67:$AJ$91,'bővített sorszám'!D$104,0)</f>
        <v>0</v>
      </c>
      <c r="E153">
        <f>VLOOKUP(E103,Munka6!$A$67:$AJ$91,'bővített sorszám'!E$104,0)</f>
        <v>0</v>
      </c>
      <c r="F153">
        <f>VLOOKUP(F103,Munka6!$A$67:$AJ$91,'bővített sorszám'!F$104,0)</f>
        <v>0</v>
      </c>
      <c r="G153">
        <f>VLOOKUP(G103,Munka6!$A$67:$AJ$91,'bővített sorszám'!G$104,0)</f>
        <v>0.5</v>
      </c>
      <c r="H153">
        <f>VLOOKUP(H103,Munka6!$A$67:$AJ$91,'bővített sorszám'!H$104,0)</f>
        <v>0</v>
      </c>
      <c r="I153">
        <f>VLOOKUP(I103,Munka6!$A$67:$AJ$91,'bővített sorszám'!I$104,0)</f>
        <v>0</v>
      </c>
      <c r="J153">
        <f>VLOOKUP(J103,Munka6!$A$67:$AJ$91,'bővített sorszám'!J$104,0)</f>
        <v>0</v>
      </c>
      <c r="K153">
        <f>VLOOKUP(K103,Munka6!$A$67:$AJ$91,'bővített sorszám'!K$104,0)</f>
        <v>0</v>
      </c>
      <c r="L153">
        <f>VLOOKUP(L103,Munka6!$A$67:$AJ$91,'bővített sorszám'!L$104,0)</f>
        <v>0</v>
      </c>
      <c r="M153">
        <f>VLOOKUP(M103,Munka6!$A$67:$AJ$91,'bővített sorszám'!M$104,0)</f>
        <v>0</v>
      </c>
      <c r="N153">
        <f>VLOOKUP(N103,Munka6!$A$67:$AJ$91,'bővített sorszám'!N$104,0)</f>
        <v>0</v>
      </c>
      <c r="O153">
        <f>VLOOKUP(O103,Munka6!$A$67:$AJ$91,'bővített sorszám'!O$104,0)</f>
        <v>0</v>
      </c>
      <c r="P153">
        <f>VLOOKUP(P103,Munka6!$A$67:$AJ$91,'bővített sorszám'!P$104,0)</f>
        <v>0</v>
      </c>
      <c r="Q153">
        <f>VLOOKUP(Q103,Munka6!$A$67:$AJ$91,'bővített sorszám'!Q$104,0)</f>
        <v>0</v>
      </c>
      <c r="R153">
        <f>VLOOKUP(R103,Munka6!$A$67:$AJ$91,'bővített sorszám'!R$104,0)</f>
        <v>0</v>
      </c>
      <c r="S153">
        <f>VLOOKUP(S103,Munka6!$A$67:$AJ$91,'bővített sorszám'!S$104,0)</f>
        <v>0</v>
      </c>
      <c r="T153">
        <f>VLOOKUP(T103,Munka6!$A$67:$AJ$91,'bővített sorszám'!T$104,0)</f>
        <v>0</v>
      </c>
      <c r="U153">
        <f>VLOOKUP(U103,Munka6!$A$67:$AJ$91,'bővített sorszám'!U$104,0)</f>
        <v>0</v>
      </c>
      <c r="V153">
        <f>VLOOKUP(V103,Munka6!$A$67:$AJ$91,'bővített sorszám'!V$104,0)</f>
        <v>0</v>
      </c>
      <c r="W153">
        <f>VLOOKUP(W103,Munka6!$A$67:$AJ$91,'bővített sorszám'!W$104,0)</f>
        <v>0</v>
      </c>
      <c r="X153">
        <f>VLOOKUP(X103,Munka6!$A$67:$AJ$91,'bővített sorszám'!X$104,0)</f>
        <v>0</v>
      </c>
      <c r="Y153">
        <f>VLOOKUP(Y103,Munka6!$A$67:$AJ$91,'bővített sorszám'!Y$104,0)</f>
        <v>0</v>
      </c>
      <c r="Z153">
        <f>VLOOKUP(Z103,Munka6!$A$67:$AJ$91,'bővített sorszám'!Z$104,0)</f>
        <v>1</v>
      </c>
      <c r="AA153">
        <f>VLOOKUP(AA103,Munka6!$A$67:$AJ$91,'bővített sorszám'!AA$104,0)</f>
        <v>0</v>
      </c>
      <c r="AB153">
        <f>VLOOKUP(AB103,Munka6!$A$67:$AJ$91,'bővített sorszám'!AB$104,0)</f>
        <v>0</v>
      </c>
      <c r="AC153">
        <f>VLOOKUP(AC103,Munka6!$A$67:$AJ$91,'bővített sorszám'!AC$104,0)</f>
        <v>0</v>
      </c>
      <c r="AD153">
        <f>VLOOKUP(AD103,Munka6!$A$67:$AJ$91,'bővített sorszám'!AD$104,0)</f>
        <v>0</v>
      </c>
      <c r="AE153">
        <f>VLOOKUP(AE103,Munka6!$A$67:$AJ$91,'bővített sorszám'!AE$104,0)</f>
        <v>0</v>
      </c>
      <c r="AF153">
        <f>VLOOKUP(AF103,Munka6!$A$67:$AJ$91,'bővített sorszám'!AF$104,0)</f>
        <v>0</v>
      </c>
      <c r="AG153">
        <f>VLOOKUP(AG103,Munka6!$A$67:$AJ$91,'bővített sorszám'!AG$104,0)</f>
        <v>0</v>
      </c>
      <c r="AH153">
        <f>VLOOKUP(AH103,Munka6!$A$67:$AJ$91,'bővített sorszám'!AH$104,0)</f>
        <v>0</v>
      </c>
      <c r="AI153">
        <f>VLOOKUP(AI103,Munka6!$A$67:$AJ$91,'bővített sorszám'!AI$104,0)</f>
        <v>5.4</v>
      </c>
      <c r="AJ153">
        <f>VLOOKUP(AJ103,Munka6!$A$67:$AJ$91,'bővített sorszám'!AJ$104,0)</f>
        <v>0</v>
      </c>
      <c r="AK153">
        <f t="shared" si="15"/>
        <v>7</v>
      </c>
      <c r="AL153" s="98">
        <f t="shared" si="16"/>
        <v>6.9</v>
      </c>
      <c r="AM153">
        <f t="shared" si="17"/>
        <v>0</v>
      </c>
      <c r="AN153">
        <f t="shared" si="18"/>
        <v>0</v>
      </c>
      <c r="AO153" s="99">
        <f t="shared" si="19"/>
        <v>1</v>
      </c>
      <c r="AP153" t="s">
        <v>299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S84"/>
  <sheetViews>
    <sheetView zoomScale="90" zoomScaleNormal="90" workbookViewId="0"/>
  </sheetViews>
  <sheetFormatPr defaultRowHeight="15"/>
  <cols>
    <col min="1" max="1" width="18" style="5" bestFit="1" customWidth="1"/>
    <col min="2" max="2" width="15.85546875" style="63" customWidth="1"/>
    <col min="3" max="3" width="11.5703125" bestFit="1" customWidth="1"/>
    <col min="4" max="4" width="8.7109375" bestFit="1" customWidth="1"/>
    <col min="5" max="5" width="12.28515625" style="63" bestFit="1" customWidth="1"/>
    <col min="6" max="6" width="15.140625" bestFit="1" customWidth="1"/>
    <col min="7" max="8" width="18.7109375" bestFit="1" customWidth="1"/>
    <col min="9" max="9" width="18.7109375" customWidth="1"/>
    <col min="10" max="10" width="8.7109375" customWidth="1"/>
    <col min="11" max="11" width="10.140625" bestFit="1" customWidth="1"/>
    <col min="12" max="12" width="9.42578125" bestFit="1" customWidth="1"/>
    <col min="13" max="13" width="15.85546875" style="63" bestFit="1" customWidth="1"/>
    <col min="14" max="14" width="11.5703125" bestFit="1" customWidth="1"/>
    <col min="15" max="15" width="8.7109375" bestFit="1" customWidth="1"/>
    <col min="16" max="16" width="12.28515625" style="63" bestFit="1" customWidth="1"/>
    <col min="17" max="17" width="15.140625" bestFit="1" customWidth="1"/>
    <col min="18" max="19" width="18.7109375" bestFit="1" customWidth="1"/>
    <col min="20" max="20" width="18.7109375" customWidth="1"/>
    <col min="21" max="21" width="8.7109375" customWidth="1"/>
    <col min="22" max="22" width="10.140625" bestFit="1" customWidth="1"/>
    <col min="23" max="23" width="9.42578125" bestFit="1" customWidth="1"/>
    <col min="24" max="24" width="15.85546875" style="63" bestFit="1" customWidth="1"/>
    <col min="25" max="25" width="11.5703125" bestFit="1" customWidth="1"/>
    <col min="26" max="26" width="8.7109375" bestFit="1" customWidth="1"/>
    <col min="27" max="27" width="11.5703125" style="63" bestFit="1" customWidth="1"/>
    <col min="28" max="28" width="15.140625" bestFit="1" customWidth="1"/>
    <col min="29" max="29" width="16.5703125" bestFit="1" customWidth="1"/>
    <col min="30" max="30" width="13.7109375" bestFit="1" customWidth="1"/>
    <col min="31" max="31" width="18.7109375" customWidth="1"/>
    <col min="32" max="32" width="8.7109375" customWidth="1"/>
    <col min="33" max="33" width="10.140625" bestFit="1" customWidth="1"/>
    <col min="34" max="34" width="9.42578125" bestFit="1" customWidth="1"/>
    <col min="35" max="35" width="15.85546875" style="63" bestFit="1" customWidth="1"/>
    <col min="36" max="36" width="11.5703125" bestFit="1" customWidth="1"/>
    <col min="37" max="37" width="8.7109375" bestFit="1" customWidth="1"/>
    <col min="38" max="38" width="12.28515625" style="63" bestFit="1" customWidth="1"/>
    <col min="39" max="39" width="15.140625" bestFit="1" customWidth="1"/>
    <col min="40" max="41" width="18.7109375" bestFit="1" customWidth="1"/>
    <col min="42" max="42" width="18.7109375" customWidth="1"/>
    <col min="43" max="43" width="8.7109375" customWidth="1"/>
    <col min="44" max="44" width="10.140625" bestFit="1" customWidth="1"/>
    <col min="45" max="45" width="9.42578125" bestFit="1" customWidth="1"/>
    <col min="46" max="46" width="15.85546875" style="63" bestFit="1" customWidth="1"/>
    <col min="47" max="47" width="11.5703125" bestFit="1" customWidth="1"/>
    <col min="48" max="48" width="8.7109375" bestFit="1" customWidth="1"/>
    <col min="49" max="49" width="11.5703125" style="63" bestFit="1" customWidth="1"/>
    <col min="50" max="50" width="15.140625" bestFit="1" customWidth="1"/>
    <col min="51" max="51" width="19.42578125" bestFit="1" customWidth="1"/>
    <col min="52" max="52" width="18.7109375" bestFit="1" customWidth="1"/>
    <col min="53" max="53" width="18.7109375" customWidth="1"/>
    <col min="54" max="54" width="8.7109375" customWidth="1"/>
    <col min="55" max="55" width="10.140625" bestFit="1" customWidth="1"/>
    <col min="56" max="56" width="9.42578125" bestFit="1" customWidth="1"/>
    <col min="57" max="57" width="15.85546875" style="63" bestFit="1" customWidth="1"/>
    <col min="58" max="58" width="11.5703125" bestFit="1" customWidth="1"/>
    <col min="59" max="59" width="8.7109375" bestFit="1" customWidth="1"/>
    <col min="60" max="60" width="11.5703125" style="63" bestFit="1" customWidth="1"/>
    <col min="61" max="61" width="15.140625" bestFit="1" customWidth="1"/>
    <col min="62" max="62" width="16.5703125" bestFit="1" customWidth="1"/>
    <col min="63" max="63" width="19.42578125" bestFit="1" customWidth="1"/>
    <col min="64" max="64" width="18.7109375" customWidth="1"/>
    <col min="65" max="65" width="8.7109375" customWidth="1"/>
    <col min="66" max="66" width="10.140625" bestFit="1" customWidth="1"/>
    <col min="67" max="67" width="9.42578125" bestFit="1" customWidth="1"/>
    <col min="68" max="68" width="15.85546875" bestFit="1" customWidth="1"/>
    <col min="69" max="69" width="10.85546875" bestFit="1" customWidth="1"/>
    <col min="70" max="70" width="8.7109375" bestFit="1" customWidth="1"/>
    <col min="71" max="71" width="10.85546875" style="9" bestFit="1" customWidth="1"/>
    <col min="72" max="72" width="14.42578125" bestFit="1" customWidth="1"/>
  </cols>
  <sheetData>
    <row r="1" spans="1:71" ht="15.75" thickBot="1">
      <c r="BS1"/>
    </row>
    <row r="2" spans="1:71" s="15" customFormat="1" ht="22.5" customHeight="1" thickBot="1">
      <c r="A2" s="24"/>
      <c r="B2" s="73"/>
      <c r="C2" s="13"/>
      <c r="D2" s="13"/>
      <c r="E2" s="73"/>
      <c r="F2" s="13"/>
      <c r="G2" s="89" t="s">
        <v>120</v>
      </c>
      <c r="H2" s="90"/>
      <c r="I2" s="90"/>
      <c r="J2" s="90"/>
      <c r="K2" s="90"/>
      <c r="L2" s="91"/>
      <c r="M2" s="73"/>
      <c r="N2" s="13"/>
      <c r="O2" s="13"/>
      <c r="P2" s="73"/>
      <c r="Q2" s="13"/>
      <c r="R2" s="89" t="s">
        <v>115</v>
      </c>
      <c r="S2" s="90"/>
      <c r="T2" s="90"/>
      <c r="U2" s="90"/>
      <c r="V2" s="90"/>
      <c r="W2" s="91"/>
      <c r="X2" s="73"/>
      <c r="Y2" s="13"/>
      <c r="Z2" s="13"/>
      <c r="AA2" s="73"/>
      <c r="AB2" s="13"/>
      <c r="AC2" s="89" t="s">
        <v>100</v>
      </c>
      <c r="AD2" s="90"/>
      <c r="AE2" s="90"/>
      <c r="AF2" s="90"/>
      <c r="AG2" s="90"/>
      <c r="AH2" s="91"/>
      <c r="AI2" s="73"/>
      <c r="AJ2" s="13"/>
      <c r="AK2" s="13"/>
      <c r="AL2" s="73"/>
      <c r="AM2" s="13"/>
      <c r="AN2" s="89" t="s">
        <v>91</v>
      </c>
      <c r="AO2" s="90"/>
      <c r="AP2" s="90"/>
      <c r="AQ2" s="90"/>
      <c r="AR2" s="90"/>
      <c r="AS2" s="91"/>
      <c r="AT2" s="64"/>
      <c r="AU2" s="14"/>
      <c r="AV2" s="14"/>
      <c r="AW2" s="64"/>
      <c r="AX2" s="14"/>
      <c r="AY2" s="89" t="s">
        <v>86</v>
      </c>
      <c r="AZ2" s="90"/>
      <c r="BA2" s="90"/>
      <c r="BB2" s="90"/>
      <c r="BC2" s="90"/>
      <c r="BD2" s="91"/>
      <c r="BE2" s="64"/>
      <c r="BF2" s="14"/>
      <c r="BG2" s="14"/>
      <c r="BH2" s="64"/>
      <c r="BI2" s="14" t="s">
        <v>76</v>
      </c>
    </row>
    <row r="3" spans="1:71" ht="18.75" customHeight="1" thickBot="1">
      <c r="A3" s="25" t="s">
        <v>66</v>
      </c>
      <c r="B3" s="68" t="s">
        <v>125</v>
      </c>
      <c r="C3" s="10" t="s">
        <v>124</v>
      </c>
      <c r="D3" s="10" t="s">
        <v>123</v>
      </c>
      <c r="E3" s="65" t="s">
        <v>122</v>
      </c>
      <c r="F3" s="16" t="s">
        <v>121</v>
      </c>
      <c r="G3" s="17" t="s">
        <v>119</v>
      </c>
      <c r="H3" s="11" t="s">
        <v>118</v>
      </c>
      <c r="I3" s="17" t="s">
        <v>141</v>
      </c>
      <c r="J3" s="10" t="s">
        <v>135</v>
      </c>
      <c r="K3" s="10" t="s">
        <v>117</v>
      </c>
      <c r="L3" s="12" t="s">
        <v>116</v>
      </c>
      <c r="M3" s="68" t="s">
        <v>114</v>
      </c>
      <c r="N3" s="10" t="s">
        <v>113</v>
      </c>
      <c r="O3" s="10" t="s">
        <v>112</v>
      </c>
      <c r="P3" s="65" t="s">
        <v>111</v>
      </c>
      <c r="Q3" s="16" t="s">
        <v>110</v>
      </c>
      <c r="R3" s="17" t="s">
        <v>109</v>
      </c>
      <c r="S3" s="11" t="s">
        <v>108</v>
      </c>
      <c r="T3" s="17" t="s">
        <v>140</v>
      </c>
      <c r="U3" s="10" t="s">
        <v>135</v>
      </c>
      <c r="V3" s="10" t="s">
        <v>107</v>
      </c>
      <c r="W3" s="12" t="s">
        <v>106</v>
      </c>
      <c r="X3" s="68" t="s">
        <v>105</v>
      </c>
      <c r="Y3" s="10" t="s">
        <v>104</v>
      </c>
      <c r="Z3" s="10" t="s">
        <v>103</v>
      </c>
      <c r="AA3" s="65" t="s">
        <v>102</v>
      </c>
      <c r="AB3" s="16" t="s">
        <v>101</v>
      </c>
      <c r="AC3" s="17" t="s">
        <v>99</v>
      </c>
      <c r="AD3" s="11" t="s">
        <v>98</v>
      </c>
      <c r="AE3" s="17" t="s">
        <v>139</v>
      </c>
      <c r="AF3" s="10" t="s">
        <v>135</v>
      </c>
      <c r="AG3" s="10" t="s">
        <v>97</v>
      </c>
      <c r="AH3" s="12" t="s">
        <v>96</v>
      </c>
      <c r="AI3" s="68" t="s">
        <v>77</v>
      </c>
      <c r="AJ3" s="10" t="s">
        <v>78</v>
      </c>
      <c r="AK3" s="10" t="s">
        <v>79</v>
      </c>
      <c r="AL3" s="65" t="s">
        <v>80</v>
      </c>
      <c r="AM3" s="16" t="s">
        <v>81</v>
      </c>
      <c r="AN3" s="17" t="s">
        <v>95</v>
      </c>
      <c r="AO3" s="11" t="s">
        <v>94</v>
      </c>
      <c r="AP3" s="17" t="s">
        <v>138</v>
      </c>
      <c r="AQ3" s="10" t="s">
        <v>135</v>
      </c>
      <c r="AR3" s="10" t="s">
        <v>93</v>
      </c>
      <c r="AS3" s="12" t="s">
        <v>92</v>
      </c>
      <c r="AT3" s="68" t="s">
        <v>90</v>
      </c>
      <c r="AU3" s="10" t="s">
        <v>89</v>
      </c>
      <c r="AV3" s="10" t="s">
        <v>88</v>
      </c>
      <c r="AW3" s="65" t="s">
        <v>87</v>
      </c>
      <c r="AX3" s="16" t="s">
        <v>70</v>
      </c>
      <c r="AY3" s="53" t="s">
        <v>85</v>
      </c>
      <c r="AZ3" s="11" t="s">
        <v>84</v>
      </c>
      <c r="BA3" s="53" t="s">
        <v>137</v>
      </c>
      <c r="BB3" s="10" t="s">
        <v>135</v>
      </c>
      <c r="BC3" s="52" t="s">
        <v>83</v>
      </c>
      <c r="BD3" s="12" t="s">
        <v>82</v>
      </c>
      <c r="BE3" s="68" t="s">
        <v>74</v>
      </c>
      <c r="BF3" s="52" t="s">
        <v>73</v>
      </c>
      <c r="BG3" s="10" t="s">
        <v>72</v>
      </c>
      <c r="BH3" s="65" t="s">
        <v>71</v>
      </c>
      <c r="BI3" s="12" t="s">
        <v>75</v>
      </c>
      <c r="BS3"/>
    </row>
    <row r="4" spans="1:71" s="39" customFormat="1">
      <c r="A4" s="34" t="str">
        <f>Munka1!B5</f>
        <v>GOLDEN SUN (fv)</v>
      </c>
      <c r="B4" s="69">
        <f>Munka1!M2</f>
        <v>39915</v>
      </c>
      <c r="C4" s="35">
        <f>Munka1!M3</f>
        <v>19</v>
      </c>
      <c r="D4" s="35">
        <f>Munka1!M4</f>
        <v>1600</v>
      </c>
      <c r="E4" s="66" t="str">
        <f>Munka1!M5</f>
        <v>Budinszki</v>
      </c>
      <c r="F4" s="36">
        <f>Munka1!M6</f>
        <v>7</v>
      </c>
      <c r="G4" s="37">
        <f>K4/L4</f>
        <v>1.1428571428571428</v>
      </c>
      <c r="H4" s="35">
        <f>J4/L4</f>
        <v>21.428571428571427</v>
      </c>
      <c r="I4" s="35">
        <f>IF(J4=0,0,K4/J4*100)</f>
        <v>5.3333333333333339</v>
      </c>
      <c r="J4" s="35">
        <f t="shared" ref="J4:J51" si="0">O4-D4</f>
        <v>300</v>
      </c>
      <c r="K4" s="35">
        <f t="shared" ref="K4:K51" si="1">N4-C4</f>
        <v>16</v>
      </c>
      <c r="L4" s="38">
        <f t="shared" ref="L4:L51" si="2">M4-B4</f>
        <v>14</v>
      </c>
      <c r="M4" s="69">
        <f>Munka1!N2</f>
        <v>39929</v>
      </c>
      <c r="N4" s="35">
        <f>Munka1!N3</f>
        <v>35</v>
      </c>
      <c r="O4" s="35">
        <f>Munka1!N4</f>
        <v>1900</v>
      </c>
      <c r="P4" s="66" t="str">
        <f>Munka1!N5</f>
        <v>Bakos</v>
      </c>
      <c r="Q4" s="36">
        <f>Munka1!N6</f>
        <v>2</v>
      </c>
      <c r="R4" s="37">
        <f>V4/W4</f>
        <v>-3.5</v>
      </c>
      <c r="S4" s="35">
        <f>U4/W4</f>
        <v>-100</v>
      </c>
      <c r="T4" s="35">
        <f>IF(U4=0,0,V4/U4*100)</f>
        <v>3.5000000000000004</v>
      </c>
      <c r="U4" s="35">
        <f t="shared" ref="U4:U51" si="3">Z4-O4</f>
        <v>-700</v>
      </c>
      <c r="V4" s="35">
        <f t="shared" ref="V4:V51" si="4">Y4-N4</f>
        <v>-24.5</v>
      </c>
      <c r="W4" s="38">
        <f t="shared" ref="W4:W51" si="5">X4-M4</f>
        <v>7</v>
      </c>
      <c r="X4" s="69">
        <f>Munka1!O2</f>
        <v>39936</v>
      </c>
      <c r="Y4" s="35">
        <f>Munka1!O3</f>
        <v>10.5</v>
      </c>
      <c r="Z4" s="35">
        <f>Munka1!O4</f>
        <v>1200</v>
      </c>
      <c r="AA4" s="66" t="str">
        <f>Munka1!O5</f>
        <v>Budinszki</v>
      </c>
      <c r="AB4" s="36">
        <f>Munka1!O6</f>
        <v>9</v>
      </c>
      <c r="AC4" s="37">
        <f>AG4/AH4</f>
        <v>2.5714285714285716</v>
      </c>
      <c r="AD4" s="35">
        <f>AF4/AH4</f>
        <v>57.142857142857146</v>
      </c>
      <c r="AE4" s="35">
        <f>IF(AF4=0,0,AG4/AF4*100)</f>
        <v>4.5</v>
      </c>
      <c r="AF4" s="35">
        <f>AK4-Z4</f>
        <v>400</v>
      </c>
      <c r="AG4" s="35">
        <f>AJ4-Y4</f>
        <v>18</v>
      </c>
      <c r="AH4" s="38">
        <f t="shared" ref="AH4:AH51" si="6">AI4-X4</f>
        <v>7</v>
      </c>
      <c r="AI4" s="69">
        <f>Munka1!P2</f>
        <v>39943</v>
      </c>
      <c r="AJ4" s="35">
        <f>Munka1!P3</f>
        <v>28.5</v>
      </c>
      <c r="AK4" s="35">
        <f>Munka1!P4</f>
        <v>1600</v>
      </c>
      <c r="AL4" s="66" t="str">
        <f>Munka1!P5</f>
        <v>Bakos</v>
      </c>
      <c r="AM4" s="36">
        <f>Munka1!P6</f>
        <v>1</v>
      </c>
      <c r="AN4" s="37">
        <f>AR4/AS4</f>
        <v>-7.1428571428571425E-2</v>
      </c>
      <c r="AO4" s="35">
        <f>AQ4/AS4</f>
        <v>21.428571428571427</v>
      </c>
      <c r="AP4" s="35">
        <f>IF(AQ4=0,0,AR4/AQ4*100)</f>
        <v>-0.33333333333333337</v>
      </c>
      <c r="AQ4" s="35">
        <f>AV4-AK4</f>
        <v>300</v>
      </c>
      <c r="AR4" s="35">
        <f>AU4-AJ4</f>
        <v>-1</v>
      </c>
      <c r="AS4" s="38">
        <f>AT4-AI4</f>
        <v>14</v>
      </c>
      <c r="AT4" s="69">
        <f>Munka1!Q2</f>
        <v>39957</v>
      </c>
      <c r="AU4" s="35">
        <f>Munka1!Q3</f>
        <v>27.5</v>
      </c>
      <c r="AV4" s="35">
        <f>Munka1!Q4</f>
        <v>1900</v>
      </c>
      <c r="AW4" s="66" t="str">
        <f>Munka1!Q5</f>
        <v>Bakos</v>
      </c>
      <c r="AX4" s="36">
        <f>Munka1!Q6</f>
        <v>6</v>
      </c>
      <c r="AY4" s="37">
        <f>BC4/BD4</f>
        <v>0.5</v>
      </c>
      <c r="AZ4" s="35">
        <f>BB4/BD4</f>
        <v>-53.846153846153847</v>
      </c>
      <c r="BA4" s="35">
        <f>IF(BB4=0,0,BC4/BB4*100)</f>
        <v>-0.9285714285714286</v>
      </c>
      <c r="BB4" s="35">
        <f>BG4-AV4</f>
        <v>-700</v>
      </c>
      <c r="BC4" s="35">
        <f>BF4-AU4</f>
        <v>6.5</v>
      </c>
      <c r="BD4" s="38">
        <f>BE4-AT4</f>
        <v>13</v>
      </c>
      <c r="BE4" s="69">
        <f>Munka1!R2</f>
        <v>39970</v>
      </c>
      <c r="BF4" s="35">
        <f>Munka1!R3</f>
        <v>34</v>
      </c>
      <c r="BG4" s="35">
        <f>Munka1!R4</f>
        <v>1200</v>
      </c>
      <c r="BH4" s="66" t="str">
        <f>Munka1!R5</f>
        <v>Bakos</v>
      </c>
      <c r="BI4" s="38">
        <f>Munka1!R6</f>
        <v>2</v>
      </c>
      <c r="BJ4" s="42"/>
    </row>
    <row r="5" spans="1:71" s="39" customFormat="1">
      <c r="A5" s="34" t="str">
        <f>Munka1!B5</f>
        <v>GOLDEN SUN (fv)</v>
      </c>
      <c r="B5" s="62">
        <v>39908</v>
      </c>
      <c r="C5" s="39">
        <v>18.5</v>
      </c>
      <c r="D5" s="39">
        <v>1100</v>
      </c>
      <c r="E5" s="60" t="s">
        <v>6</v>
      </c>
      <c r="F5" s="43">
        <v>4</v>
      </c>
      <c r="G5" s="37">
        <f t="shared" ref="G5:G51" si="7">K5/L5</f>
        <v>7.1428571428571425E-2</v>
      </c>
      <c r="H5" s="35">
        <f t="shared" ref="H5:H51" si="8">J5/L5</f>
        <v>71.428571428571431</v>
      </c>
      <c r="I5" s="35">
        <f t="shared" ref="I5:I38" si="9">IF(J5=0,0,K5/J5*100)</f>
        <v>0.1</v>
      </c>
      <c r="J5" s="35">
        <f t="shared" si="0"/>
        <v>500</v>
      </c>
      <c r="K5" s="35">
        <f t="shared" si="1"/>
        <v>0.5</v>
      </c>
      <c r="L5" s="38">
        <f t="shared" si="2"/>
        <v>7</v>
      </c>
      <c r="M5" s="69">
        <v>39915</v>
      </c>
      <c r="N5" s="35">
        <v>19</v>
      </c>
      <c r="O5" s="35">
        <v>1600</v>
      </c>
      <c r="P5" s="66" t="s">
        <v>6</v>
      </c>
      <c r="Q5" s="36">
        <v>7</v>
      </c>
      <c r="R5" s="37">
        <f t="shared" ref="R5:R51" si="10">V5/W5</f>
        <v>1.1428571428571428</v>
      </c>
      <c r="S5" s="35">
        <f t="shared" ref="S5:S51" si="11">U5/W5</f>
        <v>21.428571428571427</v>
      </c>
      <c r="T5" s="35">
        <f t="shared" ref="T5:T51" si="12">IF(U5=0,0,V5/U5*100)</f>
        <v>5.3333333333333339</v>
      </c>
      <c r="U5" s="35">
        <f t="shared" si="3"/>
        <v>300</v>
      </c>
      <c r="V5" s="35">
        <f t="shared" si="4"/>
        <v>16</v>
      </c>
      <c r="W5" s="38">
        <f t="shared" si="5"/>
        <v>14</v>
      </c>
      <c r="X5" s="69">
        <v>39929</v>
      </c>
      <c r="Y5" s="35">
        <v>35</v>
      </c>
      <c r="Z5" s="35">
        <v>1900</v>
      </c>
      <c r="AA5" s="66" t="s">
        <v>5</v>
      </c>
      <c r="AB5" s="36">
        <v>2</v>
      </c>
      <c r="AC5" s="37">
        <f t="shared" ref="AC5:AC38" si="13">AG5/AH5</f>
        <v>-3.5</v>
      </c>
      <c r="AD5" s="35">
        <f t="shared" ref="AD5:AD38" si="14">AF5/AH5</f>
        <v>-100</v>
      </c>
      <c r="AE5" s="35">
        <f t="shared" ref="AE5:AE51" si="15">IF(AF5=0,0,AG5/AF5*100)</f>
        <v>3.5000000000000004</v>
      </c>
      <c r="AF5" s="35">
        <f t="shared" ref="AF5:AF38" si="16">AK5-Z5</f>
        <v>-700</v>
      </c>
      <c r="AG5" s="35">
        <f t="shared" ref="AG5:AG38" si="17">AJ5-Y5</f>
        <v>-24.5</v>
      </c>
      <c r="AH5" s="38">
        <f t="shared" si="6"/>
        <v>7</v>
      </c>
      <c r="AI5" s="69">
        <v>39936</v>
      </c>
      <c r="AJ5" s="35">
        <v>10.5</v>
      </c>
      <c r="AK5" s="35">
        <v>1200</v>
      </c>
      <c r="AL5" s="66" t="s">
        <v>6</v>
      </c>
      <c r="AM5" s="36">
        <v>9</v>
      </c>
      <c r="AN5" s="37">
        <f t="shared" ref="AN5:AN51" si="18">AR5/AS5</f>
        <v>2.5714285714285716</v>
      </c>
      <c r="AO5" s="35">
        <f t="shared" ref="AO5:AO51" si="19">AQ5/AS5</f>
        <v>57.142857142857146</v>
      </c>
      <c r="AP5" s="35">
        <f t="shared" ref="AP5:AP51" si="20">IF(AQ5=0,0,AR5/AQ5*100)</f>
        <v>4.5</v>
      </c>
      <c r="AQ5" s="35">
        <f t="shared" ref="AQ5:AQ51" si="21">AV5-AK5</f>
        <v>400</v>
      </c>
      <c r="AR5" s="35">
        <f t="shared" ref="AR5:AR51" si="22">AU5-AJ5</f>
        <v>18</v>
      </c>
      <c r="AS5" s="38">
        <f t="shared" ref="AS5:AS51" si="23">AT5-AI5</f>
        <v>7</v>
      </c>
      <c r="AT5" s="69">
        <v>39943</v>
      </c>
      <c r="AU5" s="35">
        <v>28.5</v>
      </c>
      <c r="AV5" s="35">
        <v>1600</v>
      </c>
      <c r="AW5" s="66" t="s">
        <v>5</v>
      </c>
      <c r="AX5" s="36">
        <v>1</v>
      </c>
      <c r="AY5" s="37">
        <f t="shared" ref="AY5:AY51" si="24">BC5/BD5</f>
        <v>-7.1428571428571425E-2</v>
      </c>
      <c r="AZ5" s="35">
        <f t="shared" ref="AZ5:AZ51" si="25">BB5/BD5</f>
        <v>21.428571428571427</v>
      </c>
      <c r="BA5" s="35">
        <f t="shared" ref="BA5:BA51" si="26">IF(BB5=0,0,BC5/BB5*100)</f>
        <v>-0.33333333333333337</v>
      </c>
      <c r="BB5" s="35">
        <f t="shared" ref="BB5:BB51" si="27">BG5-AV5</f>
        <v>300</v>
      </c>
      <c r="BC5" s="35">
        <f t="shared" ref="BC5:BC51" si="28">BF5-AU5</f>
        <v>-1</v>
      </c>
      <c r="BD5" s="38">
        <f t="shared" ref="BD5:BD51" si="29">BE5-AT5</f>
        <v>14</v>
      </c>
      <c r="BE5" s="69">
        <v>39957</v>
      </c>
      <c r="BF5" s="35">
        <v>27.5</v>
      </c>
      <c r="BG5" s="35">
        <v>1900</v>
      </c>
      <c r="BH5" s="66" t="s">
        <v>5</v>
      </c>
      <c r="BI5" s="38">
        <v>6</v>
      </c>
      <c r="BJ5" s="42"/>
    </row>
    <row r="6" spans="1:71" s="39" customFormat="1">
      <c r="A6" s="34" t="str">
        <f>Munka1!B5</f>
        <v>GOLDEN SUN (fv)</v>
      </c>
      <c r="B6" s="62">
        <v>39901</v>
      </c>
      <c r="C6" s="39">
        <v>25</v>
      </c>
      <c r="D6" s="39">
        <v>1400</v>
      </c>
      <c r="E6" s="60" t="s">
        <v>6</v>
      </c>
      <c r="F6" s="43">
        <v>2</v>
      </c>
      <c r="G6" s="37">
        <f t="shared" si="7"/>
        <v>-0.9285714285714286</v>
      </c>
      <c r="H6" s="35">
        <f t="shared" si="8"/>
        <v>-42.857142857142854</v>
      </c>
      <c r="I6" s="35">
        <f t="shared" si="9"/>
        <v>2.166666666666667</v>
      </c>
      <c r="J6" s="35">
        <f t="shared" si="0"/>
        <v>-300</v>
      </c>
      <c r="K6" s="35">
        <f t="shared" si="1"/>
        <v>-6.5</v>
      </c>
      <c r="L6" s="38">
        <f t="shared" si="2"/>
        <v>7</v>
      </c>
      <c r="M6" s="62">
        <v>39908</v>
      </c>
      <c r="N6" s="39">
        <v>18.5</v>
      </c>
      <c r="O6" s="39">
        <v>1100</v>
      </c>
      <c r="P6" s="60" t="s">
        <v>6</v>
      </c>
      <c r="Q6" s="43">
        <v>4</v>
      </c>
      <c r="R6" s="37">
        <f t="shared" si="10"/>
        <v>7.1428571428571425E-2</v>
      </c>
      <c r="S6" s="35">
        <f t="shared" si="11"/>
        <v>71.428571428571431</v>
      </c>
      <c r="T6" s="35">
        <f t="shared" si="12"/>
        <v>0.1</v>
      </c>
      <c r="U6" s="35">
        <f t="shared" si="3"/>
        <v>500</v>
      </c>
      <c r="V6" s="35">
        <f t="shared" si="4"/>
        <v>0.5</v>
      </c>
      <c r="W6" s="38">
        <f t="shared" si="5"/>
        <v>7</v>
      </c>
      <c r="X6" s="69">
        <v>39915</v>
      </c>
      <c r="Y6" s="35">
        <v>19</v>
      </c>
      <c r="Z6" s="35">
        <v>1600</v>
      </c>
      <c r="AA6" s="66" t="s">
        <v>6</v>
      </c>
      <c r="AB6" s="36">
        <v>7</v>
      </c>
      <c r="AC6" s="37">
        <f t="shared" si="13"/>
        <v>1.1428571428571428</v>
      </c>
      <c r="AD6" s="35">
        <f t="shared" si="14"/>
        <v>21.428571428571427</v>
      </c>
      <c r="AE6" s="35">
        <f t="shared" si="15"/>
        <v>5.3333333333333339</v>
      </c>
      <c r="AF6" s="35">
        <f t="shared" si="16"/>
        <v>300</v>
      </c>
      <c r="AG6" s="35">
        <f t="shared" si="17"/>
        <v>16</v>
      </c>
      <c r="AH6" s="38">
        <f t="shared" si="6"/>
        <v>14</v>
      </c>
      <c r="AI6" s="69">
        <v>39929</v>
      </c>
      <c r="AJ6" s="35">
        <v>35</v>
      </c>
      <c r="AK6" s="35">
        <v>1900</v>
      </c>
      <c r="AL6" s="66" t="s">
        <v>5</v>
      </c>
      <c r="AM6" s="36">
        <v>2</v>
      </c>
      <c r="AN6" s="37">
        <f t="shared" si="18"/>
        <v>-3.5</v>
      </c>
      <c r="AO6" s="35">
        <f t="shared" si="19"/>
        <v>-100</v>
      </c>
      <c r="AP6" s="35">
        <f t="shared" si="20"/>
        <v>3.5000000000000004</v>
      </c>
      <c r="AQ6" s="35">
        <f t="shared" si="21"/>
        <v>-700</v>
      </c>
      <c r="AR6" s="35">
        <f t="shared" si="22"/>
        <v>-24.5</v>
      </c>
      <c r="AS6" s="38">
        <f t="shared" si="23"/>
        <v>7</v>
      </c>
      <c r="AT6" s="69">
        <v>39936</v>
      </c>
      <c r="AU6" s="35">
        <v>10.5</v>
      </c>
      <c r="AV6" s="35">
        <v>1200</v>
      </c>
      <c r="AW6" s="66" t="s">
        <v>6</v>
      </c>
      <c r="AX6" s="36">
        <v>9</v>
      </c>
      <c r="AY6" s="37">
        <f t="shared" si="24"/>
        <v>2.5714285714285716</v>
      </c>
      <c r="AZ6" s="35">
        <f t="shared" si="25"/>
        <v>57.142857142857146</v>
      </c>
      <c r="BA6" s="35">
        <f t="shared" si="26"/>
        <v>4.5</v>
      </c>
      <c r="BB6" s="35">
        <f t="shared" si="27"/>
        <v>400</v>
      </c>
      <c r="BC6" s="35">
        <f t="shared" si="28"/>
        <v>18</v>
      </c>
      <c r="BD6" s="38">
        <f t="shared" si="29"/>
        <v>7</v>
      </c>
      <c r="BE6" s="69">
        <v>39943</v>
      </c>
      <c r="BF6" s="35">
        <v>28.5</v>
      </c>
      <c r="BG6" s="35">
        <v>1600</v>
      </c>
      <c r="BH6" s="66" t="s">
        <v>5</v>
      </c>
      <c r="BI6" s="36">
        <v>1</v>
      </c>
      <c r="BJ6" s="42"/>
    </row>
    <row r="7" spans="1:71" s="39" customFormat="1">
      <c r="A7" s="34" t="str">
        <f>Munka1!B5</f>
        <v>GOLDEN SUN (fv)</v>
      </c>
      <c r="B7" s="62">
        <v>39789</v>
      </c>
      <c r="C7" s="39">
        <v>27.5</v>
      </c>
      <c r="D7" s="39">
        <v>1600</v>
      </c>
      <c r="E7" s="60" t="s">
        <v>5</v>
      </c>
      <c r="F7" s="43">
        <v>2</v>
      </c>
      <c r="G7" s="37">
        <f t="shared" si="7"/>
        <v>-2.2321428571428572E-2</v>
      </c>
      <c r="H7" s="35">
        <f t="shared" si="8"/>
        <v>-1.7857142857142858</v>
      </c>
      <c r="I7" s="35">
        <f t="shared" si="9"/>
        <v>1.25</v>
      </c>
      <c r="J7" s="35">
        <f t="shared" si="0"/>
        <v>-200</v>
      </c>
      <c r="K7" s="35">
        <f t="shared" si="1"/>
        <v>-2.5</v>
      </c>
      <c r="L7" s="38">
        <f t="shared" si="2"/>
        <v>112</v>
      </c>
      <c r="M7" s="62">
        <v>39901</v>
      </c>
      <c r="N7" s="39">
        <v>25</v>
      </c>
      <c r="O7" s="39">
        <v>1400</v>
      </c>
      <c r="P7" s="60" t="s">
        <v>6</v>
      </c>
      <c r="Q7" s="43">
        <v>2</v>
      </c>
      <c r="R7" s="37">
        <f t="shared" si="10"/>
        <v>-0.9285714285714286</v>
      </c>
      <c r="S7" s="35">
        <f t="shared" si="11"/>
        <v>-42.857142857142854</v>
      </c>
      <c r="T7" s="35">
        <f t="shared" si="12"/>
        <v>2.166666666666667</v>
      </c>
      <c r="U7" s="35">
        <f t="shared" si="3"/>
        <v>-300</v>
      </c>
      <c r="V7" s="35">
        <f t="shared" si="4"/>
        <v>-6.5</v>
      </c>
      <c r="W7" s="38">
        <f t="shared" si="5"/>
        <v>7</v>
      </c>
      <c r="X7" s="62">
        <v>39908</v>
      </c>
      <c r="Y7" s="39">
        <v>18.5</v>
      </c>
      <c r="Z7" s="39">
        <v>1100</v>
      </c>
      <c r="AA7" s="60" t="s">
        <v>6</v>
      </c>
      <c r="AB7" s="43">
        <v>4</v>
      </c>
      <c r="AC7" s="37">
        <f t="shared" si="13"/>
        <v>7.1428571428571425E-2</v>
      </c>
      <c r="AD7" s="35">
        <f t="shared" si="14"/>
        <v>71.428571428571431</v>
      </c>
      <c r="AE7" s="35">
        <f t="shared" si="15"/>
        <v>0.1</v>
      </c>
      <c r="AF7" s="35">
        <f t="shared" si="16"/>
        <v>500</v>
      </c>
      <c r="AG7" s="35">
        <f t="shared" si="17"/>
        <v>0.5</v>
      </c>
      <c r="AH7" s="38">
        <f t="shared" si="6"/>
        <v>7</v>
      </c>
      <c r="AI7" s="69">
        <v>39915</v>
      </c>
      <c r="AJ7" s="35">
        <v>19</v>
      </c>
      <c r="AK7" s="35">
        <v>1600</v>
      </c>
      <c r="AL7" s="66" t="s">
        <v>6</v>
      </c>
      <c r="AM7" s="36">
        <v>7</v>
      </c>
      <c r="AN7" s="37">
        <f t="shared" si="18"/>
        <v>1.1428571428571428</v>
      </c>
      <c r="AO7" s="35">
        <f t="shared" si="19"/>
        <v>21.428571428571427</v>
      </c>
      <c r="AP7" s="35">
        <f t="shared" si="20"/>
        <v>5.3333333333333339</v>
      </c>
      <c r="AQ7" s="35">
        <f t="shared" si="21"/>
        <v>300</v>
      </c>
      <c r="AR7" s="35">
        <f t="shared" si="22"/>
        <v>16</v>
      </c>
      <c r="AS7" s="38">
        <f t="shared" si="23"/>
        <v>14</v>
      </c>
      <c r="AT7" s="69">
        <v>39929</v>
      </c>
      <c r="AU7" s="35">
        <v>35</v>
      </c>
      <c r="AV7" s="35">
        <v>1900</v>
      </c>
      <c r="AW7" s="66" t="s">
        <v>5</v>
      </c>
      <c r="AX7" s="36">
        <v>2</v>
      </c>
      <c r="AY7" s="37">
        <f t="shared" si="24"/>
        <v>-3.5</v>
      </c>
      <c r="AZ7" s="35">
        <f t="shared" si="25"/>
        <v>-100</v>
      </c>
      <c r="BA7" s="35">
        <f t="shared" si="26"/>
        <v>3.5000000000000004</v>
      </c>
      <c r="BB7" s="35">
        <f t="shared" si="27"/>
        <v>-700</v>
      </c>
      <c r="BC7" s="35">
        <f t="shared" si="28"/>
        <v>-24.5</v>
      </c>
      <c r="BD7" s="38">
        <f t="shared" si="29"/>
        <v>7</v>
      </c>
      <c r="BE7" s="69">
        <v>39936</v>
      </c>
      <c r="BF7" s="35">
        <v>10.5</v>
      </c>
      <c r="BG7" s="35">
        <v>1200</v>
      </c>
      <c r="BH7" s="66" t="s">
        <v>6</v>
      </c>
      <c r="BI7" s="36">
        <v>9</v>
      </c>
      <c r="BJ7" s="42"/>
    </row>
    <row r="8" spans="1:71" s="39" customFormat="1">
      <c r="A8" s="34" t="str">
        <f>Munka1!B5</f>
        <v>GOLDEN SUN (fv)</v>
      </c>
      <c r="B8" s="62">
        <v>39768</v>
      </c>
      <c r="C8" s="39">
        <v>-4</v>
      </c>
      <c r="D8" s="39">
        <v>1600</v>
      </c>
      <c r="E8" s="60" t="s">
        <v>7</v>
      </c>
      <c r="F8" s="43">
        <v>9</v>
      </c>
      <c r="G8" s="37">
        <f t="shared" si="7"/>
        <v>1.5</v>
      </c>
      <c r="H8" s="35">
        <f t="shared" si="8"/>
        <v>0</v>
      </c>
      <c r="I8" s="35">
        <f t="shared" si="9"/>
        <v>0</v>
      </c>
      <c r="J8" s="35">
        <f t="shared" si="0"/>
        <v>0</v>
      </c>
      <c r="K8" s="35">
        <f t="shared" si="1"/>
        <v>31.5</v>
      </c>
      <c r="L8" s="38">
        <f t="shared" si="2"/>
        <v>21</v>
      </c>
      <c r="M8" s="62">
        <v>39789</v>
      </c>
      <c r="N8" s="39">
        <v>27.5</v>
      </c>
      <c r="O8" s="39">
        <v>1600</v>
      </c>
      <c r="P8" s="60" t="s">
        <v>5</v>
      </c>
      <c r="Q8" s="43">
        <v>2</v>
      </c>
      <c r="R8" s="37">
        <f t="shared" si="10"/>
        <v>-2.2321428571428572E-2</v>
      </c>
      <c r="S8" s="35">
        <f t="shared" si="11"/>
        <v>-1.7857142857142858</v>
      </c>
      <c r="T8" s="35">
        <f t="shared" si="12"/>
        <v>1.25</v>
      </c>
      <c r="U8" s="35">
        <f t="shared" si="3"/>
        <v>-200</v>
      </c>
      <c r="V8" s="35">
        <f t="shared" si="4"/>
        <v>-2.5</v>
      </c>
      <c r="W8" s="38">
        <f t="shared" si="5"/>
        <v>112</v>
      </c>
      <c r="X8" s="62">
        <v>39901</v>
      </c>
      <c r="Y8" s="39">
        <v>25</v>
      </c>
      <c r="Z8" s="39">
        <v>1400</v>
      </c>
      <c r="AA8" s="60" t="s">
        <v>6</v>
      </c>
      <c r="AB8" s="43">
        <v>2</v>
      </c>
      <c r="AC8" s="37">
        <f t="shared" si="13"/>
        <v>-0.9285714285714286</v>
      </c>
      <c r="AD8" s="35">
        <f t="shared" si="14"/>
        <v>-42.857142857142854</v>
      </c>
      <c r="AE8" s="35">
        <f t="shared" si="15"/>
        <v>2.166666666666667</v>
      </c>
      <c r="AF8" s="35">
        <f t="shared" si="16"/>
        <v>-300</v>
      </c>
      <c r="AG8" s="35">
        <f t="shared" si="17"/>
        <v>-6.5</v>
      </c>
      <c r="AH8" s="38">
        <f t="shared" si="6"/>
        <v>7</v>
      </c>
      <c r="AI8" s="62">
        <v>39908</v>
      </c>
      <c r="AJ8" s="39">
        <v>18.5</v>
      </c>
      <c r="AK8" s="39">
        <v>1100</v>
      </c>
      <c r="AL8" s="60" t="s">
        <v>6</v>
      </c>
      <c r="AM8" s="43">
        <v>4</v>
      </c>
      <c r="AN8" s="37">
        <f t="shared" si="18"/>
        <v>7.1428571428571425E-2</v>
      </c>
      <c r="AO8" s="35">
        <f t="shared" si="19"/>
        <v>71.428571428571431</v>
      </c>
      <c r="AP8" s="35">
        <f t="shared" si="20"/>
        <v>0.1</v>
      </c>
      <c r="AQ8" s="35">
        <f t="shared" si="21"/>
        <v>500</v>
      </c>
      <c r="AR8" s="35">
        <f t="shared" si="22"/>
        <v>0.5</v>
      </c>
      <c r="AS8" s="38">
        <f t="shared" si="23"/>
        <v>7</v>
      </c>
      <c r="AT8" s="69">
        <v>39915</v>
      </c>
      <c r="AU8" s="35">
        <v>19</v>
      </c>
      <c r="AV8" s="35">
        <v>1600</v>
      </c>
      <c r="AW8" s="66" t="s">
        <v>6</v>
      </c>
      <c r="AX8" s="36">
        <v>7</v>
      </c>
      <c r="AY8" s="37">
        <f t="shared" si="24"/>
        <v>1.1428571428571428</v>
      </c>
      <c r="AZ8" s="35">
        <f t="shared" si="25"/>
        <v>21.428571428571427</v>
      </c>
      <c r="BA8" s="35">
        <f t="shared" si="26"/>
        <v>5.3333333333333339</v>
      </c>
      <c r="BB8" s="35">
        <f t="shared" si="27"/>
        <v>300</v>
      </c>
      <c r="BC8" s="35">
        <f t="shared" si="28"/>
        <v>16</v>
      </c>
      <c r="BD8" s="38">
        <f t="shared" si="29"/>
        <v>14</v>
      </c>
      <c r="BE8" s="69">
        <v>39929</v>
      </c>
      <c r="BF8" s="35">
        <v>35</v>
      </c>
      <c r="BG8" s="35">
        <v>1900</v>
      </c>
      <c r="BH8" s="66" t="s">
        <v>5</v>
      </c>
      <c r="BI8" s="36">
        <v>2</v>
      </c>
      <c r="BJ8" s="42"/>
    </row>
    <row r="9" spans="1:71" s="39" customFormat="1">
      <c r="A9" s="34" t="str">
        <f>Munka1!B5</f>
        <v>GOLDEN SUN (fv)</v>
      </c>
      <c r="B9" s="62">
        <v>39761</v>
      </c>
      <c r="C9" s="39">
        <v>9.5</v>
      </c>
      <c r="D9" s="39">
        <v>1200</v>
      </c>
      <c r="E9" s="60" t="s">
        <v>6</v>
      </c>
      <c r="F9" s="43">
        <v>7</v>
      </c>
      <c r="G9" s="37">
        <f t="shared" si="7"/>
        <v>-1.9285714285714286</v>
      </c>
      <c r="H9" s="35">
        <f t="shared" si="8"/>
        <v>57.142857142857146</v>
      </c>
      <c r="I9" s="35">
        <f t="shared" si="9"/>
        <v>-3.375</v>
      </c>
      <c r="J9" s="35">
        <f t="shared" si="0"/>
        <v>400</v>
      </c>
      <c r="K9" s="35">
        <f t="shared" si="1"/>
        <v>-13.5</v>
      </c>
      <c r="L9" s="38">
        <f t="shared" si="2"/>
        <v>7</v>
      </c>
      <c r="M9" s="62">
        <v>39768</v>
      </c>
      <c r="N9" s="39">
        <v>-4</v>
      </c>
      <c r="O9" s="39">
        <v>1600</v>
      </c>
      <c r="P9" s="60" t="s">
        <v>7</v>
      </c>
      <c r="Q9" s="43">
        <v>9</v>
      </c>
      <c r="R9" s="37">
        <f t="shared" si="10"/>
        <v>1.5</v>
      </c>
      <c r="S9" s="35">
        <f t="shared" si="11"/>
        <v>0</v>
      </c>
      <c r="T9" s="35">
        <f t="shared" si="12"/>
        <v>0</v>
      </c>
      <c r="U9" s="35">
        <f t="shared" si="3"/>
        <v>0</v>
      </c>
      <c r="V9" s="35">
        <f t="shared" si="4"/>
        <v>31.5</v>
      </c>
      <c r="W9" s="38">
        <f t="shared" si="5"/>
        <v>21</v>
      </c>
      <c r="X9" s="62">
        <v>39789</v>
      </c>
      <c r="Y9" s="39">
        <v>27.5</v>
      </c>
      <c r="Z9" s="39">
        <v>1600</v>
      </c>
      <c r="AA9" s="60" t="s">
        <v>5</v>
      </c>
      <c r="AB9" s="43">
        <v>2</v>
      </c>
      <c r="AC9" s="37">
        <f t="shared" si="13"/>
        <v>-2.2321428571428572E-2</v>
      </c>
      <c r="AD9" s="35">
        <f t="shared" si="14"/>
        <v>-1.7857142857142858</v>
      </c>
      <c r="AE9" s="35">
        <f t="shared" si="15"/>
        <v>1.25</v>
      </c>
      <c r="AF9" s="35">
        <f t="shared" si="16"/>
        <v>-200</v>
      </c>
      <c r="AG9" s="35">
        <f t="shared" si="17"/>
        <v>-2.5</v>
      </c>
      <c r="AH9" s="38">
        <f t="shared" si="6"/>
        <v>112</v>
      </c>
      <c r="AI9" s="62">
        <v>39901</v>
      </c>
      <c r="AJ9" s="39">
        <v>25</v>
      </c>
      <c r="AK9" s="39">
        <v>1400</v>
      </c>
      <c r="AL9" s="60" t="s">
        <v>6</v>
      </c>
      <c r="AM9" s="43">
        <v>2</v>
      </c>
      <c r="AN9" s="37">
        <f t="shared" si="18"/>
        <v>-0.9285714285714286</v>
      </c>
      <c r="AO9" s="35">
        <f t="shared" si="19"/>
        <v>-42.857142857142854</v>
      </c>
      <c r="AP9" s="35">
        <f t="shared" si="20"/>
        <v>2.166666666666667</v>
      </c>
      <c r="AQ9" s="35">
        <f t="shared" si="21"/>
        <v>-300</v>
      </c>
      <c r="AR9" s="35">
        <f t="shared" si="22"/>
        <v>-6.5</v>
      </c>
      <c r="AS9" s="38">
        <f t="shared" si="23"/>
        <v>7</v>
      </c>
      <c r="AT9" s="62">
        <v>39908</v>
      </c>
      <c r="AU9" s="39">
        <v>18.5</v>
      </c>
      <c r="AV9" s="39">
        <v>1100</v>
      </c>
      <c r="AW9" s="60" t="s">
        <v>6</v>
      </c>
      <c r="AX9" s="43">
        <v>4</v>
      </c>
      <c r="AY9" s="37">
        <f t="shared" si="24"/>
        <v>7.1428571428571425E-2</v>
      </c>
      <c r="AZ9" s="35">
        <f t="shared" si="25"/>
        <v>71.428571428571431</v>
      </c>
      <c r="BA9" s="35">
        <f t="shared" si="26"/>
        <v>0.1</v>
      </c>
      <c r="BB9" s="35">
        <f t="shared" si="27"/>
        <v>500</v>
      </c>
      <c r="BC9" s="35">
        <f t="shared" si="28"/>
        <v>0.5</v>
      </c>
      <c r="BD9" s="38">
        <f t="shared" si="29"/>
        <v>7</v>
      </c>
      <c r="BE9" s="62">
        <v>39915</v>
      </c>
      <c r="BF9" s="39">
        <v>19</v>
      </c>
      <c r="BG9" s="39">
        <v>1600</v>
      </c>
      <c r="BH9" s="60" t="s">
        <v>6</v>
      </c>
      <c r="BI9" s="54">
        <v>7</v>
      </c>
      <c r="BJ9" s="42"/>
    </row>
    <row r="10" spans="1:71" s="39" customFormat="1">
      <c r="A10" s="34" t="str">
        <f>Munka1!B5</f>
        <v>GOLDEN SUN (fv)</v>
      </c>
      <c r="B10" s="62">
        <v>39754</v>
      </c>
      <c r="C10" s="60">
        <v>-6.5</v>
      </c>
      <c r="D10" s="60">
        <v>1400</v>
      </c>
      <c r="E10" s="60" t="s">
        <v>19</v>
      </c>
      <c r="F10" s="61">
        <v>7</v>
      </c>
      <c r="G10" s="37">
        <f t="shared" si="7"/>
        <v>2.2857142857142856</v>
      </c>
      <c r="H10" s="35">
        <f t="shared" si="8"/>
        <v>-28.571428571428573</v>
      </c>
      <c r="I10" s="35">
        <f t="shared" si="9"/>
        <v>-8</v>
      </c>
      <c r="J10" s="35">
        <f t="shared" si="0"/>
        <v>-200</v>
      </c>
      <c r="K10" s="35">
        <f t="shared" si="1"/>
        <v>16</v>
      </c>
      <c r="L10" s="38">
        <f t="shared" si="2"/>
        <v>7</v>
      </c>
      <c r="M10" s="62">
        <v>39761</v>
      </c>
      <c r="N10" s="39">
        <v>9.5</v>
      </c>
      <c r="O10" s="39">
        <v>1200</v>
      </c>
      <c r="P10" s="60" t="s">
        <v>6</v>
      </c>
      <c r="Q10" s="43">
        <v>7</v>
      </c>
      <c r="R10" s="37">
        <f t="shared" si="10"/>
        <v>-1.9285714285714286</v>
      </c>
      <c r="S10" s="35">
        <f t="shared" si="11"/>
        <v>57.142857142857146</v>
      </c>
      <c r="T10" s="35">
        <f t="shared" si="12"/>
        <v>-3.375</v>
      </c>
      <c r="U10" s="35">
        <f t="shared" si="3"/>
        <v>400</v>
      </c>
      <c r="V10" s="35">
        <f t="shared" si="4"/>
        <v>-13.5</v>
      </c>
      <c r="W10" s="38">
        <f t="shared" si="5"/>
        <v>7</v>
      </c>
      <c r="X10" s="62">
        <v>39768</v>
      </c>
      <c r="Y10" s="39">
        <v>-4</v>
      </c>
      <c r="Z10" s="39">
        <v>1600</v>
      </c>
      <c r="AA10" s="60" t="s">
        <v>7</v>
      </c>
      <c r="AB10" s="43">
        <v>9</v>
      </c>
      <c r="AC10" s="37">
        <f t="shared" si="13"/>
        <v>1.5</v>
      </c>
      <c r="AD10" s="35">
        <f t="shared" si="14"/>
        <v>0</v>
      </c>
      <c r="AE10" s="35">
        <f t="shared" si="15"/>
        <v>0</v>
      </c>
      <c r="AF10" s="35">
        <f t="shared" si="16"/>
        <v>0</v>
      </c>
      <c r="AG10" s="35">
        <f t="shared" si="17"/>
        <v>31.5</v>
      </c>
      <c r="AH10" s="38">
        <f t="shared" si="6"/>
        <v>21</v>
      </c>
      <c r="AI10" s="62">
        <v>39789</v>
      </c>
      <c r="AJ10" s="39">
        <v>27.5</v>
      </c>
      <c r="AK10" s="39">
        <v>1600</v>
      </c>
      <c r="AL10" s="60" t="s">
        <v>5</v>
      </c>
      <c r="AM10" s="43">
        <v>2</v>
      </c>
      <c r="AN10" s="37">
        <f t="shared" si="18"/>
        <v>-2.2321428571428572E-2</v>
      </c>
      <c r="AO10" s="35">
        <f t="shared" si="19"/>
        <v>-1.7857142857142858</v>
      </c>
      <c r="AP10" s="35">
        <f t="shared" si="20"/>
        <v>1.25</v>
      </c>
      <c r="AQ10" s="35">
        <f t="shared" si="21"/>
        <v>-200</v>
      </c>
      <c r="AR10" s="35">
        <f t="shared" si="22"/>
        <v>-2.5</v>
      </c>
      <c r="AS10" s="38">
        <f t="shared" si="23"/>
        <v>112</v>
      </c>
      <c r="AT10" s="62">
        <v>39901</v>
      </c>
      <c r="AU10" s="39">
        <v>25</v>
      </c>
      <c r="AV10" s="39">
        <v>1400</v>
      </c>
      <c r="AW10" s="60" t="s">
        <v>6</v>
      </c>
      <c r="AX10" s="43">
        <v>2</v>
      </c>
      <c r="AY10" s="37">
        <f t="shared" si="24"/>
        <v>-0.9285714285714286</v>
      </c>
      <c r="AZ10" s="35">
        <f t="shared" si="25"/>
        <v>-42.857142857142854</v>
      </c>
      <c r="BA10" s="35">
        <f t="shared" si="26"/>
        <v>2.166666666666667</v>
      </c>
      <c r="BB10" s="35">
        <f t="shared" si="27"/>
        <v>-300</v>
      </c>
      <c r="BC10" s="35">
        <f t="shared" si="28"/>
        <v>-6.5</v>
      </c>
      <c r="BD10" s="38">
        <f t="shared" si="29"/>
        <v>7</v>
      </c>
      <c r="BE10" s="62">
        <v>39908</v>
      </c>
      <c r="BF10" s="39">
        <v>18.5</v>
      </c>
      <c r="BG10" s="39">
        <v>1100</v>
      </c>
      <c r="BH10" s="60" t="s">
        <v>6</v>
      </c>
      <c r="BI10" s="43">
        <v>4</v>
      </c>
      <c r="BJ10" s="42"/>
    </row>
    <row r="11" spans="1:71" s="39" customFormat="1">
      <c r="A11" s="34" t="str">
        <f>Munka1!B5</f>
        <v>GOLDEN SUN (fv)</v>
      </c>
      <c r="B11" s="62">
        <v>39733</v>
      </c>
      <c r="C11" s="60">
        <v>-6</v>
      </c>
      <c r="D11" s="60">
        <v>1600</v>
      </c>
      <c r="E11" s="60" t="s">
        <v>6</v>
      </c>
      <c r="F11" s="61">
        <v>11</v>
      </c>
      <c r="G11" s="37">
        <f t="shared" si="7"/>
        <v>-2.3809523809523808E-2</v>
      </c>
      <c r="H11" s="35">
        <f t="shared" si="8"/>
        <v>-9.5238095238095237</v>
      </c>
      <c r="I11" s="35">
        <f t="shared" si="9"/>
        <v>0.25</v>
      </c>
      <c r="J11" s="35">
        <f t="shared" si="0"/>
        <v>-200</v>
      </c>
      <c r="K11" s="35">
        <f t="shared" si="1"/>
        <v>-0.5</v>
      </c>
      <c r="L11" s="38">
        <f t="shared" si="2"/>
        <v>21</v>
      </c>
      <c r="M11" s="62">
        <v>39754</v>
      </c>
      <c r="N11" s="60">
        <v>-6.5</v>
      </c>
      <c r="O11" s="60">
        <v>1400</v>
      </c>
      <c r="P11" s="60" t="s">
        <v>19</v>
      </c>
      <c r="Q11" s="61">
        <v>7</v>
      </c>
      <c r="R11" s="37">
        <f t="shared" si="10"/>
        <v>2.2857142857142856</v>
      </c>
      <c r="S11" s="35">
        <f t="shared" si="11"/>
        <v>-28.571428571428573</v>
      </c>
      <c r="T11" s="35">
        <f t="shared" si="12"/>
        <v>-8</v>
      </c>
      <c r="U11" s="35">
        <f t="shared" si="3"/>
        <v>-200</v>
      </c>
      <c r="V11" s="35">
        <f t="shared" si="4"/>
        <v>16</v>
      </c>
      <c r="W11" s="38">
        <f t="shared" si="5"/>
        <v>7</v>
      </c>
      <c r="X11" s="62">
        <v>39761</v>
      </c>
      <c r="Y11" s="39">
        <v>9.5</v>
      </c>
      <c r="Z11" s="39">
        <v>1200</v>
      </c>
      <c r="AA11" s="60" t="s">
        <v>6</v>
      </c>
      <c r="AB11" s="43">
        <v>7</v>
      </c>
      <c r="AC11" s="37">
        <f t="shared" si="13"/>
        <v>-1.9285714285714286</v>
      </c>
      <c r="AD11" s="35">
        <f t="shared" si="14"/>
        <v>57.142857142857146</v>
      </c>
      <c r="AE11" s="35">
        <f t="shared" si="15"/>
        <v>-3.375</v>
      </c>
      <c r="AF11" s="35">
        <f t="shared" si="16"/>
        <v>400</v>
      </c>
      <c r="AG11" s="35">
        <f t="shared" si="17"/>
        <v>-13.5</v>
      </c>
      <c r="AH11" s="38">
        <f t="shared" si="6"/>
        <v>7</v>
      </c>
      <c r="AI11" s="62">
        <v>39768</v>
      </c>
      <c r="AJ11" s="39">
        <v>-4</v>
      </c>
      <c r="AK11" s="39">
        <v>1600</v>
      </c>
      <c r="AL11" s="60" t="s">
        <v>7</v>
      </c>
      <c r="AM11" s="43">
        <v>9</v>
      </c>
      <c r="AN11" s="37">
        <f t="shared" si="18"/>
        <v>1.5</v>
      </c>
      <c r="AO11" s="35">
        <f t="shared" si="19"/>
        <v>0</v>
      </c>
      <c r="AP11" s="35">
        <f t="shared" si="20"/>
        <v>0</v>
      </c>
      <c r="AQ11" s="35">
        <f t="shared" si="21"/>
        <v>0</v>
      </c>
      <c r="AR11" s="35">
        <f t="shared" si="22"/>
        <v>31.5</v>
      </c>
      <c r="AS11" s="38">
        <f t="shared" si="23"/>
        <v>21</v>
      </c>
      <c r="AT11" s="62">
        <v>39789</v>
      </c>
      <c r="AU11" s="39">
        <v>27.5</v>
      </c>
      <c r="AV11" s="39">
        <v>1600</v>
      </c>
      <c r="AW11" s="60" t="s">
        <v>5</v>
      </c>
      <c r="AX11" s="43">
        <v>2</v>
      </c>
      <c r="AY11" s="37">
        <f t="shared" si="24"/>
        <v>-2.2321428571428572E-2</v>
      </c>
      <c r="AZ11" s="35">
        <f t="shared" si="25"/>
        <v>-1.7857142857142858</v>
      </c>
      <c r="BA11" s="35">
        <f t="shared" si="26"/>
        <v>1.25</v>
      </c>
      <c r="BB11" s="35">
        <f t="shared" si="27"/>
        <v>-200</v>
      </c>
      <c r="BC11" s="35">
        <f t="shared" si="28"/>
        <v>-2.5</v>
      </c>
      <c r="BD11" s="38">
        <f t="shared" si="29"/>
        <v>112</v>
      </c>
      <c r="BE11" s="62">
        <v>39901</v>
      </c>
      <c r="BF11" s="39">
        <v>25</v>
      </c>
      <c r="BG11" s="39">
        <v>1400</v>
      </c>
      <c r="BH11" s="60" t="s">
        <v>6</v>
      </c>
      <c r="BI11" s="43">
        <v>2</v>
      </c>
      <c r="BJ11" s="42"/>
    </row>
    <row r="12" spans="1:71" s="39" customFormat="1">
      <c r="A12" s="34" t="str">
        <f>Munka1!B5</f>
        <v>GOLDEN SUN (fv)</v>
      </c>
      <c r="B12" s="87">
        <v>39712</v>
      </c>
      <c r="C12" s="85">
        <v>12</v>
      </c>
      <c r="D12" s="85">
        <v>1400</v>
      </c>
      <c r="E12" s="85" t="s">
        <v>8</v>
      </c>
      <c r="F12" s="86">
        <v>10</v>
      </c>
      <c r="G12" s="37">
        <f t="shared" si="7"/>
        <v>-0.8571428571428571</v>
      </c>
      <c r="H12" s="35">
        <f t="shared" si="8"/>
        <v>9.5238095238095237</v>
      </c>
      <c r="I12" s="35">
        <f t="shared" si="9"/>
        <v>-9</v>
      </c>
      <c r="J12" s="35">
        <f t="shared" si="0"/>
        <v>200</v>
      </c>
      <c r="K12" s="35">
        <f t="shared" si="1"/>
        <v>-18</v>
      </c>
      <c r="L12" s="38">
        <f t="shared" si="2"/>
        <v>21</v>
      </c>
      <c r="M12" s="62">
        <v>39733</v>
      </c>
      <c r="N12" s="60">
        <v>-6</v>
      </c>
      <c r="O12" s="60">
        <v>1600</v>
      </c>
      <c r="P12" s="60" t="s">
        <v>6</v>
      </c>
      <c r="Q12" s="61">
        <v>11</v>
      </c>
      <c r="R12" s="37">
        <f t="shared" si="10"/>
        <v>-2.3809523809523808E-2</v>
      </c>
      <c r="S12" s="35">
        <f t="shared" si="11"/>
        <v>-9.5238095238095237</v>
      </c>
      <c r="T12" s="35">
        <f t="shared" si="12"/>
        <v>0.25</v>
      </c>
      <c r="U12" s="35">
        <f t="shared" si="3"/>
        <v>-200</v>
      </c>
      <c r="V12" s="35">
        <f t="shared" si="4"/>
        <v>-0.5</v>
      </c>
      <c r="W12" s="38">
        <f t="shared" si="5"/>
        <v>21</v>
      </c>
      <c r="X12" s="62">
        <v>39754</v>
      </c>
      <c r="Y12" s="60">
        <v>-6.5</v>
      </c>
      <c r="Z12" s="60">
        <v>1400</v>
      </c>
      <c r="AA12" s="60" t="s">
        <v>19</v>
      </c>
      <c r="AB12" s="61">
        <v>7</v>
      </c>
      <c r="AC12" s="37">
        <f t="shared" si="13"/>
        <v>2.2857142857142856</v>
      </c>
      <c r="AD12" s="35">
        <f t="shared" si="14"/>
        <v>-28.571428571428573</v>
      </c>
      <c r="AE12" s="35">
        <f t="shared" si="15"/>
        <v>-8</v>
      </c>
      <c r="AF12" s="35">
        <f t="shared" si="16"/>
        <v>-200</v>
      </c>
      <c r="AG12" s="35">
        <f t="shared" si="17"/>
        <v>16</v>
      </c>
      <c r="AH12" s="38">
        <f t="shared" si="6"/>
        <v>7</v>
      </c>
      <c r="AI12" s="62">
        <v>39761</v>
      </c>
      <c r="AJ12" s="39">
        <v>9.5</v>
      </c>
      <c r="AK12" s="39">
        <v>1200</v>
      </c>
      <c r="AL12" s="60" t="s">
        <v>6</v>
      </c>
      <c r="AM12" s="43">
        <v>7</v>
      </c>
      <c r="AN12" s="37">
        <f t="shared" si="18"/>
        <v>-1.9285714285714286</v>
      </c>
      <c r="AO12" s="35">
        <f t="shared" si="19"/>
        <v>57.142857142857146</v>
      </c>
      <c r="AP12" s="35">
        <f t="shared" si="20"/>
        <v>-3.375</v>
      </c>
      <c r="AQ12" s="35">
        <f t="shared" si="21"/>
        <v>400</v>
      </c>
      <c r="AR12" s="35">
        <f t="shared" si="22"/>
        <v>-13.5</v>
      </c>
      <c r="AS12" s="38">
        <f t="shared" si="23"/>
        <v>7</v>
      </c>
      <c r="AT12" s="62">
        <v>39768</v>
      </c>
      <c r="AU12" s="39">
        <v>-4</v>
      </c>
      <c r="AV12" s="39">
        <v>1600</v>
      </c>
      <c r="AW12" s="60" t="s">
        <v>7</v>
      </c>
      <c r="AX12" s="43">
        <v>9</v>
      </c>
      <c r="AY12" s="37">
        <f t="shared" si="24"/>
        <v>1.5</v>
      </c>
      <c r="AZ12" s="35">
        <f t="shared" si="25"/>
        <v>0</v>
      </c>
      <c r="BA12" s="35">
        <f t="shared" si="26"/>
        <v>0</v>
      </c>
      <c r="BB12" s="35">
        <f t="shared" si="27"/>
        <v>0</v>
      </c>
      <c r="BC12" s="35">
        <f t="shared" si="28"/>
        <v>31.5</v>
      </c>
      <c r="BD12" s="38">
        <f t="shared" si="29"/>
        <v>21</v>
      </c>
      <c r="BE12" s="62">
        <v>39789</v>
      </c>
      <c r="BF12" s="39">
        <v>27.5</v>
      </c>
      <c r="BG12" s="39">
        <v>1600</v>
      </c>
      <c r="BH12" s="60" t="s">
        <v>5</v>
      </c>
      <c r="BI12" s="43">
        <v>2</v>
      </c>
      <c r="BJ12" s="42"/>
    </row>
    <row r="13" spans="1:71" s="39" customFormat="1">
      <c r="A13" s="34" t="str">
        <f>Munka1!B5</f>
        <v>GOLDEN SUN (fv)</v>
      </c>
      <c r="B13" s="87">
        <v>39705</v>
      </c>
      <c r="C13" s="85">
        <v>20</v>
      </c>
      <c r="D13" s="85">
        <v>1300</v>
      </c>
      <c r="E13" s="85" t="s">
        <v>8</v>
      </c>
      <c r="F13" s="86">
        <v>7</v>
      </c>
      <c r="G13" s="37">
        <f t="shared" si="7"/>
        <v>-1.1428571428571428</v>
      </c>
      <c r="H13" s="35">
        <f t="shared" si="8"/>
        <v>14.285714285714286</v>
      </c>
      <c r="I13" s="35">
        <f t="shared" si="9"/>
        <v>-8</v>
      </c>
      <c r="J13" s="35">
        <f t="shared" si="0"/>
        <v>100</v>
      </c>
      <c r="K13" s="35">
        <f t="shared" si="1"/>
        <v>-8</v>
      </c>
      <c r="L13" s="38">
        <f t="shared" si="2"/>
        <v>7</v>
      </c>
      <c r="M13" s="87">
        <v>39712</v>
      </c>
      <c r="N13" s="85">
        <v>12</v>
      </c>
      <c r="O13" s="85">
        <v>1400</v>
      </c>
      <c r="P13" s="85" t="s">
        <v>8</v>
      </c>
      <c r="Q13" s="86">
        <v>10</v>
      </c>
      <c r="R13" s="37">
        <f t="shared" si="10"/>
        <v>-0.8571428571428571</v>
      </c>
      <c r="S13" s="35">
        <f t="shared" si="11"/>
        <v>9.5238095238095237</v>
      </c>
      <c r="T13" s="35">
        <f t="shared" si="12"/>
        <v>-9</v>
      </c>
      <c r="U13" s="35">
        <f t="shared" si="3"/>
        <v>200</v>
      </c>
      <c r="V13" s="35">
        <f t="shared" si="4"/>
        <v>-18</v>
      </c>
      <c r="W13" s="38">
        <f t="shared" si="5"/>
        <v>21</v>
      </c>
      <c r="X13" s="62">
        <v>39733</v>
      </c>
      <c r="Y13" s="60">
        <v>-6</v>
      </c>
      <c r="Z13" s="60">
        <v>1600</v>
      </c>
      <c r="AA13" s="60" t="s">
        <v>6</v>
      </c>
      <c r="AB13" s="61">
        <v>11</v>
      </c>
      <c r="AC13" s="37">
        <f t="shared" si="13"/>
        <v>-2.3809523809523808E-2</v>
      </c>
      <c r="AD13" s="35">
        <f t="shared" si="14"/>
        <v>-9.5238095238095237</v>
      </c>
      <c r="AE13" s="35">
        <f t="shared" si="15"/>
        <v>0.25</v>
      </c>
      <c r="AF13" s="35">
        <f t="shared" si="16"/>
        <v>-200</v>
      </c>
      <c r="AG13" s="35">
        <f t="shared" si="17"/>
        <v>-0.5</v>
      </c>
      <c r="AH13" s="38">
        <f t="shared" si="6"/>
        <v>21</v>
      </c>
      <c r="AI13" s="62">
        <v>39754</v>
      </c>
      <c r="AJ13" s="60">
        <v>-6.5</v>
      </c>
      <c r="AK13" s="60">
        <v>1400</v>
      </c>
      <c r="AL13" s="60" t="s">
        <v>19</v>
      </c>
      <c r="AM13" s="61">
        <v>7</v>
      </c>
      <c r="AN13" s="37">
        <f t="shared" si="18"/>
        <v>2.2857142857142856</v>
      </c>
      <c r="AO13" s="35">
        <f t="shared" si="19"/>
        <v>-28.571428571428573</v>
      </c>
      <c r="AP13" s="35">
        <f t="shared" si="20"/>
        <v>-8</v>
      </c>
      <c r="AQ13" s="35">
        <f t="shared" si="21"/>
        <v>-200</v>
      </c>
      <c r="AR13" s="35">
        <f t="shared" si="22"/>
        <v>16</v>
      </c>
      <c r="AS13" s="38">
        <f t="shared" si="23"/>
        <v>7</v>
      </c>
      <c r="AT13" s="62">
        <v>39761</v>
      </c>
      <c r="AU13" s="39">
        <v>9.5</v>
      </c>
      <c r="AV13" s="39">
        <v>1200</v>
      </c>
      <c r="AW13" s="60" t="s">
        <v>6</v>
      </c>
      <c r="AX13" s="43">
        <v>7</v>
      </c>
      <c r="AY13" s="37">
        <f t="shared" si="24"/>
        <v>-1.9285714285714286</v>
      </c>
      <c r="AZ13" s="35">
        <f t="shared" si="25"/>
        <v>57.142857142857146</v>
      </c>
      <c r="BA13" s="35">
        <f t="shared" si="26"/>
        <v>-3.375</v>
      </c>
      <c r="BB13" s="35">
        <f t="shared" si="27"/>
        <v>400</v>
      </c>
      <c r="BC13" s="35">
        <f t="shared" si="28"/>
        <v>-13.5</v>
      </c>
      <c r="BD13" s="38">
        <f t="shared" si="29"/>
        <v>7</v>
      </c>
      <c r="BE13" s="62">
        <v>39768</v>
      </c>
      <c r="BF13" s="39">
        <v>-4</v>
      </c>
      <c r="BG13" s="39">
        <v>1600</v>
      </c>
      <c r="BH13" s="60" t="s">
        <v>7</v>
      </c>
      <c r="BI13" s="43">
        <v>9</v>
      </c>
      <c r="BJ13" s="42"/>
    </row>
    <row r="14" spans="1:71" s="39" customFormat="1">
      <c r="A14" s="41" t="s">
        <v>9</v>
      </c>
      <c r="B14" s="62">
        <v>39970</v>
      </c>
      <c r="C14" s="39">
        <v>31.5</v>
      </c>
      <c r="D14" s="39">
        <v>1200</v>
      </c>
      <c r="E14" s="60" t="s">
        <v>11</v>
      </c>
      <c r="F14" s="43">
        <v>1</v>
      </c>
      <c r="G14" s="37">
        <f t="shared" si="7"/>
        <v>0.1</v>
      </c>
      <c r="H14" s="35">
        <f t="shared" si="8"/>
        <v>13.333333333333334</v>
      </c>
      <c r="I14" s="35">
        <f t="shared" si="9"/>
        <v>0.75</v>
      </c>
      <c r="J14" s="35">
        <f t="shared" si="0"/>
        <v>200</v>
      </c>
      <c r="K14" s="35">
        <f t="shared" si="1"/>
        <v>1.5</v>
      </c>
      <c r="L14" s="38">
        <f t="shared" si="2"/>
        <v>15</v>
      </c>
      <c r="M14" s="62">
        <v>39985</v>
      </c>
      <c r="N14" s="39">
        <v>33</v>
      </c>
      <c r="O14" s="39">
        <v>1400</v>
      </c>
      <c r="P14" s="60" t="s">
        <v>13</v>
      </c>
      <c r="Q14" s="43">
        <v>2</v>
      </c>
      <c r="R14" s="37">
        <f t="shared" si="10"/>
        <v>0</v>
      </c>
      <c r="S14" s="35">
        <f t="shared" si="11"/>
        <v>14.285714285714286</v>
      </c>
      <c r="T14" s="35">
        <f t="shared" si="12"/>
        <v>0</v>
      </c>
      <c r="U14" s="35">
        <f t="shared" si="3"/>
        <v>200</v>
      </c>
      <c r="V14" s="35">
        <f t="shared" si="4"/>
        <v>0</v>
      </c>
      <c r="W14" s="38">
        <f t="shared" si="5"/>
        <v>14</v>
      </c>
      <c r="X14" s="62">
        <v>39999</v>
      </c>
      <c r="Y14" s="39">
        <v>33</v>
      </c>
      <c r="Z14" s="39">
        <v>1600</v>
      </c>
      <c r="AA14" s="60" t="s">
        <v>13</v>
      </c>
      <c r="AB14" s="43">
        <v>7</v>
      </c>
      <c r="AC14" s="37">
        <f t="shared" si="13"/>
        <v>0</v>
      </c>
      <c r="AD14" s="35">
        <f t="shared" si="14"/>
        <v>0</v>
      </c>
      <c r="AE14" s="35">
        <f t="shared" si="15"/>
        <v>0</v>
      </c>
      <c r="AF14" s="35">
        <f t="shared" si="16"/>
        <v>0</v>
      </c>
      <c r="AG14" s="35">
        <f t="shared" si="17"/>
        <v>0</v>
      </c>
      <c r="AH14" s="38">
        <f t="shared" si="6"/>
        <v>21</v>
      </c>
      <c r="AI14" s="62">
        <v>40020</v>
      </c>
      <c r="AJ14" s="39">
        <v>33</v>
      </c>
      <c r="AK14" s="39">
        <v>1600</v>
      </c>
      <c r="AL14" s="60" t="s">
        <v>13</v>
      </c>
      <c r="AM14" s="43">
        <v>4</v>
      </c>
      <c r="AN14" s="37">
        <f t="shared" si="18"/>
        <v>-1.25</v>
      </c>
      <c r="AO14" s="35">
        <f t="shared" si="19"/>
        <v>-33.333333333333336</v>
      </c>
      <c r="AP14" s="35">
        <f t="shared" si="20"/>
        <v>3.75</v>
      </c>
      <c r="AQ14" s="35">
        <f t="shared" si="21"/>
        <v>-200</v>
      </c>
      <c r="AR14" s="35">
        <f t="shared" si="22"/>
        <v>-7.5</v>
      </c>
      <c r="AS14" s="38">
        <f t="shared" si="23"/>
        <v>6</v>
      </c>
      <c r="AT14" s="62">
        <v>40026</v>
      </c>
      <c r="AU14" s="39">
        <v>25.5</v>
      </c>
      <c r="AV14" s="39">
        <v>1400</v>
      </c>
      <c r="AW14" s="60" t="s">
        <v>13</v>
      </c>
      <c r="AX14" s="43">
        <v>7</v>
      </c>
      <c r="AY14" s="37">
        <f t="shared" si="24"/>
        <v>0.75</v>
      </c>
      <c r="AZ14" s="35">
        <f t="shared" si="25"/>
        <v>25</v>
      </c>
      <c r="BA14" s="35">
        <f t="shared" si="26"/>
        <v>3</v>
      </c>
      <c r="BB14" s="35">
        <f t="shared" si="27"/>
        <v>200</v>
      </c>
      <c r="BC14" s="35">
        <f t="shared" si="28"/>
        <v>6</v>
      </c>
      <c r="BD14" s="38">
        <f t="shared" si="29"/>
        <v>8</v>
      </c>
      <c r="BE14" s="62">
        <v>40034</v>
      </c>
      <c r="BF14" s="39">
        <v>31.5</v>
      </c>
      <c r="BG14" s="39">
        <v>1600</v>
      </c>
      <c r="BH14" s="60" t="s">
        <v>10</v>
      </c>
      <c r="BI14" s="47">
        <v>3</v>
      </c>
      <c r="BJ14" s="42"/>
    </row>
    <row r="15" spans="1:71" s="39" customFormat="1">
      <c r="A15" s="41" t="s">
        <v>9</v>
      </c>
      <c r="B15" s="62">
        <v>39963</v>
      </c>
      <c r="C15" s="39">
        <v>25.5</v>
      </c>
      <c r="D15" s="39">
        <v>1600</v>
      </c>
      <c r="E15" s="60" t="s">
        <v>11</v>
      </c>
      <c r="F15" s="43">
        <v>1</v>
      </c>
      <c r="G15" s="37">
        <f t="shared" si="7"/>
        <v>0.8571428571428571</v>
      </c>
      <c r="H15" s="35">
        <f t="shared" si="8"/>
        <v>-57.142857142857146</v>
      </c>
      <c r="I15" s="35">
        <f t="shared" si="9"/>
        <v>-1.5</v>
      </c>
      <c r="J15" s="35">
        <f t="shared" si="0"/>
        <v>-400</v>
      </c>
      <c r="K15" s="35">
        <f t="shared" si="1"/>
        <v>6</v>
      </c>
      <c r="L15" s="38">
        <f t="shared" si="2"/>
        <v>7</v>
      </c>
      <c r="M15" s="62">
        <v>39970</v>
      </c>
      <c r="N15" s="39">
        <v>31.5</v>
      </c>
      <c r="O15" s="39">
        <v>1200</v>
      </c>
      <c r="P15" s="60" t="s">
        <v>11</v>
      </c>
      <c r="Q15" s="43">
        <v>1</v>
      </c>
      <c r="R15" s="37">
        <f t="shared" si="10"/>
        <v>0.1</v>
      </c>
      <c r="S15" s="35">
        <f t="shared" si="11"/>
        <v>13.333333333333334</v>
      </c>
      <c r="T15" s="35">
        <f t="shared" si="12"/>
        <v>0.75</v>
      </c>
      <c r="U15" s="35">
        <f t="shared" si="3"/>
        <v>200</v>
      </c>
      <c r="V15" s="35">
        <f t="shared" si="4"/>
        <v>1.5</v>
      </c>
      <c r="W15" s="38">
        <f t="shared" si="5"/>
        <v>15</v>
      </c>
      <c r="X15" s="62">
        <v>39985</v>
      </c>
      <c r="Y15" s="39">
        <v>33</v>
      </c>
      <c r="Z15" s="39">
        <v>1400</v>
      </c>
      <c r="AA15" s="60" t="s">
        <v>13</v>
      </c>
      <c r="AB15" s="43">
        <v>2</v>
      </c>
      <c r="AC15" s="37">
        <f t="shared" si="13"/>
        <v>0</v>
      </c>
      <c r="AD15" s="35">
        <f t="shared" si="14"/>
        <v>14.285714285714286</v>
      </c>
      <c r="AE15" s="35">
        <f t="shared" si="15"/>
        <v>0</v>
      </c>
      <c r="AF15" s="35">
        <f t="shared" si="16"/>
        <v>200</v>
      </c>
      <c r="AG15" s="35">
        <f t="shared" si="17"/>
        <v>0</v>
      </c>
      <c r="AH15" s="38">
        <f t="shared" si="6"/>
        <v>14</v>
      </c>
      <c r="AI15" s="62">
        <v>39999</v>
      </c>
      <c r="AJ15" s="39">
        <v>33</v>
      </c>
      <c r="AK15" s="39">
        <v>1600</v>
      </c>
      <c r="AL15" s="60" t="s">
        <v>13</v>
      </c>
      <c r="AM15" s="43">
        <v>7</v>
      </c>
      <c r="AN15" s="37">
        <f t="shared" si="18"/>
        <v>0</v>
      </c>
      <c r="AO15" s="35">
        <f t="shared" si="19"/>
        <v>0</v>
      </c>
      <c r="AP15" s="35">
        <f t="shared" si="20"/>
        <v>0</v>
      </c>
      <c r="AQ15" s="35">
        <f t="shared" si="21"/>
        <v>0</v>
      </c>
      <c r="AR15" s="35">
        <f t="shared" si="22"/>
        <v>0</v>
      </c>
      <c r="AS15" s="38">
        <f t="shared" si="23"/>
        <v>21</v>
      </c>
      <c r="AT15" s="62">
        <v>40020</v>
      </c>
      <c r="AU15" s="39">
        <v>33</v>
      </c>
      <c r="AV15" s="39">
        <v>1600</v>
      </c>
      <c r="AW15" s="60" t="s">
        <v>13</v>
      </c>
      <c r="AX15" s="43">
        <v>4</v>
      </c>
      <c r="AY15" s="37">
        <f t="shared" si="24"/>
        <v>-1.25</v>
      </c>
      <c r="AZ15" s="35">
        <f t="shared" si="25"/>
        <v>-33.333333333333336</v>
      </c>
      <c r="BA15" s="35">
        <f t="shared" si="26"/>
        <v>3.75</v>
      </c>
      <c r="BB15" s="35">
        <f t="shared" si="27"/>
        <v>-200</v>
      </c>
      <c r="BC15" s="35">
        <f t="shared" si="28"/>
        <v>-7.5</v>
      </c>
      <c r="BD15" s="38">
        <f t="shared" si="29"/>
        <v>6</v>
      </c>
      <c r="BE15" s="62">
        <v>40026</v>
      </c>
      <c r="BF15" s="39">
        <v>25.5</v>
      </c>
      <c r="BG15" s="39">
        <v>1400</v>
      </c>
      <c r="BH15" s="60" t="s">
        <v>13</v>
      </c>
      <c r="BI15" s="43">
        <v>7</v>
      </c>
      <c r="BJ15" s="42"/>
    </row>
    <row r="16" spans="1:71" s="39" customFormat="1">
      <c r="A16" s="41" t="s">
        <v>9</v>
      </c>
      <c r="B16" s="62">
        <v>39950</v>
      </c>
      <c r="C16" s="39">
        <v>16</v>
      </c>
      <c r="D16" s="39">
        <v>1400</v>
      </c>
      <c r="E16" s="60" t="s">
        <v>14</v>
      </c>
      <c r="F16" s="43">
        <v>4</v>
      </c>
      <c r="G16" s="37">
        <f t="shared" si="7"/>
        <v>0.73076923076923073</v>
      </c>
      <c r="H16" s="35">
        <f t="shared" si="8"/>
        <v>15.384615384615385</v>
      </c>
      <c r="I16" s="35">
        <f t="shared" si="9"/>
        <v>4.75</v>
      </c>
      <c r="J16" s="35">
        <f t="shared" si="0"/>
        <v>200</v>
      </c>
      <c r="K16" s="35">
        <f t="shared" si="1"/>
        <v>9.5</v>
      </c>
      <c r="L16" s="38">
        <f t="shared" si="2"/>
        <v>13</v>
      </c>
      <c r="M16" s="62">
        <v>39963</v>
      </c>
      <c r="N16" s="39">
        <v>25.5</v>
      </c>
      <c r="O16" s="39">
        <v>1600</v>
      </c>
      <c r="P16" s="60" t="s">
        <v>11</v>
      </c>
      <c r="Q16" s="43">
        <v>1</v>
      </c>
      <c r="R16" s="37">
        <f t="shared" si="10"/>
        <v>0.8571428571428571</v>
      </c>
      <c r="S16" s="35">
        <f t="shared" si="11"/>
        <v>-57.142857142857146</v>
      </c>
      <c r="T16" s="35">
        <f t="shared" si="12"/>
        <v>-1.5</v>
      </c>
      <c r="U16" s="35">
        <f t="shared" si="3"/>
        <v>-400</v>
      </c>
      <c r="V16" s="35">
        <f t="shared" si="4"/>
        <v>6</v>
      </c>
      <c r="W16" s="38">
        <f t="shared" si="5"/>
        <v>7</v>
      </c>
      <c r="X16" s="62">
        <v>39970</v>
      </c>
      <c r="Y16" s="39">
        <v>31.5</v>
      </c>
      <c r="Z16" s="39">
        <v>1200</v>
      </c>
      <c r="AA16" s="60" t="s">
        <v>11</v>
      </c>
      <c r="AB16" s="43">
        <v>1</v>
      </c>
      <c r="AC16" s="37">
        <f t="shared" si="13"/>
        <v>0.1</v>
      </c>
      <c r="AD16" s="35">
        <f t="shared" si="14"/>
        <v>13.333333333333334</v>
      </c>
      <c r="AE16" s="35">
        <f t="shared" si="15"/>
        <v>0.75</v>
      </c>
      <c r="AF16" s="35">
        <f t="shared" si="16"/>
        <v>200</v>
      </c>
      <c r="AG16" s="35">
        <f t="shared" si="17"/>
        <v>1.5</v>
      </c>
      <c r="AH16" s="38">
        <f t="shared" si="6"/>
        <v>15</v>
      </c>
      <c r="AI16" s="62">
        <v>39985</v>
      </c>
      <c r="AJ16" s="39">
        <v>33</v>
      </c>
      <c r="AK16" s="39">
        <v>1400</v>
      </c>
      <c r="AL16" s="60" t="s">
        <v>13</v>
      </c>
      <c r="AM16" s="43">
        <v>2</v>
      </c>
      <c r="AN16" s="37">
        <f t="shared" si="18"/>
        <v>0</v>
      </c>
      <c r="AO16" s="35">
        <f t="shared" si="19"/>
        <v>14.285714285714286</v>
      </c>
      <c r="AP16" s="35">
        <f t="shared" si="20"/>
        <v>0</v>
      </c>
      <c r="AQ16" s="35">
        <f t="shared" si="21"/>
        <v>200</v>
      </c>
      <c r="AR16" s="35">
        <f t="shared" si="22"/>
        <v>0</v>
      </c>
      <c r="AS16" s="38">
        <f t="shared" si="23"/>
        <v>14</v>
      </c>
      <c r="AT16" s="62">
        <v>39999</v>
      </c>
      <c r="AU16" s="39">
        <v>33</v>
      </c>
      <c r="AV16" s="39">
        <v>1600</v>
      </c>
      <c r="AW16" s="60" t="s">
        <v>13</v>
      </c>
      <c r="AX16" s="43">
        <v>7</v>
      </c>
      <c r="AY16" s="37">
        <f t="shared" si="24"/>
        <v>0</v>
      </c>
      <c r="AZ16" s="35">
        <f t="shared" si="25"/>
        <v>0</v>
      </c>
      <c r="BA16" s="35">
        <f t="shared" si="26"/>
        <v>0</v>
      </c>
      <c r="BB16" s="35">
        <f t="shared" si="27"/>
        <v>0</v>
      </c>
      <c r="BC16" s="35">
        <f t="shared" si="28"/>
        <v>0</v>
      </c>
      <c r="BD16" s="38">
        <f t="shared" si="29"/>
        <v>21</v>
      </c>
      <c r="BE16" s="62">
        <v>40020</v>
      </c>
      <c r="BF16" s="39">
        <v>33</v>
      </c>
      <c r="BG16" s="39">
        <v>1600</v>
      </c>
      <c r="BH16" s="60" t="s">
        <v>13</v>
      </c>
      <c r="BI16" s="43">
        <v>4</v>
      </c>
      <c r="BJ16" s="42"/>
    </row>
    <row r="17" spans="1:62" s="39" customFormat="1">
      <c r="A17" s="41" t="s">
        <v>9</v>
      </c>
      <c r="B17" s="62">
        <v>39936</v>
      </c>
      <c r="C17" s="39">
        <v>20</v>
      </c>
      <c r="D17" s="39">
        <v>1900</v>
      </c>
      <c r="E17" s="60" t="s">
        <v>13</v>
      </c>
      <c r="F17" s="43">
        <v>5</v>
      </c>
      <c r="G17" s="37">
        <f t="shared" si="7"/>
        <v>-0.2857142857142857</v>
      </c>
      <c r="H17" s="35">
        <f t="shared" si="8"/>
        <v>-35.714285714285715</v>
      </c>
      <c r="I17" s="35">
        <f t="shared" si="9"/>
        <v>0.8</v>
      </c>
      <c r="J17" s="35">
        <f t="shared" si="0"/>
        <v>-500</v>
      </c>
      <c r="K17" s="35">
        <f t="shared" si="1"/>
        <v>-4</v>
      </c>
      <c r="L17" s="38">
        <f t="shared" si="2"/>
        <v>14</v>
      </c>
      <c r="M17" s="62">
        <v>39950</v>
      </c>
      <c r="N17" s="39">
        <v>16</v>
      </c>
      <c r="O17" s="39">
        <v>1400</v>
      </c>
      <c r="P17" s="60" t="s">
        <v>14</v>
      </c>
      <c r="Q17" s="43">
        <v>4</v>
      </c>
      <c r="R17" s="37">
        <f t="shared" si="10"/>
        <v>0.73076923076923073</v>
      </c>
      <c r="S17" s="35">
        <f t="shared" si="11"/>
        <v>15.384615384615385</v>
      </c>
      <c r="T17" s="35">
        <f t="shared" si="12"/>
        <v>4.75</v>
      </c>
      <c r="U17" s="35">
        <f t="shared" si="3"/>
        <v>200</v>
      </c>
      <c r="V17" s="35">
        <f t="shared" si="4"/>
        <v>9.5</v>
      </c>
      <c r="W17" s="38">
        <f t="shared" si="5"/>
        <v>13</v>
      </c>
      <c r="X17" s="62">
        <v>39963</v>
      </c>
      <c r="Y17" s="39">
        <v>25.5</v>
      </c>
      <c r="Z17" s="39">
        <v>1600</v>
      </c>
      <c r="AA17" s="60" t="s">
        <v>11</v>
      </c>
      <c r="AB17" s="43">
        <v>1</v>
      </c>
      <c r="AC17" s="37">
        <f t="shared" si="13"/>
        <v>0.8571428571428571</v>
      </c>
      <c r="AD17" s="35">
        <f t="shared" si="14"/>
        <v>-57.142857142857146</v>
      </c>
      <c r="AE17" s="35">
        <f t="shared" si="15"/>
        <v>-1.5</v>
      </c>
      <c r="AF17" s="35">
        <f t="shared" si="16"/>
        <v>-400</v>
      </c>
      <c r="AG17" s="35">
        <f t="shared" si="17"/>
        <v>6</v>
      </c>
      <c r="AH17" s="38">
        <f t="shared" si="6"/>
        <v>7</v>
      </c>
      <c r="AI17" s="62">
        <v>39970</v>
      </c>
      <c r="AJ17" s="39">
        <v>31.5</v>
      </c>
      <c r="AK17" s="39">
        <v>1200</v>
      </c>
      <c r="AL17" s="60" t="s">
        <v>11</v>
      </c>
      <c r="AM17" s="43">
        <v>1</v>
      </c>
      <c r="AN17" s="37">
        <f t="shared" si="18"/>
        <v>0.1</v>
      </c>
      <c r="AO17" s="35">
        <f t="shared" si="19"/>
        <v>13.333333333333334</v>
      </c>
      <c r="AP17" s="35">
        <f t="shared" si="20"/>
        <v>0.75</v>
      </c>
      <c r="AQ17" s="35">
        <f t="shared" si="21"/>
        <v>200</v>
      </c>
      <c r="AR17" s="35">
        <f t="shared" si="22"/>
        <v>1.5</v>
      </c>
      <c r="AS17" s="38">
        <f t="shared" si="23"/>
        <v>15</v>
      </c>
      <c r="AT17" s="62">
        <v>39985</v>
      </c>
      <c r="AU17" s="39">
        <v>33</v>
      </c>
      <c r="AV17" s="39">
        <v>1400</v>
      </c>
      <c r="AW17" s="60" t="s">
        <v>13</v>
      </c>
      <c r="AX17" s="43">
        <v>2</v>
      </c>
      <c r="AY17" s="37">
        <f t="shared" si="24"/>
        <v>0</v>
      </c>
      <c r="AZ17" s="35">
        <f t="shared" si="25"/>
        <v>14.285714285714286</v>
      </c>
      <c r="BA17" s="35">
        <f t="shared" si="26"/>
        <v>0</v>
      </c>
      <c r="BB17" s="35">
        <f t="shared" si="27"/>
        <v>200</v>
      </c>
      <c r="BC17" s="35">
        <f t="shared" si="28"/>
        <v>0</v>
      </c>
      <c r="BD17" s="38">
        <f t="shared" si="29"/>
        <v>14</v>
      </c>
      <c r="BE17" s="62">
        <v>39999</v>
      </c>
      <c r="BF17" s="39">
        <v>33</v>
      </c>
      <c r="BG17" s="39">
        <v>1600</v>
      </c>
      <c r="BH17" s="60" t="s">
        <v>13</v>
      </c>
      <c r="BI17" s="43">
        <v>7</v>
      </c>
      <c r="BJ17" s="42"/>
    </row>
    <row r="18" spans="1:62" s="39" customFormat="1">
      <c r="A18" s="41" t="s">
        <v>9</v>
      </c>
      <c r="B18" s="62">
        <v>39922</v>
      </c>
      <c r="C18" s="39">
        <v>16.5</v>
      </c>
      <c r="D18" s="39">
        <v>1400</v>
      </c>
      <c r="E18" s="60" t="s">
        <v>14</v>
      </c>
      <c r="F18" s="43">
        <v>3</v>
      </c>
      <c r="G18" s="37">
        <f t="shared" si="7"/>
        <v>0.25</v>
      </c>
      <c r="H18" s="35">
        <f t="shared" si="8"/>
        <v>35.714285714285715</v>
      </c>
      <c r="I18" s="35">
        <f t="shared" si="9"/>
        <v>0.70000000000000007</v>
      </c>
      <c r="J18" s="35">
        <f t="shared" si="0"/>
        <v>500</v>
      </c>
      <c r="K18" s="35">
        <f t="shared" si="1"/>
        <v>3.5</v>
      </c>
      <c r="L18" s="38">
        <f t="shared" si="2"/>
        <v>14</v>
      </c>
      <c r="M18" s="62">
        <v>39936</v>
      </c>
      <c r="N18" s="39">
        <v>20</v>
      </c>
      <c r="O18" s="39">
        <v>1900</v>
      </c>
      <c r="P18" s="60" t="s">
        <v>13</v>
      </c>
      <c r="Q18" s="43">
        <v>5</v>
      </c>
      <c r="R18" s="37">
        <f t="shared" si="10"/>
        <v>-0.2857142857142857</v>
      </c>
      <c r="S18" s="35">
        <f t="shared" si="11"/>
        <v>-35.714285714285715</v>
      </c>
      <c r="T18" s="35">
        <f t="shared" si="12"/>
        <v>0.8</v>
      </c>
      <c r="U18" s="35">
        <f t="shared" si="3"/>
        <v>-500</v>
      </c>
      <c r="V18" s="35">
        <f t="shared" si="4"/>
        <v>-4</v>
      </c>
      <c r="W18" s="38">
        <f t="shared" si="5"/>
        <v>14</v>
      </c>
      <c r="X18" s="62">
        <v>39950</v>
      </c>
      <c r="Y18" s="39">
        <v>16</v>
      </c>
      <c r="Z18" s="39">
        <v>1400</v>
      </c>
      <c r="AA18" s="60" t="s">
        <v>14</v>
      </c>
      <c r="AB18" s="43">
        <v>4</v>
      </c>
      <c r="AC18" s="37">
        <f t="shared" si="13"/>
        <v>0.73076923076923073</v>
      </c>
      <c r="AD18" s="35">
        <f t="shared" si="14"/>
        <v>15.384615384615385</v>
      </c>
      <c r="AE18" s="35">
        <f t="shared" si="15"/>
        <v>4.75</v>
      </c>
      <c r="AF18" s="35">
        <f t="shared" si="16"/>
        <v>200</v>
      </c>
      <c r="AG18" s="35">
        <f t="shared" si="17"/>
        <v>9.5</v>
      </c>
      <c r="AH18" s="38">
        <f t="shared" si="6"/>
        <v>13</v>
      </c>
      <c r="AI18" s="62">
        <v>39963</v>
      </c>
      <c r="AJ18" s="39">
        <v>25.5</v>
      </c>
      <c r="AK18" s="39">
        <v>1600</v>
      </c>
      <c r="AL18" s="60" t="s">
        <v>11</v>
      </c>
      <c r="AM18" s="43">
        <v>1</v>
      </c>
      <c r="AN18" s="37">
        <f t="shared" si="18"/>
        <v>0.8571428571428571</v>
      </c>
      <c r="AO18" s="35">
        <f t="shared" si="19"/>
        <v>-57.142857142857146</v>
      </c>
      <c r="AP18" s="35">
        <f t="shared" si="20"/>
        <v>-1.5</v>
      </c>
      <c r="AQ18" s="35">
        <f t="shared" si="21"/>
        <v>-400</v>
      </c>
      <c r="AR18" s="35">
        <f t="shared" si="22"/>
        <v>6</v>
      </c>
      <c r="AS18" s="38">
        <f t="shared" si="23"/>
        <v>7</v>
      </c>
      <c r="AT18" s="62">
        <v>39970</v>
      </c>
      <c r="AU18" s="39">
        <v>31.5</v>
      </c>
      <c r="AV18" s="39">
        <v>1200</v>
      </c>
      <c r="AW18" s="60" t="s">
        <v>11</v>
      </c>
      <c r="AX18" s="43">
        <v>1</v>
      </c>
      <c r="AY18" s="37">
        <f t="shared" si="24"/>
        <v>0.1</v>
      </c>
      <c r="AZ18" s="35">
        <f t="shared" si="25"/>
        <v>13.333333333333334</v>
      </c>
      <c r="BA18" s="35">
        <f t="shared" si="26"/>
        <v>0.75</v>
      </c>
      <c r="BB18" s="35">
        <f t="shared" si="27"/>
        <v>200</v>
      </c>
      <c r="BC18" s="35">
        <f t="shared" si="28"/>
        <v>1.5</v>
      </c>
      <c r="BD18" s="38">
        <f t="shared" si="29"/>
        <v>15</v>
      </c>
      <c r="BE18" s="62">
        <v>39985</v>
      </c>
      <c r="BF18" s="39">
        <v>33</v>
      </c>
      <c r="BG18" s="39">
        <v>1400</v>
      </c>
      <c r="BH18" s="60" t="s">
        <v>13</v>
      </c>
      <c r="BI18" s="43">
        <v>2</v>
      </c>
      <c r="BJ18" s="42"/>
    </row>
    <row r="19" spans="1:62" s="39" customFormat="1">
      <c r="A19" s="41" t="s">
        <v>9</v>
      </c>
      <c r="B19" s="62">
        <v>39705</v>
      </c>
      <c r="C19" s="39">
        <v>23.5</v>
      </c>
      <c r="D19" s="39">
        <v>1900</v>
      </c>
      <c r="E19" s="60" t="s">
        <v>12</v>
      </c>
      <c r="F19" s="43">
        <v>8</v>
      </c>
      <c r="G19" s="37">
        <f t="shared" si="7"/>
        <v>-3.2258064516129031E-2</v>
      </c>
      <c r="H19" s="35">
        <f t="shared" si="8"/>
        <v>-2.3041474654377878</v>
      </c>
      <c r="I19" s="35">
        <f t="shared" si="9"/>
        <v>1.4000000000000001</v>
      </c>
      <c r="J19" s="35">
        <f t="shared" si="0"/>
        <v>-500</v>
      </c>
      <c r="K19" s="35">
        <f t="shared" si="1"/>
        <v>-7</v>
      </c>
      <c r="L19" s="38">
        <f t="shared" si="2"/>
        <v>217</v>
      </c>
      <c r="M19" s="62">
        <v>39922</v>
      </c>
      <c r="N19" s="39">
        <v>16.5</v>
      </c>
      <c r="O19" s="39">
        <v>1400</v>
      </c>
      <c r="P19" s="60" t="s">
        <v>14</v>
      </c>
      <c r="Q19" s="43">
        <v>3</v>
      </c>
      <c r="R19" s="37">
        <f t="shared" si="10"/>
        <v>0.25</v>
      </c>
      <c r="S19" s="35">
        <f t="shared" si="11"/>
        <v>35.714285714285715</v>
      </c>
      <c r="T19" s="35">
        <f t="shared" si="12"/>
        <v>0.70000000000000007</v>
      </c>
      <c r="U19" s="35">
        <f t="shared" si="3"/>
        <v>500</v>
      </c>
      <c r="V19" s="35">
        <f t="shared" si="4"/>
        <v>3.5</v>
      </c>
      <c r="W19" s="38">
        <f t="shared" si="5"/>
        <v>14</v>
      </c>
      <c r="X19" s="62">
        <v>39936</v>
      </c>
      <c r="Y19" s="39">
        <v>20</v>
      </c>
      <c r="Z19" s="39">
        <v>1900</v>
      </c>
      <c r="AA19" s="60" t="s">
        <v>13</v>
      </c>
      <c r="AB19" s="43">
        <v>5</v>
      </c>
      <c r="AC19" s="37">
        <f t="shared" si="13"/>
        <v>-0.2857142857142857</v>
      </c>
      <c r="AD19" s="35">
        <f t="shared" si="14"/>
        <v>-35.714285714285715</v>
      </c>
      <c r="AE19" s="35">
        <f t="shared" si="15"/>
        <v>0.8</v>
      </c>
      <c r="AF19" s="35">
        <f t="shared" si="16"/>
        <v>-500</v>
      </c>
      <c r="AG19" s="35">
        <f t="shared" si="17"/>
        <v>-4</v>
      </c>
      <c r="AH19" s="38">
        <f t="shared" si="6"/>
        <v>14</v>
      </c>
      <c r="AI19" s="62">
        <v>39950</v>
      </c>
      <c r="AJ19" s="39">
        <v>16</v>
      </c>
      <c r="AK19" s="39">
        <v>1400</v>
      </c>
      <c r="AL19" s="60" t="s">
        <v>14</v>
      </c>
      <c r="AM19" s="43">
        <v>4</v>
      </c>
      <c r="AN19" s="37">
        <f t="shared" si="18"/>
        <v>0.73076923076923073</v>
      </c>
      <c r="AO19" s="35">
        <f t="shared" si="19"/>
        <v>15.384615384615385</v>
      </c>
      <c r="AP19" s="35">
        <f t="shared" si="20"/>
        <v>4.75</v>
      </c>
      <c r="AQ19" s="35">
        <f t="shared" si="21"/>
        <v>200</v>
      </c>
      <c r="AR19" s="35">
        <f t="shared" si="22"/>
        <v>9.5</v>
      </c>
      <c r="AS19" s="38">
        <f t="shared" si="23"/>
        <v>13</v>
      </c>
      <c r="AT19" s="62">
        <v>39963</v>
      </c>
      <c r="AU19" s="39">
        <v>25.5</v>
      </c>
      <c r="AV19" s="39">
        <v>1600</v>
      </c>
      <c r="AW19" s="60" t="s">
        <v>11</v>
      </c>
      <c r="AX19" s="43">
        <v>1</v>
      </c>
      <c r="AY19" s="37">
        <f t="shared" si="24"/>
        <v>0.8571428571428571</v>
      </c>
      <c r="AZ19" s="35">
        <f t="shared" si="25"/>
        <v>-57.142857142857146</v>
      </c>
      <c r="BA19" s="35">
        <f t="shared" si="26"/>
        <v>-1.5</v>
      </c>
      <c r="BB19" s="35">
        <f t="shared" si="27"/>
        <v>-400</v>
      </c>
      <c r="BC19" s="35">
        <f t="shared" si="28"/>
        <v>6</v>
      </c>
      <c r="BD19" s="38">
        <f t="shared" si="29"/>
        <v>7</v>
      </c>
      <c r="BE19" s="62">
        <v>39970</v>
      </c>
      <c r="BF19" s="39">
        <v>31.5</v>
      </c>
      <c r="BG19" s="39">
        <v>1200</v>
      </c>
      <c r="BH19" s="60" t="s">
        <v>11</v>
      </c>
      <c r="BI19" s="43">
        <v>1</v>
      </c>
      <c r="BJ19" s="42"/>
    </row>
    <row r="20" spans="1:62" s="39" customFormat="1">
      <c r="A20" s="41" t="s">
        <v>9</v>
      </c>
      <c r="B20" s="62">
        <v>39698</v>
      </c>
      <c r="C20" s="39">
        <v>5</v>
      </c>
      <c r="D20" s="39">
        <v>1400</v>
      </c>
      <c r="E20" s="60" t="s">
        <v>19</v>
      </c>
      <c r="F20" s="43">
        <v>8</v>
      </c>
      <c r="G20" s="37">
        <f t="shared" si="7"/>
        <v>2.6428571428571428</v>
      </c>
      <c r="H20" s="35">
        <f t="shared" si="8"/>
        <v>71.428571428571431</v>
      </c>
      <c r="I20" s="35">
        <f t="shared" si="9"/>
        <v>3.6999999999999997</v>
      </c>
      <c r="J20" s="35">
        <f t="shared" si="0"/>
        <v>500</v>
      </c>
      <c r="K20" s="35">
        <f t="shared" si="1"/>
        <v>18.5</v>
      </c>
      <c r="L20" s="38">
        <f t="shared" si="2"/>
        <v>7</v>
      </c>
      <c r="M20" s="62">
        <v>39705</v>
      </c>
      <c r="N20" s="39">
        <v>23.5</v>
      </c>
      <c r="O20" s="39">
        <v>1900</v>
      </c>
      <c r="P20" s="60" t="s">
        <v>12</v>
      </c>
      <c r="Q20" s="43">
        <v>8</v>
      </c>
      <c r="R20" s="37">
        <f t="shared" si="10"/>
        <v>-3.2258064516129031E-2</v>
      </c>
      <c r="S20" s="35">
        <f t="shared" si="11"/>
        <v>-2.3041474654377878</v>
      </c>
      <c r="T20" s="35">
        <f t="shared" si="12"/>
        <v>1.4000000000000001</v>
      </c>
      <c r="U20" s="35">
        <f t="shared" si="3"/>
        <v>-500</v>
      </c>
      <c r="V20" s="35">
        <f t="shared" si="4"/>
        <v>-7</v>
      </c>
      <c r="W20" s="38">
        <f t="shared" si="5"/>
        <v>217</v>
      </c>
      <c r="X20" s="62">
        <v>39922</v>
      </c>
      <c r="Y20" s="39">
        <v>16.5</v>
      </c>
      <c r="Z20" s="39">
        <v>1400</v>
      </c>
      <c r="AA20" s="60" t="s">
        <v>14</v>
      </c>
      <c r="AB20" s="43">
        <v>3</v>
      </c>
      <c r="AC20" s="37">
        <f t="shared" si="13"/>
        <v>0.25</v>
      </c>
      <c r="AD20" s="35">
        <f t="shared" si="14"/>
        <v>35.714285714285715</v>
      </c>
      <c r="AE20" s="35">
        <f t="shared" si="15"/>
        <v>0.70000000000000007</v>
      </c>
      <c r="AF20" s="35">
        <f t="shared" si="16"/>
        <v>500</v>
      </c>
      <c r="AG20" s="35">
        <f t="shared" si="17"/>
        <v>3.5</v>
      </c>
      <c r="AH20" s="38">
        <f t="shared" si="6"/>
        <v>14</v>
      </c>
      <c r="AI20" s="62">
        <v>39936</v>
      </c>
      <c r="AJ20" s="39">
        <v>20</v>
      </c>
      <c r="AK20" s="39">
        <v>1900</v>
      </c>
      <c r="AL20" s="60" t="s">
        <v>13</v>
      </c>
      <c r="AM20" s="43">
        <v>5</v>
      </c>
      <c r="AN20" s="37">
        <f t="shared" si="18"/>
        <v>-0.2857142857142857</v>
      </c>
      <c r="AO20" s="35">
        <f t="shared" si="19"/>
        <v>-35.714285714285715</v>
      </c>
      <c r="AP20" s="35">
        <f t="shared" si="20"/>
        <v>0.8</v>
      </c>
      <c r="AQ20" s="35">
        <f t="shared" si="21"/>
        <v>-500</v>
      </c>
      <c r="AR20" s="35">
        <f t="shared" si="22"/>
        <v>-4</v>
      </c>
      <c r="AS20" s="38">
        <f t="shared" si="23"/>
        <v>14</v>
      </c>
      <c r="AT20" s="62">
        <v>39950</v>
      </c>
      <c r="AU20" s="39">
        <v>16</v>
      </c>
      <c r="AV20" s="39">
        <v>1400</v>
      </c>
      <c r="AW20" s="60" t="s">
        <v>14</v>
      </c>
      <c r="AX20" s="43">
        <v>4</v>
      </c>
      <c r="AY20" s="37">
        <f t="shared" si="24"/>
        <v>0.73076923076923073</v>
      </c>
      <c r="AZ20" s="35">
        <f t="shared" si="25"/>
        <v>15.384615384615385</v>
      </c>
      <c r="BA20" s="35">
        <f t="shared" si="26"/>
        <v>4.75</v>
      </c>
      <c r="BB20" s="35">
        <f t="shared" si="27"/>
        <v>200</v>
      </c>
      <c r="BC20" s="35">
        <f t="shared" si="28"/>
        <v>9.5</v>
      </c>
      <c r="BD20" s="38">
        <f t="shared" si="29"/>
        <v>13</v>
      </c>
      <c r="BE20" s="62">
        <v>39963</v>
      </c>
      <c r="BF20" s="39">
        <v>25.5</v>
      </c>
      <c r="BG20" s="39">
        <v>1600</v>
      </c>
      <c r="BH20" s="60" t="s">
        <v>11</v>
      </c>
      <c r="BI20" s="43">
        <v>1</v>
      </c>
      <c r="BJ20" s="42"/>
    </row>
    <row r="21" spans="1:62" s="39" customFormat="1">
      <c r="A21" s="41" t="s">
        <v>9</v>
      </c>
      <c r="B21" s="62">
        <v>39683</v>
      </c>
      <c r="C21" s="39">
        <v>30</v>
      </c>
      <c r="D21" s="39">
        <v>1300</v>
      </c>
      <c r="E21" s="60" t="s">
        <v>18</v>
      </c>
      <c r="F21" s="43">
        <v>5</v>
      </c>
      <c r="G21" s="37">
        <f t="shared" si="7"/>
        <v>-1.6666666666666667</v>
      </c>
      <c r="H21" s="35">
        <f t="shared" si="8"/>
        <v>6.666666666666667</v>
      </c>
      <c r="I21" s="35">
        <f t="shared" si="9"/>
        <v>-25</v>
      </c>
      <c r="J21" s="35">
        <f t="shared" si="0"/>
        <v>100</v>
      </c>
      <c r="K21" s="35">
        <f t="shared" si="1"/>
        <v>-25</v>
      </c>
      <c r="L21" s="38">
        <f t="shared" si="2"/>
        <v>15</v>
      </c>
      <c r="M21" s="62">
        <v>39698</v>
      </c>
      <c r="N21" s="39">
        <v>5</v>
      </c>
      <c r="O21" s="39">
        <v>1400</v>
      </c>
      <c r="P21" s="60" t="s">
        <v>19</v>
      </c>
      <c r="Q21" s="43">
        <v>8</v>
      </c>
      <c r="R21" s="37">
        <f t="shared" si="10"/>
        <v>2.6428571428571428</v>
      </c>
      <c r="S21" s="35">
        <f t="shared" si="11"/>
        <v>71.428571428571431</v>
      </c>
      <c r="T21" s="35">
        <f t="shared" si="12"/>
        <v>3.6999999999999997</v>
      </c>
      <c r="U21" s="35">
        <f t="shared" si="3"/>
        <v>500</v>
      </c>
      <c r="V21" s="35">
        <f t="shared" si="4"/>
        <v>18.5</v>
      </c>
      <c r="W21" s="38">
        <f t="shared" si="5"/>
        <v>7</v>
      </c>
      <c r="X21" s="62">
        <v>39705</v>
      </c>
      <c r="Y21" s="39">
        <v>23.5</v>
      </c>
      <c r="Z21" s="39">
        <v>1900</v>
      </c>
      <c r="AA21" s="60" t="s">
        <v>12</v>
      </c>
      <c r="AB21" s="43">
        <v>8</v>
      </c>
      <c r="AC21" s="37">
        <f t="shared" si="13"/>
        <v>-3.2258064516129031E-2</v>
      </c>
      <c r="AD21" s="35">
        <f t="shared" si="14"/>
        <v>-2.3041474654377878</v>
      </c>
      <c r="AE21" s="35">
        <f t="shared" si="15"/>
        <v>1.4000000000000001</v>
      </c>
      <c r="AF21" s="35">
        <f t="shared" si="16"/>
        <v>-500</v>
      </c>
      <c r="AG21" s="35">
        <f t="shared" si="17"/>
        <v>-7</v>
      </c>
      <c r="AH21" s="38">
        <f t="shared" si="6"/>
        <v>217</v>
      </c>
      <c r="AI21" s="62">
        <v>39922</v>
      </c>
      <c r="AJ21" s="39">
        <v>16.5</v>
      </c>
      <c r="AK21" s="39">
        <v>1400</v>
      </c>
      <c r="AL21" s="60" t="s">
        <v>14</v>
      </c>
      <c r="AM21" s="43">
        <v>3</v>
      </c>
      <c r="AN21" s="37">
        <f t="shared" si="18"/>
        <v>0.25</v>
      </c>
      <c r="AO21" s="35">
        <f t="shared" si="19"/>
        <v>35.714285714285715</v>
      </c>
      <c r="AP21" s="35">
        <f t="shared" si="20"/>
        <v>0.70000000000000007</v>
      </c>
      <c r="AQ21" s="35">
        <f t="shared" si="21"/>
        <v>500</v>
      </c>
      <c r="AR21" s="35">
        <f t="shared" si="22"/>
        <v>3.5</v>
      </c>
      <c r="AS21" s="38">
        <f t="shared" si="23"/>
        <v>14</v>
      </c>
      <c r="AT21" s="62">
        <v>39936</v>
      </c>
      <c r="AU21" s="39">
        <v>20</v>
      </c>
      <c r="AV21" s="39">
        <v>1900</v>
      </c>
      <c r="AW21" s="60" t="s">
        <v>13</v>
      </c>
      <c r="AX21" s="43">
        <v>5</v>
      </c>
      <c r="AY21" s="37">
        <f t="shared" si="24"/>
        <v>-0.2857142857142857</v>
      </c>
      <c r="AZ21" s="35">
        <f t="shared" si="25"/>
        <v>-35.714285714285715</v>
      </c>
      <c r="BA21" s="35">
        <f t="shared" si="26"/>
        <v>0.8</v>
      </c>
      <c r="BB21" s="35">
        <f t="shared" si="27"/>
        <v>-500</v>
      </c>
      <c r="BC21" s="35">
        <f t="shared" si="28"/>
        <v>-4</v>
      </c>
      <c r="BD21" s="38">
        <f t="shared" si="29"/>
        <v>14</v>
      </c>
      <c r="BE21" s="62">
        <v>39950</v>
      </c>
      <c r="BF21" s="39">
        <v>16</v>
      </c>
      <c r="BG21" s="39">
        <v>1400</v>
      </c>
      <c r="BH21" s="60" t="s">
        <v>14</v>
      </c>
      <c r="BI21" s="43">
        <v>4</v>
      </c>
      <c r="BJ21" s="42"/>
    </row>
    <row r="22" spans="1:62" s="39" customFormat="1">
      <c r="A22" s="41" t="s">
        <v>9</v>
      </c>
      <c r="B22" s="62">
        <v>39670</v>
      </c>
      <c r="C22" s="39">
        <v>45.5</v>
      </c>
      <c r="D22" s="39">
        <v>1400</v>
      </c>
      <c r="E22" s="60" t="s">
        <v>19</v>
      </c>
      <c r="F22" s="43">
        <v>4</v>
      </c>
      <c r="G22" s="37">
        <f t="shared" si="7"/>
        <v>-1.1923076923076923</v>
      </c>
      <c r="H22" s="35">
        <f t="shared" si="8"/>
        <v>-7.6923076923076925</v>
      </c>
      <c r="I22" s="35">
        <f t="shared" si="9"/>
        <v>15.5</v>
      </c>
      <c r="J22" s="35">
        <f t="shared" si="0"/>
        <v>-100</v>
      </c>
      <c r="K22" s="35">
        <f t="shared" si="1"/>
        <v>-15.5</v>
      </c>
      <c r="L22" s="38">
        <f t="shared" si="2"/>
        <v>13</v>
      </c>
      <c r="M22" s="62">
        <v>39683</v>
      </c>
      <c r="N22" s="39">
        <v>30</v>
      </c>
      <c r="O22" s="39">
        <v>1300</v>
      </c>
      <c r="P22" s="60" t="s">
        <v>18</v>
      </c>
      <c r="Q22" s="43">
        <v>5</v>
      </c>
      <c r="R22" s="37">
        <f t="shared" si="10"/>
        <v>-1.6666666666666667</v>
      </c>
      <c r="S22" s="35">
        <f t="shared" si="11"/>
        <v>6.666666666666667</v>
      </c>
      <c r="T22" s="35">
        <f t="shared" si="12"/>
        <v>-25</v>
      </c>
      <c r="U22" s="35">
        <f t="shared" si="3"/>
        <v>100</v>
      </c>
      <c r="V22" s="35">
        <f t="shared" si="4"/>
        <v>-25</v>
      </c>
      <c r="W22" s="38">
        <f t="shared" si="5"/>
        <v>15</v>
      </c>
      <c r="X22" s="62">
        <v>39698</v>
      </c>
      <c r="Y22" s="39">
        <v>5</v>
      </c>
      <c r="Z22" s="39">
        <v>1400</v>
      </c>
      <c r="AA22" s="60" t="s">
        <v>19</v>
      </c>
      <c r="AB22" s="43">
        <v>8</v>
      </c>
      <c r="AC22" s="37">
        <f t="shared" si="13"/>
        <v>2.6428571428571428</v>
      </c>
      <c r="AD22" s="35">
        <f t="shared" si="14"/>
        <v>71.428571428571431</v>
      </c>
      <c r="AE22" s="35">
        <f t="shared" si="15"/>
        <v>3.6999999999999997</v>
      </c>
      <c r="AF22" s="35">
        <f t="shared" si="16"/>
        <v>500</v>
      </c>
      <c r="AG22" s="35">
        <f t="shared" si="17"/>
        <v>18.5</v>
      </c>
      <c r="AH22" s="38">
        <f t="shared" si="6"/>
        <v>7</v>
      </c>
      <c r="AI22" s="62">
        <v>39705</v>
      </c>
      <c r="AJ22" s="39">
        <v>23.5</v>
      </c>
      <c r="AK22" s="39">
        <v>1900</v>
      </c>
      <c r="AL22" s="60" t="s">
        <v>12</v>
      </c>
      <c r="AM22" s="43">
        <v>8</v>
      </c>
      <c r="AN22" s="37">
        <f t="shared" si="18"/>
        <v>-3.2258064516129031E-2</v>
      </c>
      <c r="AO22" s="35">
        <f t="shared" si="19"/>
        <v>-2.3041474654377878</v>
      </c>
      <c r="AP22" s="35">
        <f t="shared" si="20"/>
        <v>1.4000000000000001</v>
      </c>
      <c r="AQ22" s="35">
        <f t="shared" si="21"/>
        <v>-500</v>
      </c>
      <c r="AR22" s="35">
        <f t="shared" si="22"/>
        <v>-7</v>
      </c>
      <c r="AS22" s="38">
        <f t="shared" si="23"/>
        <v>217</v>
      </c>
      <c r="AT22" s="62">
        <v>39922</v>
      </c>
      <c r="AU22" s="39">
        <v>16.5</v>
      </c>
      <c r="AV22" s="39">
        <v>1400</v>
      </c>
      <c r="AW22" s="60" t="s">
        <v>14</v>
      </c>
      <c r="AX22" s="43">
        <v>3</v>
      </c>
      <c r="AY22" s="37">
        <f t="shared" si="24"/>
        <v>0.25</v>
      </c>
      <c r="AZ22" s="35">
        <f t="shared" si="25"/>
        <v>35.714285714285715</v>
      </c>
      <c r="BA22" s="35">
        <f t="shared" si="26"/>
        <v>0.70000000000000007</v>
      </c>
      <c r="BB22" s="35">
        <f t="shared" si="27"/>
        <v>500</v>
      </c>
      <c r="BC22" s="35">
        <f t="shared" si="28"/>
        <v>3.5</v>
      </c>
      <c r="BD22" s="38">
        <f t="shared" si="29"/>
        <v>14</v>
      </c>
      <c r="BE22" s="62">
        <v>39936</v>
      </c>
      <c r="BF22" s="39">
        <v>20</v>
      </c>
      <c r="BG22" s="39">
        <v>1900</v>
      </c>
      <c r="BH22" s="60" t="s">
        <v>13</v>
      </c>
      <c r="BI22" s="43">
        <v>5</v>
      </c>
      <c r="BJ22" s="42"/>
    </row>
    <row r="23" spans="1:62" s="39" customFormat="1">
      <c r="A23" s="41" t="s">
        <v>9</v>
      </c>
      <c r="B23" s="62">
        <v>39628</v>
      </c>
      <c r="C23" s="39">
        <v>32.5</v>
      </c>
      <c r="D23" s="39">
        <v>1200</v>
      </c>
      <c r="E23" s="60" t="s">
        <v>15</v>
      </c>
      <c r="F23" s="43">
        <v>7</v>
      </c>
      <c r="G23" s="37">
        <f t="shared" si="7"/>
        <v>0.30952380952380953</v>
      </c>
      <c r="H23" s="35">
        <f t="shared" si="8"/>
        <v>4.7619047619047619</v>
      </c>
      <c r="I23" s="35">
        <f t="shared" si="9"/>
        <v>6.5</v>
      </c>
      <c r="J23" s="35">
        <f t="shared" si="0"/>
        <v>200</v>
      </c>
      <c r="K23" s="35">
        <f t="shared" si="1"/>
        <v>13</v>
      </c>
      <c r="L23" s="38">
        <f t="shared" si="2"/>
        <v>42</v>
      </c>
      <c r="M23" s="62">
        <v>39670</v>
      </c>
      <c r="N23" s="39">
        <v>45.5</v>
      </c>
      <c r="O23" s="39">
        <v>1400</v>
      </c>
      <c r="P23" s="60" t="s">
        <v>19</v>
      </c>
      <c r="Q23" s="43">
        <v>4</v>
      </c>
      <c r="R23" s="37">
        <f t="shared" si="10"/>
        <v>-1.1923076923076923</v>
      </c>
      <c r="S23" s="35">
        <f t="shared" si="11"/>
        <v>-7.6923076923076925</v>
      </c>
      <c r="T23" s="35">
        <f t="shared" si="12"/>
        <v>15.5</v>
      </c>
      <c r="U23" s="35">
        <f t="shared" si="3"/>
        <v>-100</v>
      </c>
      <c r="V23" s="35">
        <f t="shared" si="4"/>
        <v>-15.5</v>
      </c>
      <c r="W23" s="38">
        <f t="shared" si="5"/>
        <v>13</v>
      </c>
      <c r="X23" s="62">
        <v>39683</v>
      </c>
      <c r="Y23" s="39">
        <v>30</v>
      </c>
      <c r="Z23" s="39">
        <v>1300</v>
      </c>
      <c r="AA23" s="60" t="s">
        <v>18</v>
      </c>
      <c r="AB23" s="43">
        <v>5</v>
      </c>
      <c r="AC23" s="37">
        <f t="shared" si="13"/>
        <v>-1.6666666666666667</v>
      </c>
      <c r="AD23" s="35">
        <f t="shared" si="14"/>
        <v>6.666666666666667</v>
      </c>
      <c r="AE23" s="35">
        <f t="shared" si="15"/>
        <v>-25</v>
      </c>
      <c r="AF23" s="35">
        <f t="shared" si="16"/>
        <v>100</v>
      </c>
      <c r="AG23" s="35">
        <f t="shared" si="17"/>
        <v>-25</v>
      </c>
      <c r="AH23" s="38">
        <f t="shared" si="6"/>
        <v>15</v>
      </c>
      <c r="AI23" s="62">
        <v>39698</v>
      </c>
      <c r="AJ23" s="39">
        <v>5</v>
      </c>
      <c r="AK23" s="39">
        <v>1400</v>
      </c>
      <c r="AL23" s="60" t="s">
        <v>19</v>
      </c>
      <c r="AM23" s="43">
        <v>8</v>
      </c>
      <c r="AN23" s="37">
        <f t="shared" si="18"/>
        <v>2.6428571428571428</v>
      </c>
      <c r="AO23" s="35">
        <f t="shared" si="19"/>
        <v>71.428571428571431</v>
      </c>
      <c r="AP23" s="35">
        <f t="shared" si="20"/>
        <v>3.6999999999999997</v>
      </c>
      <c r="AQ23" s="35">
        <f t="shared" si="21"/>
        <v>500</v>
      </c>
      <c r="AR23" s="35">
        <f t="shared" si="22"/>
        <v>18.5</v>
      </c>
      <c r="AS23" s="38">
        <f t="shared" si="23"/>
        <v>7</v>
      </c>
      <c r="AT23" s="62">
        <v>39705</v>
      </c>
      <c r="AU23" s="39">
        <v>23.5</v>
      </c>
      <c r="AV23" s="39">
        <v>1900</v>
      </c>
      <c r="AW23" s="60" t="s">
        <v>12</v>
      </c>
      <c r="AX23" s="43">
        <v>8</v>
      </c>
      <c r="AY23" s="37">
        <f t="shared" si="24"/>
        <v>-3.2258064516129031E-2</v>
      </c>
      <c r="AZ23" s="35">
        <f t="shared" si="25"/>
        <v>-2.3041474654377878</v>
      </c>
      <c r="BA23" s="35">
        <f t="shared" si="26"/>
        <v>1.4000000000000001</v>
      </c>
      <c r="BB23" s="35">
        <f t="shared" si="27"/>
        <v>-500</v>
      </c>
      <c r="BC23" s="35">
        <f t="shared" si="28"/>
        <v>-7</v>
      </c>
      <c r="BD23" s="38">
        <f t="shared" si="29"/>
        <v>217</v>
      </c>
      <c r="BE23" s="62">
        <v>39922</v>
      </c>
      <c r="BF23" s="39">
        <v>16.5</v>
      </c>
      <c r="BG23" s="39">
        <v>1400</v>
      </c>
      <c r="BH23" s="60" t="s">
        <v>14</v>
      </c>
      <c r="BI23" s="43">
        <v>3</v>
      </c>
      <c r="BJ23" s="42"/>
    </row>
    <row r="24" spans="1:62" s="39" customFormat="1">
      <c r="A24" s="41" t="s">
        <v>17</v>
      </c>
      <c r="B24" s="62">
        <v>39747</v>
      </c>
      <c r="C24" s="39">
        <v>27</v>
      </c>
      <c r="D24" s="39">
        <v>1300</v>
      </c>
      <c r="E24" s="60" t="s">
        <v>21</v>
      </c>
      <c r="F24" s="43">
        <v>4</v>
      </c>
      <c r="G24" s="37">
        <f t="shared" si="7"/>
        <v>-1.2857142857142858</v>
      </c>
      <c r="H24" s="35">
        <f t="shared" si="8"/>
        <v>-7.1428571428571432</v>
      </c>
      <c r="I24" s="35">
        <f t="shared" si="9"/>
        <v>18</v>
      </c>
      <c r="J24" s="35">
        <f t="shared" si="0"/>
        <v>-100</v>
      </c>
      <c r="K24" s="35">
        <f t="shared" si="1"/>
        <v>-18</v>
      </c>
      <c r="L24" s="38">
        <f t="shared" si="2"/>
        <v>14</v>
      </c>
      <c r="M24" s="62">
        <v>39761</v>
      </c>
      <c r="N24" s="39">
        <v>9</v>
      </c>
      <c r="O24" s="39">
        <v>1200</v>
      </c>
      <c r="P24" s="60" t="s">
        <v>21</v>
      </c>
      <c r="Q24" s="43">
        <v>8</v>
      </c>
      <c r="R24" s="37">
        <f t="shared" si="10"/>
        <v>0.6071428571428571</v>
      </c>
      <c r="S24" s="35">
        <f t="shared" si="11"/>
        <v>-7.1428571428571432</v>
      </c>
      <c r="T24" s="35">
        <f t="shared" si="12"/>
        <v>-8.5</v>
      </c>
      <c r="U24" s="35">
        <f t="shared" si="3"/>
        <v>-100</v>
      </c>
      <c r="V24" s="35">
        <f t="shared" si="4"/>
        <v>8.5</v>
      </c>
      <c r="W24" s="38">
        <f t="shared" si="5"/>
        <v>14</v>
      </c>
      <c r="X24" s="62">
        <v>39775</v>
      </c>
      <c r="Y24" s="39">
        <v>17.5</v>
      </c>
      <c r="Z24" s="39">
        <v>1100</v>
      </c>
      <c r="AA24" s="60" t="s">
        <v>5</v>
      </c>
      <c r="AB24" s="43">
        <v>7</v>
      </c>
      <c r="AC24" s="37">
        <f t="shared" si="13"/>
        <v>-0.14285714285714285</v>
      </c>
      <c r="AD24" s="35">
        <f t="shared" si="14"/>
        <v>35.714285714285715</v>
      </c>
      <c r="AE24" s="35">
        <f t="shared" si="15"/>
        <v>-0.4</v>
      </c>
      <c r="AF24" s="35">
        <f t="shared" si="16"/>
        <v>500</v>
      </c>
      <c r="AG24" s="35">
        <f t="shared" si="17"/>
        <v>-2</v>
      </c>
      <c r="AH24" s="38">
        <f t="shared" si="6"/>
        <v>14</v>
      </c>
      <c r="AI24" s="62">
        <v>39789</v>
      </c>
      <c r="AJ24" s="39">
        <v>15.5</v>
      </c>
      <c r="AK24" s="39">
        <v>1600</v>
      </c>
      <c r="AL24" s="60" t="s">
        <v>7</v>
      </c>
      <c r="AM24" s="43">
        <v>5</v>
      </c>
      <c r="AN24" s="37">
        <f t="shared" si="18"/>
        <v>2.9411764705882353E-2</v>
      </c>
      <c r="AO24" s="35">
        <f t="shared" si="19"/>
        <v>-4.2016806722689077</v>
      </c>
      <c r="AP24" s="35">
        <f t="shared" si="20"/>
        <v>-0.70000000000000007</v>
      </c>
      <c r="AQ24" s="35">
        <f t="shared" si="21"/>
        <v>-500</v>
      </c>
      <c r="AR24" s="35">
        <f t="shared" si="22"/>
        <v>3.5</v>
      </c>
      <c r="AS24" s="38">
        <f t="shared" si="23"/>
        <v>119</v>
      </c>
      <c r="AT24" s="62">
        <v>39908</v>
      </c>
      <c r="AU24" s="39">
        <v>19</v>
      </c>
      <c r="AV24" s="39">
        <v>1100</v>
      </c>
      <c r="AW24" s="60" t="s">
        <v>14</v>
      </c>
      <c r="AX24" s="43">
        <v>3</v>
      </c>
      <c r="AY24" s="37">
        <f t="shared" si="24"/>
        <v>-4.2372881355932202E-2</v>
      </c>
      <c r="AZ24" s="35">
        <f t="shared" si="25"/>
        <v>0</v>
      </c>
      <c r="BA24" s="35">
        <f t="shared" si="26"/>
        <v>0</v>
      </c>
      <c r="BB24" s="35">
        <f t="shared" si="27"/>
        <v>0</v>
      </c>
      <c r="BC24" s="35">
        <f t="shared" si="28"/>
        <v>-5</v>
      </c>
      <c r="BD24" s="38">
        <f t="shared" si="29"/>
        <v>118</v>
      </c>
      <c r="BE24" s="62">
        <v>40026</v>
      </c>
      <c r="BF24" s="39">
        <v>14</v>
      </c>
      <c r="BG24" s="39">
        <v>1100</v>
      </c>
      <c r="BH24" s="60" t="s">
        <v>20</v>
      </c>
      <c r="BI24" s="46">
        <v>10</v>
      </c>
      <c r="BJ24" s="42"/>
    </row>
    <row r="25" spans="1:62" s="39" customFormat="1">
      <c r="A25" s="41" t="s">
        <v>17</v>
      </c>
      <c r="B25" s="62">
        <v>39712</v>
      </c>
      <c r="C25" s="39">
        <v>27</v>
      </c>
      <c r="D25" s="39">
        <v>1400</v>
      </c>
      <c r="E25" s="60" t="s">
        <v>18</v>
      </c>
      <c r="F25" s="43">
        <v>4</v>
      </c>
      <c r="G25" s="37">
        <f t="shared" si="7"/>
        <v>0</v>
      </c>
      <c r="H25" s="35">
        <f t="shared" si="8"/>
        <v>-2.8571428571428572</v>
      </c>
      <c r="I25" s="35">
        <f t="shared" si="9"/>
        <v>0</v>
      </c>
      <c r="J25" s="35">
        <f t="shared" si="0"/>
        <v>-100</v>
      </c>
      <c r="K25" s="35">
        <f t="shared" si="1"/>
        <v>0</v>
      </c>
      <c r="L25" s="38">
        <f t="shared" si="2"/>
        <v>35</v>
      </c>
      <c r="M25" s="62">
        <v>39747</v>
      </c>
      <c r="N25" s="39">
        <v>27</v>
      </c>
      <c r="O25" s="39">
        <v>1300</v>
      </c>
      <c r="P25" s="60" t="s">
        <v>21</v>
      </c>
      <c r="Q25" s="43">
        <v>4</v>
      </c>
      <c r="R25" s="37">
        <f t="shared" si="10"/>
        <v>-1.2857142857142858</v>
      </c>
      <c r="S25" s="35">
        <f t="shared" si="11"/>
        <v>-7.1428571428571432</v>
      </c>
      <c r="T25" s="35">
        <f t="shared" si="12"/>
        <v>18</v>
      </c>
      <c r="U25" s="35">
        <f t="shared" si="3"/>
        <v>-100</v>
      </c>
      <c r="V25" s="35">
        <f t="shared" si="4"/>
        <v>-18</v>
      </c>
      <c r="W25" s="38">
        <f t="shared" si="5"/>
        <v>14</v>
      </c>
      <c r="X25" s="62">
        <v>39761</v>
      </c>
      <c r="Y25" s="39">
        <v>9</v>
      </c>
      <c r="Z25" s="39">
        <v>1200</v>
      </c>
      <c r="AA25" s="60" t="s">
        <v>21</v>
      </c>
      <c r="AB25" s="43">
        <v>8</v>
      </c>
      <c r="AC25" s="37">
        <f t="shared" si="13"/>
        <v>0.6071428571428571</v>
      </c>
      <c r="AD25" s="35">
        <f t="shared" si="14"/>
        <v>-7.1428571428571432</v>
      </c>
      <c r="AE25" s="35">
        <f t="shared" si="15"/>
        <v>-8.5</v>
      </c>
      <c r="AF25" s="35">
        <f t="shared" si="16"/>
        <v>-100</v>
      </c>
      <c r="AG25" s="35">
        <f t="shared" si="17"/>
        <v>8.5</v>
      </c>
      <c r="AH25" s="38">
        <f t="shared" si="6"/>
        <v>14</v>
      </c>
      <c r="AI25" s="62">
        <v>39775</v>
      </c>
      <c r="AJ25" s="39">
        <v>17.5</v>
      </c>
      <c r="AK25" s="39">
        <v>1100</v>
      </c>
      <c r="AL25" s="60" t="s">
        <v>5</v>
      </c>
      <c r="AM25" s="43">
        <v>7</v>
      </c>
      <c r="AN25" s="37">
        <f t="shared" si="18"/>
        <v>-0.14285714285714285</v>
      </c>
      <c r="AO25" s="35">
        <f t="shared" si="19"/>
        <v>35.714285714285715</v>
      </c>
      <c r="AP25" s="35">
        <f t="shared" si="20"/>
        <v>-0.4</v>
      </c>
      <c r="AQ25" s="35">
        <f t="shared" si="21"/>
        <v>500</v>
      </c>
      <c r="AR25" s="35">
        <f t="shared" si="22"/>
        <v>-2</v>
      </c>
      <c r="AS25" s="38">
        <f t="shared" si="23"/>
        <v>14</v>
      </c>
      <c r="AT25" s="62">
        <v>39789</v>
      </c>
      <c r="AU25" s="39">
        <v>15.5</v>
      </c>
      <c r="AV25" s="39">
        <v>1600</v>
      </c>
      <c r="AW25" s="60" t="s">
        <v>7</v>
      </c>
      <c r="AX25" s="43">
        <v>5</v>
      </c>
      <c r="AY25" s="37">
        <f t="shared" si="24"/>
        <v>2.9411764705882353E-2</v>
      </c>
      <c r="AZ25" s="35">
        <f t="shared" si="25"/>
        <v>-4.2016806722689077</v>
      </c>
      <c r="BA25" s="35">
        <f t="shared" si="26"/>
        <v>-0.70000000000000007</v>
      </c>
      <c r="BB25" s="35">
        <f t="shared" si="27"/>
        <v>-500</v>
      </c>
      <c r="BC25" s="35">
        <f t="shared" si="28"/>
        <v>3.5</v>
      </c>
      <c r="BD25" s="38">
        <f t="shared" si="29"/>
        <v>119</v>
      </c>
      <c r="BE25" s="62">
        <v>39908</v>
      </c>
      <c r="BF25" s="39">
        <v>19</v>
      </c>
      <c r="BG25" s="39">
        <v>1100</v>
      </c>
      <c r="BH25" s="60" t="s">
        <v>14</v>
      </c>
      <c r="BI25" s="43">
        <v>3</v>
      </c>
      <c r="BJ25" s="42"/>
    </row>
    <row r="26" spans="1:62" s="39" customFormat="1">
      <c r="A26" s="41" t="s">
        <v>17</v>
      </c>
      <c r="B26" s="62">
        <v>39698</v>
      </c>
      <c r="C26" s="39">
        <v>10.5</v>
      </c>
      <c r="D26" s="39">
        <v>1400</v>
      </c>
      <c r="E26" s="60" t="s">
        <v>22</v>
      </c>
      <c r="F26" s="43">
        <v>8</v>
      </c>
      <c r="G26" s="37">
        <f t="shared" si="7"/>
        <v>1.1785714285714286</v>
      </c>
      <c r="H26" s="35">
        <f t="shared" si="8"/>
        <v>0</v>
      </c>
      <c r="I26" s="35">
        <f t="shared" si="9"/>
        <v>0</v>
      </c>
      <c r="J26" s="35">
        <f t="shared" si="0"/>
        <v>0</v>
      </c>
      <c r="K26" s="35">
        <f t="shared" si="1"/>
        <v>16.5</v>
      </c>
      <c r="L26" s="38">
        <f t="shared" si="2"/>
        <v>14</v>
      </c>
      <c r="M26" s="62">
        <v>39712</v>
      </c>
      <c r="N26" s="39">
        <v>27</v>
      </c>
      <c r="O26" s="39">
        <v>1400</v>
      </c>
      <c r="P26" s="60" t="s">
        <v>18</v>
      </c>
      <c r="Q26" s="43">
        <v>4</v>
      </c>
      <c r="R26" s="37">
        <f t="shared" si="10"/>
        <v>0</v>
      </c>
      <c r="S26" s="35">
        <f t="shared" si="11"/>
        <v>-2.8571428571428572</v>
      </c>
      <c r="T26" s="35">
        <f t="shared" si="12"/>
        <v>0</v>
      </c>
      <c r="U26" s="35">
        <f t="shared" si="3"/>
        <v>-100</v>
      </c>
      <c r="V26" s="35">
        <f t="shared" si="4"/>
        <v>0</v>
      </c>
      <c r="W26" s="38">
        <f t="shared" si="5"/>
        <v>35</v>
      </c>
      <c r="X26" s="62">
        <v>39747</v>
      </c>
      <c r="Y26" s="39">
        <v>27</v>
      </c>
      <c r="Z26" s="39">
        <v>1300</v>
      </c>
      <c r="AA26" s="60" t="s">
        <v>21</v>
      </c>
      <c r="AB26" s="43">
        <v>4</v>
      </c>
      <c r="AC26" s="37">
        <f t="shared" si="13"/>
        <v>-1.2857142857142858</v>
      </c>
      <c r="AD26" s="35">
        <f t="shared" si="14"/>
        <v>-7.1428571428571432</v>
      </c>
      <c r="AE26" s="35">
        <f t="shared" si="15"/>
        <v>18</v>
      </c>
      <c r="AF26" s="35">
        <f t="shared" si="16"/>
        <v>-100</v>
      </c>
      <c r="AG26" s="35">
        <f t="shared" si="17"/>
        <v>-18</v>
      </c>
      <c r="AH26" s="38">
        <f t="shared" si="6"/>
        <v>14</v>
      </c>
      <c r="AI26" s="62">
        <v>39761</v>
      </c>
      <c r="AJ26" s="39">
        <v>9</v>
      </c>
      <c r="AK26" s="39">
        <v>1200</v>
      </c>
      <c r="AL26" s="60" t="s">
        <v>21</v>
      </c>
      <c r="AM26" s="43">
        <v>8</v>
      </c>
      <c r="AN26" s="37">
        <f t="shared" si="18"/>
        <v>0.6071428571428571</v>
      </c>
      <c r="AO26" s="35">
        <f t="shared" si="19"/>
        <v>-7.1428571428571432</v>
      </c>
      <c r="AP26" s="35">
        <f t="shared" si="20"/>
        <v>-8.5</v>
      </c>
      <c r="AQ26" s="35">
        <f t="shared" si="21"/>
        <v>-100</v>
      </c>
      <c r="AR26" s="35">
        <f t="shared" si="22"/>
        <v>8.5</v>
      </c>
      <c r="AS26" s="38">
        <f t="shared" si="23"/>
        <v>14</v>
      </c>
      <c r="AT26" s="62">
        <v>39775</v>
      </c>
      <c r="AU26" s="39">
        <v>17.5</v>
      </c>
      <c r="AV26" s="39">
        <v>1100</v>
      </c>
      <c r="AW26" s="60" t="s">
        <v>5</v>
      </c>
      <c r="AX26" s="43">
        <v>7</v>
      </c>
      <c r="AY26" s="37">
        <f t="shared" si="24"/>
        <v>-0.14285714285714285</v>
      </c>
      <c r="AZ26" s="35">
        <f t="shared" si="25"/>
        <v>35.714285714285715</v>
      </c>
      <c r="BA26" s="35">
        <f t="shared" si="26"/>
        <v>-0.4</v>
      </c>
      <c r="BB26" s="35">
        <f t="shared" si="27"/>
        <v>500</v>
      </c>
      <c r="BC26" s="35">
        <f t="shared" si="28"/>
        <v>-2</v>
      </c>
      <c r="BD26" s="38">
        <f t="shared" si="29"/>
        <v>14</v>
      </c>
      <c r="BE26" s="62">
        <v>39789</v>
      </c>
      <c r="BF26" s="39">
        <v>15.5</v>
      </c>
      <c r="BG26" s="39">
        <v>1600</v>
      </c>
      <c r="BH26" s="60" t="s">
        <v>7</v>
      </c>
      <c r="BI26" s="43">
        <v>5</v>
      </c>
      <c r="BJ26" s="42"/>
    </row>
    <row r="27" spans="1:62" s="39" customFormat="1">
      <c r="A27" s="41" t="s">
        <v>17</v>
      </c>
      <c r="B27" s="62">
        <v>39691</v>
      </c>
      <c r="C27" s="39">
        <v>18</v>
      </c>
      <c r="D27" s="39">
        <v>1100</v>
      </c>
      <c r="E27" s="60" t="s">
        <v>23</v>
      </c>
      <c r="F27" s="43">
        <v>8</v>
      </c>
      <c r="G27" s="37">
        <f t="shared" si="7"/>
        <v>-1.0714285714285714</v>
      </c>
      <c r="H27" s="35">
        <f t="shared" si="8"/>
        <v>42.857142857142854</v>
      </c>
      <c r="I27" s="35">
        <f t="shared" si="9"/>
        <v>-2.5</v>
      </c>
      <c r="J27" s="35">
        <f t="shared" si="0"/>
        <v>300</v>
      </c>
      <c r="K27" s="35">
        <f t="shared" si="1"/>
        <v>-7.5</v>
      </c>
      <c r="L27" s="38">
        <f t="shared" si="2"/>
        <v>7</v>
      </c>
      <c r="M27" s="62">
        <v>39698</v>
      </c>
      <c r="N27" s="39">
        <v>10.5</v>
      </c>
      <c r="O27" s="39">
        <v>1400</v>
      </c>
      <c r="P27" s="60" t="s">
        <v>22</v>
      </c>
      <c r="Q27" s="43">
        <v>8</v>
      </c>
      <c r="R27" s="37">
        <f t="shared" si="10"/>
        <v>1.1785714285714286</v>
      </c>
      <c r="S27" s="35">
        <f t="shared" si="11"/>
        <v>0</v>
      </c>
      <c r="T27" s="35">
        <f t="shared" si="12"/>
        <v>0</v>
      </c>
      <c r="U27" s="35">
        <f t="shared" si="3"/>
        <v>0</v>
      </c>
      <c r="V27" s="35">
        <f t="shared" si="4"/>
        <v>16.5</v>
      </c>
      <c r="W27" s="38">
        <f t="shared" si="5"/>
        <v>14</v>
      </c>
      <c r="X27" s="62">
        <v>39712</v>
      </c>
      <c r="Y27" s="39">
        <v>27</v>
      </c>
      <c r="Z27" s="39">
        <v>1400</v>
      </c>
      <c r="AA27" s="60" t="s">
        <v>18</v>
      </c>
      <c r="AB27" s="43">
        <v>4</v>
      </c>
      <c r="AC27" s="37">
        <f t="shared" si="13"/>
        <v>0</v>
      </c>
      <c r="AD27" s="35">
        <f t="shared" si="14"/>
        <v>-2.8571428571428572</v>
      </c>
      <c r="AE27" s="35">
        <f t="shared" si="15"/>
        <v>0</v>
      </c>
      <c r="AF27" s="35">
        <f t="shared" si="16"/>
        <v>-100</v>
      </c>
      <c r="AG27" s="35">
        <f t="shared" si="17"/>
        <v>0</v>
      </c>
      <c r="AH27" s="38">
        <f t="shared" si="6"/>
        <v>35</v>
      </c>
      <c r="AI27" s="62">
        <v>39747</v>
      </c>
      <c r="AJ27" s="39">
        <v>27</v>
      </c>
      <c r="AK27" s="39">
        <v>1300</v>
      </c>
      <c r="AL27" s="60" t="s">
        <v>21</v>
      </c>
      <c r="AM27" s="43">
        <v>4</v>
      </c>
      <c r="AN27" s="37">
        <f t="shared" si="18"/>
        <v>-1.2857142857142858</v>
      </c>
      <c r="AO27" s="35">
        <f t="shared" si="19"/>
        <v>-7.1428571428571432</v>
      </c>
      <c r="AP27" s="35">
        <f t="shared" si="20"/>
        <v>18</v>
      </c>
      <c r="AQ27" s="35">
        <f t="shared" si="21"/>
        <v>-100</v>
      </c>
      <c r="AR27" s="35">
        <f t="shared" si="22"/>
        <v>-18</v>
      </c>
      <c r="AS27" s="38">
        <f t="shared" si="23"/>
        <v>14</v>
      </c>
      <c r="AT27" s="62">
        <v>39761</v>
      </c>
      <c r="AU27" s="39">
        <v>9</v>
      </c>
      <c r="AV27" s="39">
        <v>1200</v>
      </c>
      <c r="AW27" s="60" t="s">
        <v>21</v>
      </c>
      <c r="AX27" s="43">
        <v>8</v>
      </c>
      <c r="AY27" s="37">
        <f t="shared" si="24"/>
        <v>0.6071428571428571</v>
      </c>
      <c r="AZ27" s="35">
        <f t="shared" si="25"/>
        <v>-7.1428571428571432</v>
      </c>
      <c r="BA27" s="35">
        <f t="shared" si="26"/>
        <v>-8.5</v>
      </c>
      <c r="BB27" s="35">
        <f t="shared" si="27"/>
        <v>-100</v>
      </c>
      <c r="BC27" s="35">
        <f t="shared" si="28"/>
        <v>8.5</v>
      </c>
      <c r="BD27" s="38">
        <f t="shared" si="29"/>
        <v>14</v>
      </c>
      <c r="BE27" s="62">
        <v>39775</v>
      </c>
      <c r="BF27" s="39">
        <v>17.5</v>
      </c>
      <c r="BG27" s="39">
        <v>1100</v>
      </c>
      <c r="BH27" s="60" t="s">
        <v>5</v>
      </c>
      <c r="BI27" s="43">
        <v>7</v>
      </c>
      <c r="BJ27" s="42"/>
    </row>
    <row r="28" spans="1:62" s="39" customFormat="1">
      <c r="A28" s="41" t="s">
        <v>17</v>
      </c>
      <c r="B28" s="62">
        <v>39628</v>
      </c>
      <c r="C28" s="39">
        <v>24</v>
      </c>
      <c r="D28" s="39">
        <v>1600</v>
      </c>
      <c r="E28" s="60" t="s">
        <v>24</v>
      </c>
      <c r="F28" s="43">
        <v>4</v>
      </c>
      <c r="G28" s="37">
        <f t="shared" si="7"/>
        <v>-9.5238095238095233E-2</v>
      </c>
      <c r="H28" s="35">
        <f t="shared" si="8"/>
        <v>-7.9365079365079367</v>
      </c>
      <c r="I28" s="35">
        <f t="shared" si="9"/>
        <v>1.2</v>
      </c>
      <c r="J28" s="35">
        <f t="shared" si="0"/>
        <v>-500</v>
      </c>
      <c r="K28" s="35">
        <f t="shared" si="1"/>
        <v>-6</v>
      </c>
      <c r="L28" s="38">
        <f t="shared" si="2"/>
        <v>63</v>
      </c>
      <c r="M28" s="62">
        <v>39691</v>
      </c>
      <c r="N28" s="39">
        <v>18</v>
      </c>
      <c r="O28" s="39">
        <v>1100</v>
      </c>
      <c r="P28" s="60" t="s">
        <v>23</v>
      </c>
      <c r="Q28" s="43">
        <v>8</v>
      </c>
      <c r="R28" s="37">
        <f t="shared" si="10"/>
        <v>-1.0714285714285714</v>
      </c>
      <c r="S28" s="35">
        <f t="shared" si="11"/>
        <v>42.857142857142854</v>
      </c>
      <c r="T28" s="35">
        <f t="shared" si="12"/>
        <v>-2.5</v>
      </c>
      <c r="U28" s="35">
        <f t="shared" si="3"/>
        <v>300</v>
      </c>
      <c r="V28" s="35">
        <f t="shared" si="4"/>
        <v>-7.5</v>
      </c>
      <c r="W28" s="38">
        <f t="shared" si="5"/>
        <v>7</v>
      </c>
      <c r="X28" s="62">
        <v>39698</v>
      </c>
      <c r="Y28" s="39">
        <v>10.5</v>
      </c>
      <c r="Z28" s="39">
        <v>1400</v>
      </c>
      <c r="AA28" s="60" t="s">
        <v>22</v>
      </c>
      <c r="AB28" s="43">
        <v>8</v>
      </c>
      <c r="AC28" s="37">
        <f t="shared" si="13"/>
        <v>1.1785714285714286</v>
      </c>
      <c r="AD28" s="35">
        <f t="shared" si="14"/>
        <v>0</v>
      </c>
      <c r="AE28" s="35">
        <f t="shared" si="15"/>
        <v>0</v>
      </c>
      <c r="AF28" s="35">
        <f t="shared" si="16"/>
        <v>0</v>
      </c>
      <c r="AG28" s="35">
        <f t="shared" si="17"/>
        <v>16.5</v>
      </c>
      <c r="AH28" s="38">
        <f t="shared" si="6"/>
        <v>14</v>
      </c>
      <c r="AI28" s="62">
        <v>39712</v>
      </c>
      <c r="AJ28" s="39">
        <v>27</v>
      </c>
      <c r="AK28" s="39">
        <v>1400</v>
      </c>
      <c r="AL28" s="60" t="s">
        <v>18</v>
      </c>
      <c r="AM28" s="43">
        <v>4</v>
      </c>
      <c r="AN28" s="37">
        <f t="shared" si="18"/>
        <v>0</v>
      </c>
      <c r="AO28" s="35">
        <f t="shared" si="19"/>
        <v>-2.8571428571428572</v>
      </c>
      <c r="AP28" s="35">
        <f t="shared" si="20"/>
        <v>0</v>
      </c>
      <c r="AQ28" s="35">
        <f t="shared" si="21"/>
        <v>-100</v>
      </c>
      <c r="AR28" s="35">
        <f t="shared" si="22"/>
        <v>0</v>
      </c>
      <c r="AS28" s="38">
        <f t="shared" si="23"/>
        <v>35</v>
      </c>
      <c r="AT28" s="62">
        <v>39747</v>
      </c>
      <c r="AU28" s="39">
        <v>27</v>
      </c>
      <c r="AV28" s="39">
        <v>1300</v>
      </c>
      <c r="AW28" s="60" t="s">
        <v>21</v>
      </c>
      <c r="AX28" s="43">
        <v>4</v>
      </c>
      <c r="AY28" s="37">
        <f t="shared" si="24"/>
        <v>-1.2857142857142858</v>
      </c>
      <c r="AZ28" s="35">
        <f t="shared" si="25"/>
        <v>-7.1428571428571432</v>
      </c>
      <c r="BA28" s="35">
        <f t="shared" si="26"/>
        <v>18</v>
      </c>
      <c r="BB28" s="35">
        <f t="shared" si="27"/>
        <v>-100</v>
      </c>
      <c r="BC28" s="35">
        <f t="shared" si="28"/>
        <v>-18</v>
      </c>
      <c r="BD28" s="38">
        <f t="shared" si="29"/>
        <v>14</v>
      </c>
      <c r="BE28" s="62">
        <v>39761</v>
      </c>
      <c r="BF28" s="39">
        <v>9</v>
      </c>
      <c r="BG28" s="39">
        <v>1200</v>
      </c>
      <c r="BH28" s="60" t="s">
        <v>21</v>
      </c>
      <c r="BI28" s="43">
        <v>8</v>
      </c>
      <c r="BJ28" s="42"/>
    </row>
    <row r="29" spans="1:62" s="39" customFormat="1">
      <c r="A29" s="41" t="s">
        <v>17</v>
      </c>
      <c r="B29" s="62">
        <v>39614</v>
      </c>
      <c r="C29" s="39">
        <v>21</v>
      </c>
      <c r="D29" s="39">
        <v>1100</v>
      </c>
      <c r="E29" s="60" t="s">
        <v>25</v>
      </c>
      <c r="F29" s="43">
        <v>7</v>
      </c>
      <c r="G29" s="37">
        <f t="shared" si="7"/>
        <v>0.21428571428571427</v>
      </c>
      <c r="H29" s="35">
        <f t="shared" si="8"/>
        <v>35.714285714285715</v>
      </c>
      <c r="I29" s="35">
        <f t="shared" si="9"/>
        <v>0.6</v>
      </c>
      <c r="J29" s="35">
        <f t="shared" si="0"/>
        <v>500</v>
      </c>
      <c r="K29" s="35">
        <f t="shared" si="1"/>
        <v>3</v>
      </c>
      <c r="L29" s="38">
        <f t="shared" si="2"/>
        <v>14</v>
      </c>
      <c r="M29" s="62">
        <v>39628</v>
      </c>
      <c r="N29" s="39">
        <v>24</v>
      </c>
      <c r="O29" s="39">
        <v>1600</v>
      </c>
      <c r="P29" s="60" t="s">
        <v>24</v>
      </c>
      <c r="Q29" s="43">
        <v>4</v>
      </c>
      <c r="R29" s="37">
        <f t="shared" si="10"/>
        <v>-9.5238095238095233E-2</v>
      </c>
      <c r="S29" s="35">
        <f t="shared" si="11"/>
        <v>-7.9365079365079367</v>
      </c>
      <c r="T29" s="35">
        <f t="shared" si="12"/>
        <v>1.2</v>
      </c>
      <c r="U29" s="35">
        <f t="shared" si="3"/>
        <v>-500</v>
      </c>
      <c r="V29" s="35">
        <f t="shared" si="4"/>
        <v>-6</v>
      </c>
      <c r="W29" s="38">
        <f t="shared" si="5"/>
        <v>63</v>
      </c>
      <c r="X29" s="62">
        <v>39691</v>
      </c>
      <c r="Y29" s="39">
        <v>18</v>
      </c>
      <c r="Z29" s="39">
        <v>1100</v>
      </c>
      <c r="AA29" s="60" t="s">
        <v>23</v>
      </c>
      <c r="AB29" s="43">
        <v>8</v>
      </c>
      <c r="AC29" s="37">
        <f t="shared" si="13"/>
        <v>-1.0714285714285714</v>
      </c>
      <c r="AD29" s="35">
        <f t="shared" si="14"/>
        <v>42.857142857142854</v>
      </c>
      <c r="AE29" s="35">
        <f t="shared" si="15"/>
        <v>-2.5</v>
      </c>
      <c r="AF29" s="35">
        <f t="shared" si="16"/>
        <v>300</v>
      </c>
      <c r="AG29" s="35">
        <f t="shared" si="17"/>
        <v>-7.5</v>
      </c>
      <c r="AH29" s="38">
        <f t="shared" si="6"/>
        <v>7</v>
      </c>
      <c r="AI29" s="62">
        <v>39698</v>
      </c>
      <c r="AJ29" s="39">
        <v>10.5</v>
      </c>
      <c r="AK29" s="39">
        <v>1400</v>
      </c>
      <c r="AL29" s="60" t="s">
        <v>22</v>
      </c>
      <c r="AM29" s="43">
        <v>8</v>
      </c>
      <c r="AN29" s="37">
        <f t="shared" si="18"/>
        <v>1.1785714285714286</v>
      </c>
      <c r="AO29" s="35">
        <f t="shared" si="19"/>
        <v>0</v>
      </c>
      <c r="AP29" s="35">
        <f t="shared" si="20"/>
        <v>0</v>
      </c>
      <c r="AQ29" s="35">
        <f t="shared" si="21"/>
        <v>0</v>
      </c>
      <c r="AR29" s="35">
        <f t="shared" si="22"/>
        <v>16.5</v>
      </c>
      <c r="AS29" s="38">
        <f t="shared" si="23"/>
        <v>14</v>
      </c>
      <c r="AT29" s="62">
        <v>39712</v>
      </c>
      <c r="AU29" s="39">
        <v>27</v>
      </c>
      <c r="AV29" s="39">
        <v>1400</v>
      </c>
      <c r="AW29" s="60" t="s">
        <v>18</v>
      </c>
      <c r="AX29" s="43">
        <v>4</v>
      </c>
      <c r="AY29" s="37">
        <f t="shared" si="24"/>
        <v>0</v>
      </c>
      <c r="AZ29" s="35">
        <f t="shared" si="25"/>
        <v>-2.8571428571428572</v>
      </c>
      <c r="BA29" s="35">
        <f t="shared" si="26"/>
        <v>0</v>
      </c>
      <c r="BB29" s="35">
        <f t="shared" si="27"/>
        <v>-100</v>
      </c>
      <c r="BC29" s="35">
        <f t="shared" si="28"/>
        <v>0</v>
      </c>
      <c r="BD29" s="38">
        <f t="shared" si="29"/>
        <v>35</v>
      </c>
      <c r="BE29" s="62">
        <v>39747</v>
      </c>
      <c r="BF29" s="39">
        <v>27</v>
      </c>
      <c r="BG29" s="39">
        <v>1300</v>
      </c>
      <c r="BH29" s="60" t="s">
        <v>21</v>
      </c>
      <c r="BI29" s="43">
        <v>4</v>
      </c>
      <c r="BJ29" s="42"/>
    </row>
    <row r="30" spans="1:62" s="39" customFormat="1">
      <c r="A30" s="41" t="s">
        <v>17</v>
      </c>
      <c r="B30" s="62">
        <v>39607</v>
      </c>
      <c r="C30" s="39">
        <v>21.5</v>
      </c>
      <c r="D30" s="39">
        <v>1400</v>
      </c>
      <c r="E30" s="60" t="s">
        <v>26</v>
      </c>
      <c r="F30" s="43">
        <v>6</v>
      </c>
      <c r="G30" s="37">
        <f t="shared" si="7"/>
        <v>-7.1428571428571425E-2</v>
      </c>
      <c r="H30" s="35">
        <f t="shared" si="8"/>
        <v>-42.857142857142854</v>
      </c>
      <c r="I30" s="35">
        <f t="shared" si="9"/>
        <v>0.16666666666666669</v>
      </c>
      <c r="J30" s="35">
        <f t="shared" si="0"/>
        <v>-300</v>
      </c>
      <c r="K30" s="35">
        <f t="shared" si="1"/>
        <v>-0.5</v>
      </c>
      <c r="L30" s="38">
        <f t="shared" si="2"/>
        <v>7</v>
      </c>
      <c r="M30" s="62">
        <v>39614</v>
      </c>
      <c r="N30" s="39">
        <v>21</v>
      </c>
      <c r="O30" s="39">
        <v>1100</v>
      </c>
      <c r="P30" s="60" t="s">
        <v>25</v>
      </c>
      <c r="Q30" s="43">
        <v>7</v>
      </c>
      <c r="R30" s="37">
        <f t="shared" si="10"/>
        <v>0.21428571428571427</v>
      </c>
      <c r="S30" s="35">
        <f t="shared" si="11"/>
        <v>35.714285714285715</v>
      </c>
      <c r="T30" s="35">
        <f t="shared" si="12"/>
        <v>0.6</v>
      </c>
      <c r="U30" s="35">
        <f t="shared" si="3"/>
        <v>500</v>
      </c>
      <c r="V30" s="35">
        <f t="shared" si="4"/>
        <v>3</v>
      </c>
      <c r="W30" s="38">
        <f t="shared" si="5"/>
        <v>14</v>
      </c>
      <c r="X30" s="62">
        <v>39628</v>
      </c>
      <c r="Y30" s="39">
        <v>24</v>
      </c>
      <c r="Z30" s="39">
        <v>1600</v>
      </c>
      <c r="AA30" s="60" t="s">
        <v>24</v>
      </c>
      <c r="AB30" s="43">
        <v>4</v>
      </c>
      <c r="AC30" s="37">
        <f t="shared" si="13"/>
        <v>-9.5238095238095233E-2</v>
      </c>
      <c r="AD30" s="35">
        <f t="shared" si="14"/>
        <v>-7.9365079365079367</v>
      </c>
      <c r="AE30" s="35">
        <f t="shared" si="15"/>
        <v>1.2</v>
      </c>
      <c r="AF30" s="35">
        <f t="shared" si="16"/>
        <v>-500</v>
      </c>
      <c r="AG30" s="35">
        <f t="shared" si="17"/>
        <v>-6</v>
      </c>
      <c r="AH30" s="38">
        <f t="shared" si="6"/>
        <v>63</v>
      </c>
      <c r="AI30" s="62">
        <v>39691</v>
      </c>
      <c r="AJ30" s="39">
        <v>18</v>
      </c>
      <c r="AK30" s="39">
        <v>1100</v>
      </c>
      <c r="AL30" s="60" t="s">
        <v>23</v>
      </c>
      <c r="AM30" s="43">
        <v>8</v>
      </c>
      <c r="AN30" s="37">
        <f t="shared" si="18"/>
        <v>-1.0714285714285714</v>
      </c>
      <c r="AO30" s="35">
        <f t="shared" si="19"/>
        <v>42.857142857142854</v>
      </c>
      <c r="AP30" s="35">
        <f t="shared" si="20"/>
        <v>-2.5</v>
      </c>
      <c r="AQ30" s="35">
        <f t="shared" si="21"/>
        <v>300</v>
      </c>
      <c r="AR30" s="35">
        <f t="shared" si="22"/>
        <v>-7.5</v>
      </c>
      <c r="AS30" s="38">
        <f t="shared" si="23"/>
        <v>7</v>
      </c>
      <c r="AT30" s="62">
        <v>39698</v>
      </c>
      <c r="AU30" s="39">
        <v>10.5</v>
      </c>
      <c r="AV30" s="39">
        <v>1400</v>
      </c>
      <c r="AW30" s="60" t="s">
        <v>22</v>
      </c>
      <c r="AX30" s="43">
        <v>8</v>
      </c>
      <c r="AY30" s="37">
        <f t="shared" si="24"/>
        <v>1.1785714285714286</v>
      </c>
      <c r="AZ30" s="35">
        <f t="shared" si="25"/>
        <v>0</v>
      </c>
      <c r="BA30" s="35">
        <f t="shared" si="26"/>
        <v>0</v>
      </c>
      <c r="BB30" s="35">
        <f t="shared" si="27"/>
        <v>0</v>
      </c>
      <c r="BC30" s="35">
        <f t="shared" si="28"/>
        <v>16.5</v>
      </c>
      <c r="BD30" s="38">
        <f t="shared" si="29"/>
        <v>14</v>
      </c>
      <c r="BE30" s="62">
        <v>39712</v>
      </c>
      <c r="BF30" s="39">
        <v>27</v>
      </c>
      <c r="BG30" s="39">
        <v>1400</v>
      </c>
      <c r="BH30" s="60" t="s">
        <v>18</v>
      </c>
      <c r="BI30" s="43">
        <v>4</v>
      </c>
      <c r="BJ30" s="42"/>
    </row>
    <row r="31" spans="1:62" s="39" customFormat="1">
      <c r="A31" s="41" t="s">
        <v>17</v>
      </c>
      <c r="B31" s="62">
        <v>39586</v>
      </c>
      <c r="C31" s="39">
        <v>-10</v>
      </c>
      <c r="D31" s="39">
        <v>1600</v>
      </c>
      <c r="E31" s="60" t="s">
        <v>27</v>
      </c>
      <c r="F31" s="43">
        <v>8</v>
      </c>
      <c r="G31" s="37">
        <f t="shared" si="7"/>
        <v>1.5</v>
      </c>
      <c r="H31" s="35">
        <f t="shared" si="8"/>
        <v>-9.5238095238095237</v>
      </c>
      <c r="I31" s="35">
        <f t="shared" si="9"/>
        <v>-15.75</v>
      </c>
      <c r="J31" s="35">
        <f t="shared" si="0"/>
        <v>-200</v>
      </c>
      <c r="K31" s="35">
        <f t="shared" si="1"/>
        <v>31.5</v>
      </c>
      <c r="L31" s="38">
        <f t="shared" si="2"/>
        <v>21</v>
      </c>
      <c r="M31" s="62">
        <v>39607</v>
      </c>
      <c r="N31" s="39">
        <v>21.5</v>
      </c>
      <c r="O31" s="39">
        <v>1400</v>
      </c>
      <c r="P31" s="60" t="s">
        <v>26</v>
      </c>
      <c r="Q31" s="43">
        <v>6</v>
      </c>
      <c r="R31" s="37">
        <f t="shared" si="10"/>
        <v>-7.1428571428571425E-2</v>
      </c>
      <c r="S31" s="35">
        <f t="shared" si="11"/>
        <v>-42.857142857142854</v>
      </c>
      <c r="T31" s="35">
        <f t="shared" si="12"/>
        <v>0.16666666666666669</v>
      </c>
      <c r="U31" s="35">
        <f t="shared" si="3"/>
        <v>-300</v>
      </c>
      <c r="V31" s="35">
        <f t="shared" si="4"/>
        <v>-0.5</v>
      </c>
      <c r="W31" s="38">
        <f t="shared" si="5"/>
        <v>7</v>
      </c>
      <c r="X31" s="62">
        <v>39614</v>
      </c>
      <c r="Y31" s="39">
        <v>21</v>
      </c>
      <c r="Z31" s="39">
        <v>1100</v>
      </c>
      <c r="AA31" s="60" t="s">
        <v>25</v>
      </c>
      <c r="AB31" s="43">
        <v>7</v>
      </c>
      <c r="AC31" s="37">
        <f t="shared" si="13"/>
        <v>0.21428571428571427</v>
      </c>
      <c r="AD31" s="35">
        <f t="shared" si="14"/>
        <v>35.714285714285715</v>
      </c>
      <c r="AE31" s="35">
        <f t="shared" si="15"/>
        <v>0.6</v>
      </c>
      <c r="AF31" s="35">
        <f t="shared" si="16"/>
        <v>500</v>
      </c>
      <c r="AG31" s="35">
        <f t="shared" si="17"/>
        <v>3</v>
      </c>
      <c r="AH31" s="38">
        <f t="shared" si="6"/>
        <v>14</v>
      </c>
      <c r="AI31" s="62">
        <v>39628</v>
      </c>
      <c r="AJ31" s="39">
        <v>24</v>
      </c>
      <c r="AK31" s="39">
        <v>1600</v>
      </c>
      <c r="AL31" s="60" t="s">
        <v>24</v>
      </c>
      <c r="AM31" s="43">
        <v>4</v>
      </c>
      <c r="AN31" s="37">
        <f t="shared" si="18"/>
        <v>-9.5238095238095233E-2</v>
      </c>
      <c r="AO31" s="35">
        <f t="shared" si="19"/>
        <v>-7.9365079365079367</v>
      </c>
      <c r="AP31" s="35">
        <f t="shared" si="20"/>
        <v>1.2</v>
      </c>
      <c r="AQ31" s="35">
        <f t="shared" si="21"/>
        <v>-500</v>
      </c>
      <c r="AR31" s="35">
        <f t="shared" si="22"/>
        <v>-6</v>
      </c>
      <c r="AS31" s="38">
        <f t="shared" si="23"/>
        <v>63</v>
      </c>
      <c r="AT31" s="62">
        <v>39691</v>
      </c>
      <c r="AU31" s="39">
        <v>18</v>
      </c>
      <c r="AV31" s="39">
        <v>1100</v>
      </c>
      <c r="AW31" s="60" t="s">
        <v>23</v>
      </c>
      <c r="AX31" s="43">
        <v>8</v>
      </c>
      <c r="AY31" s="37">
        <f t="shared" si="24"/>
        <v>-1.0714285714285714</v>
      </c>
      <c r="AZ31" s="35">
        <f t="shared" si="25"/>
        <v>42.857142857142854</v>
      </c>
      <c r="BA31" s="35">
        <f t="shared" si="26"/>
        <v>-2.5</v>
      </c>
      <c r="BB31" s="35">
        <f t="shared" si="27"/>
        <v>300</v>
      </c>
      <c r="BC31" s="35">
        <f t="shared" si="28"/>
        <v>-7.5</v>
      </c>
      <c r="BD31" s="38">
        <f t="shared" si="29"/>
        <v>7</v>
      </c>
      <c r="BE31" s="62">
        <v>39698</v>
      </c>
      <c r="BF31" s="39">
        <v>10.5</v>
      </c>
      <c r="BG31" s="39">
        <v>1400</v>
      </c>
      <c r="BH31" s="60" t="s">
        <v>22</v>
      </c>
      <c r="BI31" s="43">
        <v>8</v>
      </c>
      <c r="BJ31" s="42"/>
    </row>
    <row r="32" spans="1:62" s="39" customFormat="1">
      <c r="A32" s="41" t="s">
        <v>17</v>
      </c>
      <c r="B32" s="62">
        <v>39565</v>
      </c>
      <c r="C32" s="39">
        <v>27</v>
      </c>
      <c r="D32" s="39">
        <v>1400</v>
      </c>
      <c r="E32" s="60" t="s">
        <v>13</v>
      </c>
      <c r="F32" s="43">
        <v>6</v>
      </c>
      <c r="G32" s="37">
        <f t="shared" si="7"/>
        <v>-1.7619047619047619</v>
      </c>
      <c r="H32" s="35">
        <f t="shared" si="8"/>
        <v>9.5238095238095237</v>
      </c>
      <c r="I32" s="35">
        <f t="shared" si="9"/>
        <v>-18.5</v>
      </c>
      <c r="J32" s="35">
        <f t="shared" si="0"/>
        <v>200</v>
      </c>
      <c r="K32" s="35">
        <f t="shared" si="1"/>
        <v>-37</v>
      </c>
      <c r="L32" s="38">
        <f t="shared" si="2"/>
        <v>21</v>
      </c>
      <c r="M32" s="62">
        <v>39586</v>
      </c>
      <c r="N32" s="39">
        <v>-10</v>
      </c>
      <c r="O32" s="39">
        <v>1600</v>
      </c>
      <c r="P32" s="60" t="s">
        <v>27</v>
      </c>
      <c r="Q32" s="43">
        <v>8</v>
      </c>
      <c r="R32" s="37">
        <f t="shared" si="10"/>
        <v>1.5</v>
      </c>
      <c r="S32" s="35">
        <f t="shared" si="11"/>
        <v>-9.5238095238095237</v>
      </c>
      <c r="T32" s="35">
        <f t="shared" si="12"/>
        <v>-15.75</v>
      </c>
      <c r="U32" s="35">
        <f t="shared" si="3"/>
        <v>-200</v>
      </c>
      <c r="V32" s="35">
        <f t="shared" si="4"/>
        <v>31.5</v>
      </c>
      <c r="W32" s="38">
        <f t="shared" si="5"/>
        <v>21</v>
      </c>
      <c r="X32" s="62">
        <v>39607</v>
      </c>
      <c r="Y32" s="39">
        <v>21.5</v>
      </c>
      <c r="Z32" s="39">
        <v>1400</v>
      </c>
      <c r="AA32" s="60" t="s">
        <v>26</v>
      </c>
      <c r="AB32" s="43">
        <v>6</v>
      </c>
      <c r="AC32" s="37">
        <f t="shared" si="13"/>
        <v>-7.1428571428571425E-2</v>
      </c>
      <c r="AD32" s="35">
        <f t="shared" si="14"/>
        <v>-42.857142857142854</v>
      </c>
      <c r="AE32" s="35">
        <f t="shared" si="15"/>
        <v>0.16666666666666669</v>
      </c>
      <c r="AF32" s="35">
        <f t="shared" si="16"/>
        <v>-300</v>
      </c>
      <c r="AG32" s="35">
        <f t="shared" si="17"/>
        <v>-0.5</v>
      </c>
      <c r="AH32" s="38">
        <f t="shared" si="6"/>
        <v>7</v>
      </c>
      <c r="AI32" s="62">
        <v>39614</v>
      </c>
      <c r="AJ32" s="39">
        <v>21</v>
      </c>
      <c r="AK32" s="39">
        <v>1100</v>
      </c>
      <c r="AL32" s="60" t="s">
        <v>25</v>
      </c>
      <c r="AM32" s="43">
        <v>7</v>
      </c>
      <c r="AN32" s="37">
        <f t="shared" si="18"/>
        <v>0.21428571428571427</v>
      </c>
      <c r="AO32" s="35">
        <f t="shared" si="19"/>
        <v>35.714285714285715</v>
      </c>
      <c r="AP32" s="35">
        <f t="shared" si="20"/>
        <v>0.6</v>
      </c>
      <c r="AQ32" s="35">
        <f t="shared" si="21"/>
        <v>500</v>
      </c>
      <c r="AR32" s="35">
        <f t="shared" si="22"/>
        <v>3</v>
      </c>
      <c r="AS32" s="38">
        <f t="shared" si="23"/>
        <v>14</v>
      </c>
      <c r="AT32" s="62">
        <v>39628</v>
      </c>
      <c r="AU32" s="39">
        <v>24</v>
      </c>
      <c r="AV32" s="39">
        <v>1600</v>
      </c>
      <c r="AW32" s="60" t="s">
        <v>24</v>
      </c>
      <c r="AX32" s="43">
        <v>4</v>
      </c>
      <c r="AY32" s="37">
        <f t="shared" si="24"/>
        <v>-9.5238095238095233E-2</v>
      </c>
      <c r="AZ32" s="35">
        <f t="shared" si="25"/>
        <v>-7.9365079365079367</v>
      </c>
      <c r="BA32" s="35">
        <f t="shared" si="26"/>
        <v>1.2</v>
      </c>
      <c r="BB32" s="35">
        <f t="shared" si="27"/>
        <v>-500</v>
      </c>
      <c r="BC32" s="35">
        <f t="shared" si="28"/>
        <v>-6</v>
      </c>
      <c r="BD32" s="38">
        <f t="shared" si="29"/>
        <v>63</v>
      </c>
      <c r="BE32" s="62">
        <v>39691</v>
      </c>
      <c r="BF32" s="39">
        <v>18</v>
      </c>
      <c r="BG32" s="39">
        <v>1100</v>
      </c>
      <c r="BH32" s="60" t="s">
        <v>23</v>
      </c>
      <c r="BI32" s="43">
        <v>8</v>
      </c>
      <c r="BJ32" s="42"/>
    </row>
    <row r="33" spans="1:62" s="39" customFormat="1">
      <c r="A33" s="41" t="s">
        <v>17</v>
      </c>
      <c r="B33" s="62">
        <v>39551</v>
      </c>
      <c r="C33" s="39">
        <v>28</v>
      </c>
      <c r="D33" s="39">
        <v>1400</v>
      </c>
      <c r="E33" s="60" t="s">
        <v>27</v>
      </c>
      <c r="F33" s="43">
        <v>4</v>
      </c>
      <c r="G33" s="37">
        <f t="shared" si="7"/>
        <v>-7.1428571428571425E-2</v>
      </c>
      <c r="H33" s="35">
        <f t="shared" si="8"/>
        <v>0</v>
      </c>
      <c r="I33" s="35">
        <f t="shared" si="9"/>
        <v>0</v>
      </c>
      <c r="J33" s="35">
        <f t="shared" si="0"/>
        <v>0</v>
      </c>
      <c r="K33" s="35">
        <f t="shared" si="1"/>
        <v>-1</v>
      </c>
      <c r="L33" s="38">
        <f t="shared" si="2"/>
        <v>14</v>
      </c>
      <c r="M33" s="62">
        <v>39565</v>
      </c>
      <c r="N33" s="39">
        <v>27</v>
      </c>
      <c r="O33" s="39">
        <v>1400</v>
      </c>
      <c r="P33" s="60" t="s">
        <v>13</v>
      </c>
      <c r="Q33" s="43">
        <v>6</v>
      </c>
      <c r="R33" s="37">
        <f t="shared" si="10"/>
        <v>-1.7619047619047619</v>
      </c>
      <c r="S33" s="35">
        <f t="shared" si="11"/>
        <v>9.5238095238095237</v>
      </c>
      <c r="T33" s="35">
        <f t="shared" si="12"/>
        <v>-18.5</v>
      </c>
      <c r="U33" s="35">
        <f t="shared" si="3"/>
        <v>200</v>
      </c>
      <c r="V33" s="35">
        <f t="shared" si="4"/>
        <v>-37</v>
      </c>
      <c r="W33" s="38">
        <f t="shared" si="5"/>
        <v>21</v>
      </c>
      <c r="X33" s="62">
        <v>39586</v>
      </c>
      <c r="Y33" s="39">
        <v>-10</v>
      </c>
      <c r="Z33" s="39">
        <v>1600</v>
      </c>
      <c r="AA33" s="60" t="s">
        <v>27</v>
      </c>
      <c r="AB33" s="43">
        <v>8</v>
      </c>
      <c r="AC33" s="37">
        <f t="shared" si="13"/>
        <v>1.5</v>
      </c>
      <c r="AD33" s="35">
        <f t="shared" si="14"/>
        <v>-9.5238095238095237</v>
      </c>
      <c r="AE33" s="35">
        <f t="shared" si="15"/>
        <v>-15.75</v>
      </c>
      <c r="AF33" s="35">
        <f t="shared" si="16"/>
        <v>-200</v>
      </c>
      <c r="AG33" s="35">
        <f t="shared" si="17"/>
        <v>31.5</v>
      </c>
      <c r="AH33" s="38">
        <f t="shared" si="6"/>
        <v>21</v>
      </c>
      <c r="AI33" s="62">
        <v>39607</v>
      </c>
      <c r="AJ33" s="39">
        <v>21.5</v>
      </c>
      <c r="AK33" s="39">
        <v>1400</v>
      </c>
      <c r="AL33" s="60" t="s">
        <v>26</v>
      </c>
      <c r="AM33" s="43">
        <v>6</v>
      </c>
      <c r="AN33" s="37">
        <f t="shared" si="18"/>
        <v>-7.1428571428571425E-2</v>
      </c>
      <c r="AO33" s="35">
        <f t="shared" si="19"/>
        <v>-42.857142857142854</v>
      </c>
      <c r="AP33" s="35">
        <f t="shared" si="20"/>
        <v>0.16666666666666669</v>
      </c>
      <c r="AQ33" s="35">
        <f t="shared" si="21"/>
        <v>-300</v>
      </c>
      <c r="AR33" s="35">
        <f t="shared" si="22"/>
        <v>-0.5</v>
      </c>
      <c r="AS33" s="38">
        <f t="shared" si="23"/>
        <v>7</v>
      </c>
      <c r="AT33" s="62">
        <v>39614</v>
      </c>
      <c r="AU33" s="39">
        <v>21</v>
      </c>
      <c r="AV33" s="39">
        <v>1100</v>
      </c>
      <c r="AW33" s="60" t="s">
        <v>25</v>
      </c>
      <c r="AX33" s="43">
        <v>7</v>
      </c>
      <c r="AY33" s="37">
        <f t="shared" si="24"/>
        <v>0.21428571428571427</v>
      </c>
      <c r="AZ33" s="35">
        <f t="shared" si="25"/>
        <v>35.714285714285715</v>
      </c>
      <c r="BA33" s="35">
        <f t="shared" si="26"/>
        <v>0.6</v>
      </c>
      <c r="BB33" s="35">
        <f t="shared" si="27"/>
        <v>500</v>
      </c>
      <c r="BC33" s="35">
        <f t="shared" si="28"/>
        <v>3</v>
      </c>
      <c r="BD33" s="38">
        <f t="shared" si="29"/>
        <v>14</v>
      </c>
      <c r="BE33" s="62">
        <v>39628</v>
      </c>
      <c r="BF33" s="39">
        <v>24</v>
      </c>
      <c r="BG33" s="39">
        <v>1600</v>
      </c>
      <c r="BH33" s="60" t="s">
        <v>24</v>
      </c>
      <c r="BI33" s="43">
        <v>4</v>
      </c>
      <c r="BJ33" s="42"/>
    </row>
    <row r="34" spans="1:62" s="39" customFormat="1">
      <c r="A34" s="41" t="s">
        <v>154</v>
      </c>
      <c r="B34" s="62">
        <v>39950</v>
      </c>
      <c r="C34" s="39">
        <v>41.5</v>
      </c>
      <c r="D34" s="39">
        <v>1200</v>
      </c>
      <c r="E34" s="60" t="s">
        <v>11</v>
      </c>
      <c r="F34" s="43">
        <v>6</v>
      </c>
      <c r="G34" s="50">
        <f t="shared" si="7"/>
        <v>0.2857142857142857</v>
      </c>
      <c r="H34" s="39">
        <f t="shared" si="8"/>
        <v>28.571428571428573</v>
      </c>
      <c r="I34" s="39">
        <f t="shared" si="9"/>
        <v>1</v>
      </c>
      <c r="J34" s="39">
        <f t="shared" si="0"/>
        <v>200</v>
      </c>
      <c r="K34" s="39">
        <f t="shared" si="1"/>
        <v>2</v>
      </c>
      <c r="L34" s="46">
        <f t="shared" si="2"/>
        <v>7</v>
      </c>
      <c r="M34" s="62">
        <v>39957</v>
      </c>
      <c r="N34" s="39">
        <v>43.5</v>
      </c>
      <c r="O34" s="39">
        <v>1400</v>
      </c>
      <c r="P34" s="60" t="s">
        <v>23</v>
      </c>
      <c r="Q34" s="43">
        <v>3</v>
      </c>
      <c r="R34" s="50">
        <f t="shared" si="10"/>
        <v>-0.14285714285714285</v>
      </c>
      <c r="S34" s="39">
        <f t="shared" si="11"/>
        <v>0</v>
      </c>
      <c r="T34" s="39">
        <f t="shared" si="12"/>
        <v>0</v>
      </c>
      <c r="U34" s="39">
        <f t="shared" si="3"/>
        <v>0</v>
      </c>
      <c r="V34" s="39">
        <f t="shared" si="4"/>
        <v>-4</v>
      </c>
      <c r="W34" s="46">
        <f t="shared" si="5"/>
        <v>28</v>
      </c>
      <c r="X34" s="62">
        <v>39985</v>
      </c>
      <c r="Y34" s="39">
        <v>39.5</v>
      </c>
      <c r="Z34" s="39">
        <v>1400</v>
      </c>
      <c r="AA34" s="60" t="s">
        <v>19</v>
      </c>
      <c r="AB34" s="43">
        <v>6</v>
      </c>
      <c r="AC34" s="50">
        <f t="shared" si="13"/>
        <v>0.5</v>
      </c>
      <c r="AD34" s="39">
        <f t="shared" si="14"/>
        <v>28.571428571428573</v>
      </c>
      <c r="AE34" s="39">
        <f t="shared" si="15"/>
        <v>1.7500000000000002</v>
      </c>
      <c r="AF34" s="39">
        <f t="shared" si="16"/>
        <v>200</v>
      </c>
      <c r="AG34" s="39">
        <f t="shared" si="17"/>
        <v>3.5</v>
      </c>
      <c r="AH34" s="46">
        <f t="shared" si="6"/>
        <v>7</v>
      </c>
      <c r="AI34" s="62">
        <v>39992</v>
      </c>
      <c r="AJ34" s="39">
        <v>43</v>
      </c>
      <c r="AK34" s="39">
        <v>1600</v>
      </c>
      <c r="AL34" s="60" t="s">
        <v>29</v>
      </c>
      <c r="AM34" s="43">
        <v>2</v>
      </c>
      <c r="AN34" s="50">
        <f t="shared" si="18"/>
        <v>-0.38095238095238093</v>
      </c>
      <c r="AO34" s="39">
        <f t="shared" si="19"/>
        <v>0</v>
      </c>
      <c r="AP34" s="39">
        <f t="shared" si="20"/>
        <v>0</v>
      </c>
      <c r="AQ34" s="39">
        <f t="shared" si="21"/>
        <v>0</v>
      </c>
      <c r="AR34" s="39">
        <f t="shared" si="22"/>
        <v>-8</v>
      </c>
      <c r="AS34" s="46">
        <f t="shared" si="23"/>
        <v>21</v>
      </c>
      <c r="AT34" s="62">
        <v>40013</v>
      </c>
      <c r="AU34" s="39">
        <v>35</v>
      </c>
      <c r="AV34" s="39">
        <v>1600</v>
      </c>
      <c r="AW34" s="60" t="s">
        <v>23</v>
      </c>
      <c r="AX34" s="43">
        <v>7</v>
      </c>
      <c r="AY34" s="50">
        <f t="shared" si="24"/>
        <v>0.14285714285714285</v>
      </c>
      <c r="AZ34" s="39">
        <f t="shared" si="25"/>
        <v>-28.571428571428573</v>
      </c>
      <c r="BA34" s="39">
        <f t="shared" si="26"/>
        <v>-0.5</v>
      </c>
      <c r="BB34" s="39">
        <f t="shared" si="27"/>
        <v>-200</v>
      </c>
      <c r="BC34" s="39">
        <f t="shared" si="28"/>
        <v>1</v>
      </c>
      <c r="BD34" s="46">
        <f t="shared" si="29"/>
        <v>7</v>
      </c>
      <c r="BE34" s="62">
        <v>40020</v>
      </c>
      <c r="BF34" s="39">
        <v>36</v>
      </c>
      <c r="BG34" s="39">
        <v>1400</v>
      </c>
      <c r="BH34" s="60" t="s">
        <v>28</v>
      </c>
      <c r="BI34" s="46">
        <v>9</v>
      </c>
      <c r="BJ34" s="42"/>
    </row>
    <row r="35" spans="1:62" s="39" customFormat="1">
      <c r="A35" s="41" t="s">
        <v>154</v>
      </c>
      <c r="B35" s="62">
        <v>39719</v>
      </c>
      <c r="C35" s="39">
        <v>32.5</v>
      </c>
      <c r="D35" s="39">
        <v>1200</v>
      </c>
      <c r="E35" s="60" t="s">
        <v>28</v>
      </c>
      <c r="F35" s="43">
        <v>2</v>
      </c>
      <c r="G35" s="50">
        <f t="shared" si="7"/>
        <v>0.19047619047619047</v>
      </c>
      <c r="H35" s="39">
        <f t="shared" si="8"/>
        <v>0</v>
      </c>
      <c r="I35" s="39">
        <f t="shared" si="9"/>
        <v>0</v>
      </c>
      <c r="J35" s="39">
        <f t="shared" si="0"/>
        <v>0</v>
      </c>
      <c r="K35" s="39">
        <f t="shared" si="1"/>
        <v>4</v>
      </c>
      <c r="L35" s="46">
        <f t="shared" si="2"/>
        <v>21</v>
      </c>
      <c r="M35" s="62">
        <v>39740</v>
      </c>
      <c r="N35" s="39">
        <v>36.5</v>
      </c>
      <c r="O35" s="39">
        <v>1200</v>
      </c>
      <c r="P35" s="60" t="s">
        <v>21</v>
      </c>
      <c r="Q35" s="43">
        <v>1</v>
      </c>
      <c r="R35" s="50">
        <f t="shared" si="10"/>
        <v>0.52380952380952384</v>
      </c>
      <c r="S35" s="39">
        <f t="shared" si="11"/>
        <v>0</v>
      </c>
      <c r="T35" s="39">
        <f t="shared" si="12"/>
        <v>0</v>
      </c>
      <c r="U35" s="39">
        <f t="shared" si="3"/>
        <v>0</v>
      </c>
      <c r="V35" s="39">
        <f t="shared" si="4"/>
        <v>11</v>
      </c>
      <c r="W35" s="46">
        <f t="shared" si="5"/>
        <v>21</v>
      </c>
      <c r="X35" s="62">
        <v>39761</v>
      </c>
      <c r="Y35" s="39">
        <v>47.5</v>
      </c>
      <c r="Z35" s="39">
        <v>1200</v>
      </c>
      <c r="AA35" s="60" t="s">
        <v>21</v>
      </c>
      <c r="AB35" s="43">
        <v>1</v>
      </c>
      <c r="AC35" s="50">
        <f t="shared" si="13"/>
        <v>0</v>
      </c>
      <c r="AD35" s="39">
        <f t="shared" si="14"/>
        <v>4.7619047619047619</v>
      </c>
      <c r="AE35" s="39">
        <f t="shared" si="15"/>
        <v>0</v>
      </c>
      <c r="AF35" s="39">
        <f t="shared" si="16"/>
        <v>100</v>
      </c>
      <c r="AG35" s="39">
        <f t="shared" si="17"/>
        <v>0</v>
      </c>
      <c r="AH35" s="46">
        <f t="shared" si="6"/>
        <v>21</v>
      </c>
      <c r="AI35" s="62">
        <v>39782</v>
      </c>
      <c r="AJ35" s="39">
        <v>47.5</v>
      </c>
      <c r="AK35" s="39">
        <v>1300</v>
      </c>
      <c r="AL35" s="60" t="s">
        <v>21</v>
      </c>
      <c r="AM35" s="43">
        <v>3</v>
      </c>
      <c r="AN35" s="50">
        <f t="shared" si="18"/>
        <v>-3.5714285714285712E-2</v>
      </c>
      <c r="AO35" s="39">
        <f t="shared" si="19"/>
        <v>-0.79365079365079361</v>
      </c>
      <c r="AP35" s="39">
        <f t="shared" si="20"/>
        <v>4.5</v>
      </c>
      <c r="AQ35" s="39">
        <f t="shared" si="21"/>
        <v>-100</v>
      </c>
      <c r="AR35" s="39">
        <f t="shared" si="22"/>
        <v>-4.5</v>
      </c>
      <c r="AS35" s="46">
        <f t="shared" si="23"/>
        <v>126</v>
      </c>
      <c r="AT35" s="62">
        <v>39908</v>
      </c>
      <c r="AU35" s="39">
        <v>43</v>
      </c>
      <c r="AV35" s="39">
        <v>1200</v>
      </c>
      <c r="AW35" s="60" t="s">
        <v>22</v>
      </c>
      <c r="AX35" s="43">
        <v>5</v>
      </c>
      <c r="AY35" s="50">
        <f t="shared" si="24"/>
        <v>-3.5714285714285712E-2</v>
      </c>
      <c r="AZ35" s="39">
        <f t="shared" si="25"/>
        <v>0</v>
      </c>
      <c r="BA35" s="39">
        <f t="shared" si="26"/>
        <v>0</v>
      </c>
      <c r="BB35" s="39">
        <f t="shared" si="27"/>
        <v>0</v>
      </c>
      <c r="BC35" s="39">
        <f t="shared" si="28"/>
        <v>-1.5</v>
      </c>
      <c r="BD35" s="46">
        <f t="shared" si="29"/>
        <v>42</v>
      </c>
      <c r="BE35" s="62">
        <v>39950</v>
      </c>
      <c r="BF35" s="39">
        <v>41.5</v>
      </c>
      <c r="BG35" s="39">
        <v>1200</v>
      </c>
      <c r="BH35" s="60" t="s">
        <v>11</v>
      </c>
      <c r="BI35" s="46">
        <v>6</v>
      </c>
      <c r="BJ35" s="42"/>
    </row>
    <row r="36" spans="1:62" s="45" customFormat="1">
      <c r="A36" s="41" t="s">
        <v>47</v>
      </c>
      <c r="B36" s="62">
        <v>39936</v>
      </c>
      <c r="C36" s="39">
        <v>29.5</v>
      </c>
      <c r="D36" s="39">
        <v>1400</v>
      </c>
      <c r="E36" s="60" t="s">
        <v>5</v>
      </c>
      <c r="F36" s="43">
        <v>8</v>
      </c>
      <c r="G36" s="50">
        <f t="shared" si="7"/>
        <v>-1.1071428571428572</v>
      </c>
      <c r="H36" s="39">
        <f t="shared" si="8"/>
        <v>0</v>
      </c>
      <c r="I36" s="39">
        <f t="shared" si="9"/>
        <v>0</v>
      </c>
      <c r="J36" s="39">
        <f t="shared" si="0"/>
        <v>0</v>
      </c>
      <c r="K36" s="39">
        <f t="shared" si="1"/>
        <v>-15.5</v>
      </c>
      <c r="L36" s="46">
        <f t="shared" si="2"/>
        <v>14</v>
      </c>
      <c r="M36" s="62">
        <v>39950</v>
      </c>
      <c r="N36" s="39">
        <v>14</v>
      </c>
      <c r="O36" s="39">
        <v>1400</v>
      </c>
      <c r="P36" s="60" t="s">
        <v>33</v>
      </c>
      <c r="Q36" s="43">
        <v>8</v>
      </c>
      <c r="R36" s="50">
        <f t="shared" si="10"/>
        <v>0.27380952380952384</v>
      </c>
      <c r="S36" s="39">
        <f t="shared" si="11"/>
        <v>-2.3809523809523809</v>
      </c>
      <c r="T36" s="39">
        <f t="shared" si="12"/>
        <v>-11.5</v>
      </c>
      <c r="U36" s="39">
        <f t="shared" si="3"/>
        <v>-100</v>
      </c>
      <c r="V36" s="39">
        <f t="shared" si="4"/>
        <v>11.5</v>
      </c>
      <c r="W36" s="46">
        <f t="shared" si="5"/>
        <v>42</v>
      </c>
      <c r="X36" s="62">
        <v>39992</v>
      </c>
      <c r="Y36" s="39">
        <v>25.5</v>
      </c>
      <c r="Z36" s="39">
        <v>1300</v>
      </c>
      <c r="AA36" s="60" t="s">
        <v>19</v>
      </c>
      <c r="AB36" s="43">
        <v>9</v>
      </c>
      <c r="AC36" s="50">
        <f t="shared" si="13"/>
        <v>-0.8214285714285714</v>
      </c>
      <c r="AD36" s="39">
        <f t="shared" si="14"/>
        <v>7.1428571428571432</v>
      </c>
      <c r="AE36" s="39">
        <f t="shared" si="15"/>
        <v>-11.5</v>
      </c>
      <c r="AF36" s="39">
        <f t="shared" si="16"/>
        <v>100</v>
      </c>
      <c r="AG36" s="39">
        <f t="shared" si="17"/>
        <v>-11.5</v>
      </c>
      <c r="AH36" s="46">
        <f t="shared" si="6"/>
        <v>14</v>
      </c>
      <c r="AI36" s="62">
        <v>40006</v>
      </c>
      <c r="AJ36" s="39">
        <v>14</v>
      </c>
      <c r="AK36" s="39">
        <v>1400</v>
      </c>
      <c r="AL36" s="60" t="s">
        <v>19</v>
      </c>
      <c r="AM36" s="43">
        <v>9</v>
      </c>
      <c r="AN36" s="50">
        <f t="shared" si="18"/>
        <v>3.0714285714285716</v>
      </c>
      <c r="AO36" s="39">
        <f t="shared" si="19"/>
        <v>0</v>
      </c>
      <c r="AP36" s="39">
        <f t="shared" si="20"/>
        <v>0</v>
      </c>
      <c r="AQ36" s="39">
        <f t="shared" si="21"/>
        <v>0</v>
      </c>
      <c r="AR36" s="39">
        <f t="shared" si="22"/>
        <v>21.5</v>
      </c>
      <c r="AS36" s="46">
        <f t="shared" si="23"/>
        <v>7</v>
      </c>
      <c r="AT36" s="62">
        <v>40013</v>
      </c>
      <c r="AU36" s="39">
        <v>35.5</v>
      </c>
      <c r="AV36" s="39">
        <v>1400</v>
      </c>
      <c r="AW36" s="60" t="s">
        <v>62</v>
      </c>
      <c r="AX36" s="43">
        <v>1</v>
      </c>
      <c r="AY36" s="50">
        <f t="shared" si="24"/>
        <v>0</v>
      </c>
      <c r="AZ36" s="39">
        <f t="shared" si="25"/>
        <v>0</v>
      </c>
      <c r="BA36" s="39">
        <f t="shared" si="26"/>
        <v>0</v>
      </c>
      <c r="BB36" s="39">
        <f t="shared" si="27"/>
        <v>0</v>
      </c>
      <c r="BC36" s="39">
        <f t="shared" si="28"/>
        <v>0</v>
      </c>
      <c r="BD36" s="46">
        <f t="shared" si="29"/>
        <v>13</v>
      </c>
      <c r="BE36" s="62">
        <v>40026</v>
      </c>
      <c r="BF36" s="39">
        <v>35.5</v>
      </c>
      <c r="BG36" s="39">
        <v>1400</v>
      </c>
      <c r="BH36" s="60" t="s">
        <v>8</v>
      </c>
      <c r="BI36" s="46">
        <v>5</v>
      </c>
      <c r="BJ36" s="44"/>
    </row>
    <row r="37" spans="1:62" s="45" customFormat="1">
      <c r="A37" s="41" t="s">
        <v>47</v>
      </c>
      <c r="B37" s="62">
        <v>39621</v>
      </c>
      <c r="C37" s="39">
        <v>32.5</v>
      </c>
      <c r="D37" s="39">
        <v>1300</v>
      </c>
      <c r="E37" s="60" t="s">
        <v>23</v>
      </c>
      <c r="F37" s="43">
        <v>1</v>
      </c>
      <c r="G37" s="50">
        <f t="shared" si="7"/>
        <v>-9.7560975609756101E-2</v>
      </c>
      <c r="H37" s="39">
        <f t="shared" si="8"/>
        <v>7.3170731707317076</v>
      </c>
      <c r="I37" s="39">
        <f t="shared" si="9"/>
        <v>-1.3333333333333335</v>
      </c>
      <c r="J37" s="39">
        <f t="shared" si="0"/>
        <v>300</v>
      </c>
      <c r="K37" s="39">
        <f t="shared" si="1"/>
        <v>-4</v>
      </c>
      <c r="L37" s="46">
        <f t="shared" si="2"/>
        <v>41</v>
      </c>
      <c r="M37" s="62">
        <v>39662</v>
      </c>
      <c r="N37" s="39">
        <v>28.5</v>
      </c>
      <c r="O37" s="39">
        <v>1600</v>
      </c>
      <c r="P37" s="60" t="s">
        <v>23</v>
      </c>
      <c r="Q37" s="43">
        <v>5</v>
      </c>
      <c r="R37" s="50">
        <f t="shared" si="10"/>
        <v>0.19047619047619047</v>
      </c>
      <c r="S37" s="39">
        <f t="shared" si="11"/>
        <v>-19.047619047619047</v>
      </c>
      <c r="T37" s="39">
        <f t="shared" si="12"/>
        <v>-1</v>
      </c>
      <c r="U37" s="39">
        <f t="shared" si="3"/>
        <v>-400</v>
      </c>
      <c r="V37" s="39">
        <f t="shared" si="4"/>
        <v>4</v>
      </c>
      <c r="W37" s="46">
        <f t="shared" si="5"/>
        <v>21</v>
      </c>
      <c r="X37" s="62">
        <v>39683</v>
      </c>
      <c r="Y37" s="39">
        <v>32.5</v>
      </c>
      <c r="Z37" s="39">
        <v>1200</v>
      </c>
      <c r="AA37" s="60" t="s">
        <v>32</v>
      </c>
      <c r="AB37" s="43">
        <v>6</v>
      </c>
      <c r="AC37" s="50">
        <f t="shared" si="13"/>
        <v>-0.53448275862068961</v>
      </c>
      <c r="AD37" s="39">
        <f t="shared" si="14"/>
        <v>6.8965517241379306</v>
      </c>
      <c r="AE37" s="39">
        <f t="shared" si="15"/>
        <v>-7.75</v>
      </c>
      <c r="AF37" s="39">
        <f t="shared" si="16"/>
        <v>200</v>
      </c>
      <c r="AG37" s="39">
        <f t="shared" si="17"/>
        <v>-15.5</v>
      </c>
      <c r="AH37" s="46">
        <f t="shared" si="6"/>
        <v>29</v>
      </c>
      <c r="AI37" s="62">
        <v>39712</v>
      </c>
      <c r="AJ37" s="39">
        <v>17</v>
      </c>
      <c r="AK37" s="39">
        <v>1400</v>
      </c>
      <c r="AL37" s="60" t="s">
        <v>23</v>
      </c>
      <c r="AM37" s="43">
        <v>8</v>
      </c>
      <c r="AN37" s="50">
        <f t="shared" si="18"/>
        <v>0.2857142857142857</v>
      </c>
      <c r="AO37" s="39">
        <f t="shared" si="19"/>
        <v>0</v>
      </c>
      <c r="AP37" s="39">
        <f t="shared" si="20"/>
        <v>0</v>
      </c>
      <c r="AQ37" s="39">
        <f t="shared" si="21"/>
        <v>0</v>
      </c>
      <c r="AR37" s="39">
        <f t="shared" si="22"/>
        <v>18</v>
      </c>
      <c r="AS37" s="46">
        <f t="shared" si="23"/>
        <v>63</v>
      </c>
      <c r="AT37" s="62">
        <v>39775</v>
      </c>
      <c r="AU37" s="39">
        <v>35</v>
      </c>
      <c r="AV37" s="39">
        <v>1400</v>
      </c>
      <c r="AW37" s="60" t="s">
        <v>5</v>
      </c>
      <c r="AX37" s="43">
        <v>1</v>
      </c>
      <c r="AY37" s="50">
        <f t="shared" si="24"/>
        <v>-3.4161490683229816E-2</v>
      </c>
      <c r="AZ37" s="39">
        <f t="shared" si="25"/>
        <v>0</v>
      </c>
      <c r="BA37" s="39">
        <f t="shared" si="26"/>
        <v>0</v>
      </c>
      <c r="BB37" s="39">
        <f t="shared" si="27"/>
        <v>0</v>
      </c>
      <c r="BC37" s="39">
        <f t="shared" si="28"/>
        <v>-5.5</v>
      </c>
      <c r="BD37" s="46">
        <f t="shared" si="29"/>
        <v>161</v>
      </c>
      <c r="BE37" s="62">
        <v>39936</v>
      </c>
      <c r="BF37" s="39">
        <v>29.5</v>
      </c>
      <c r="BG37" s="39">
        <v>1400</v>
      </c>
      <c r="BH37" s="60" t="s">
        <v>5</v>
      </c>
      <c r="BI37" s="46">
        <v>8</v>
      </c>
      <c r="BJ37" s="44"/>
    </row>
    <row r="38" spans="1:62" s="45" customFormat="1">
      <c r="A38" s="41" t="s">
        <v>48</v>
      </c>
      <c r="B38" s="70">
        <v>39922</v>
      </c>
      <c r="C38" s="39">
        <v>11</v>
      </c>
      <c r="D38" s="39">
        <v>1400</v>
      </c>
      <c r="E38" s="60" t="s">
        <v>36</v>
      </c>
      <c r="F38" s="43">
        <v>7</v>
      </c>
      <c r="G38" s="50">
        <f t="shared" si="7"/>
        <v>2.9285714285714284</v>
      </c>
      <c r="H38" s="39">
        <f t="shared" si="8"/>
        <v>-42.857142857142854</v>
      </c>
      <c r="I38" s="39">
        <f t="shared" si="9"/>
        <v>-6.833333333333333</v>
      </c>
      <c r="J38" s="39">
        <f t="shared" si="0"/>
        <v>-300</v>
      </c>
      <c r="K38" s="39">
        <f t="shared" si="1"/>
        <v>20.5</v>
      </c>
      <c r="L38" s="46">
        <f t="shared" si="2"/>
        <v>7</v>
      </c>
      <c r="M38" s="70">
        <v>39929</v>
      </c>
      <c r="N38" s="39">
        <v>31.5</v>
      </c>
      <c r="O38" s="39">
        <v>1100</v>
      </c>
      <c r="P38" s="60" t="s">
        <v>18</v>
      </c>
      <c r="Q38" s="43">
        <v>4</v>
      </c>
      <c r="R38" s="50">
        <f t="shared" si="10"/>
        <v>0.23809523809523808</v>
      </c>
      <c r="S38" s="39">
        <f t="shared" si="11"/>
        <v>4.7619047619047619</v>
      </c>
      <c r="T38" s="39">
        <f t="shared" si="12"/>
        <v>5</v>
      </c>
      <c r="U38" s="39">
        <f t="shared" si="3"/>
        <v>100</v>
      </c>
      <c r="V38" s="39">
        <f t="shared" si="4"/>
        <v>5</v>
      </c>
      <c r="W38" s="46">
        <f t="shared" si="5"/>
        <v>21</v>
      </c>
      <c r="X38" s="70">
        <v>39950</v>
      </c>
      <c r="Y38" s="39">
        <v>36.5</v>
      </c>
      <c r="Z38" s="39">
        <v>1200</v>
      </c>
      <c r="AA38" s="60" t="s">
        <v>5</v>
      </c>
      <c r="AB38" s="43">
        <v>4</v>
      </c>
      <c r="AC38" s="50">
        <f t="shared" si="13"/>
        <v>-0.15306122448979592</v>
      </c>
      <c r="AD38" s="39">
        <f t="shared" si="14"/>
        <v>0</v>
      </c>
      <c r="AE38" s="39">
        <f t="shared" si="15"/>
        <v>0</v>
      </c>
      <c r="AF38" s="39">
        <f t="shared" si="16"/>
        <v>0</v>
      </c>
      <c r="AG38" s="39">
        <f t="shared" si="17"/>
        <v>-7.5</v>
      </c>
      <c r="AH38" s="46">
        <f t="shared" si="6"/>
        <v>49</v>
      </c>
      <c r="AI38" s="70">
        <v>39999</v>
      </c>
      <c r="AJ38" s="39">
        <v>29</v>
      </c>
      <c r="AK38" s="39">
        <v>1200</v>
      </c>
      <c r="AL38" s="60" t="s">
        <v>11</v>
      </c>
      <c r="AM38" s="43">
        <v>8</v>
      </c>
      <c r="AN38" s="50">
        <f t="shared" si="18"/>
        <v>7.1428571428571425E-2</v>
      </c>
      <c r="AO38" s="39">
        <f t="shared" si="19"/>
        <v>14.285714285714286</v>
      </c>
      <c r="AP38" s="39">
        <f t="shared" si="20"/>
        <v>0.5</v>
      </c>
      <c r="AQ38" s="39">
        <f t="shared" si="21"/>
        <v>200</v>
      </c>
      <c r="AR38" s="39">
        <f t="shared" si="22"/>
        <v>1</v>
      </c>
      <c r="AS38" s="46">
        <f t="shared" si="23"/>
        <v>14</v>
      </c>
      <c r="AT38" s="70">
        <v>40013</v>
      </c>
      <c r="AU38" s="39">
        <v>30</v>
      </c>
      <c r="AV38" s="39">
        <v>1400</v>
      </c>
      <c r="AW38" s="60" t="s">
        <v>27</v>
      </c>
      <c r="AX38" s="43">
        <v>4</v>
      </c>
      <c r="AY38" s="50">
        <f t="shared" si="24"/>
        <v>0.19230769230769232</v>
      </c>
      <c r="AZ38" s="39">
        <f t="shared" si="25"/>
        <v>0</v>
      </c>
      <c r="BA38" s="39">
        <f t="shared" si="26"/>
        <v>0</v>
      </c>
      <c r="BB38" s="39">
        <f t="shared" si="27"/>
        <v>0</v>
      </c>
      <c r="BC38" s="39">
        <f t="shared" si="28"/>
        <v>2.5</v>
      </c>
      <c r="BD38" s="46">
        <f t="shared" si="29"/>
        <v>13</v>
      </c>
      <c r="BE38" s="70">
        <v>40026</v>
      </c>
      <c r="BF38" s="39">
        <v>32.5</v>
      </c>
      <c r="BG38" s="39">
        <v>1400</v>
      </c>
      <c r="BH38" s="60" t="s">
        <v>58</v>
      </c>
      <c r="BI38" s="46">
        <v>6</v>
      </c>
      <c r="BJ38" s="44"/>
    </row>
    <row r="39" spans="1:62" s="45" customFormat="1">
      <c r="A39" s="41" t="s">
        <v>48</v>
      </c>
      <c r="B39" s="70">
        <v>39712</v>
      </c>
      <c r="C39" s="39">
        <v>20</v>
      </c>
      <c r="D39" s="39">
        <v>1400</v>
      </c>
      <c r="E39" s="60" t="s">
        <v>34</v>
      </c>
      <c r="F39" s="43">
        <v>8</v>
      </c>
      <c r="G39" s="50">
        <f t="shared" si="7"/>
        <v>2.4285714285714284</v>
      </c>
      <c r="H39" s="39">
        <f t="shared" si="8"/>
        <v>-28.571428571428573</v>
      </c>
      <c r="I39" s="39">
        <f>IF(J39=0,0,K39/J39*100)</f>
        <v>-8.5</v>
      </c>
      <c r="J39" s="39">
        <f t="shared" si="0"/>
        <v>-200</v>
      </c>
      <c r="K39" s="39">
        <f t="shared" si="1"/>
        <v>17</v>
      </c>
      <c r="L39" s="46">
        <f t="shared" si="2"/>
        <v>7</v>
      </c>
      <c r="M39" s="70">
        <v>39719</v>
      </c>
      <c r="N39" s="39">
        <v>37</v>
      </c>
      <c r="O39" s="39">
        <v>1200</v>
      </c>
      <c r="P39" s="60" t="s">
        <v>18</v>
      </c>
      <c r="Q39" s="43">
        <v>1</v>
      </c>
      <c r="R39" s="50">
        <f t="shared" si="10"/>
        <v>0.14285714285714285</v>
      </c>
      <c r="S39" s="39">
        <f t="shared" si="11"/>
        <v>0</v>
      </c>
      <c r="T39" s="39">
        <f t="shared" si="12"/>
        <v>0</v>
      </c>
      <c r="U39" s="39">
        <f t="shared" si="3"/>
        <v>0</v>
      </c>
      <c r="V39" s="39">
        <f t="shared" si="4"/>
        <v>2</v>
      </c>
      <c r="W39" s="46">
        <f t="shared" si="5"/>
        <v>14</v>
      </c>
      <c r="X39" s="70">
        <v>39733</v>
      </c>
      <c r="Y39" s="39">
        <v>39</v>
      </c>
      <c r="Z39" s="39">
        <v>1200</v>
      </c>
      <c r="AA39" s="60" t="s">
        <v>34</v>
      </c>
      <c r="AB39" s="43">
        <v>1</v>
      </c>
      <c r="AC39" s="50">
        <f>AG39/AH39</f>
        <v>-0.79591836734693877</v>
      </c>
      <c r="AD39" s="39">
        <f>AF39/AH39</f>
        <v>2.0408163265306123</v>
      </c>
      <c r="AE39" s="39">
        <f t="shared" si="15"/>
        <v>-39</v>
      </c>
      <c r="AF39" s="39">
        <f>AK39-Z39</f>
        <v>100</v>
      </c>
      <c r="AG39" s="39">
        <f>AJ39-Y39</f>
        <v>-39</v>
      </c>
      <c r="AH39" s="46">
        <f t="shared" si="6"/>
        <v>49</v>
      </c>
      <c r="AI39" s="70">
        <v>39782</v>
      </c>
      <c r="AJ39" s="39">
        <v>0</v>
      </c>
      <c r="AK39" s="39">
        <v>1300</v>
      </c>
      <c r="AL39" s="60" t="s">
        <v>19</v>
      </c>
      <c r="AM39" s="43">
        <v>7</v>
      </c>
      <c r="AN39" s="50">
        <f t="shared" si="18"/>
        <v>0.30952380952380953</v>
      </c>
      <c r="AO39" s="39">
        <f t="shared" si="19"/>
        <v>-1.5873015873015872</v>
      </c>
      <c r="AP39" s="39">
        <f t="shared" si="20"/>
        <v>-19.5</v>
      </c>
      <c r="AQ39" s="39">
        <f t="shared" si="21"/>
        <v>-200</v>
      </c>
      <c r="AR39" s="39">
        <f t="shared" si="22"/>
        <v>39</v>
      </c>
      <c r="AS39" s="46">
        <f t="shared" si="23"/>
        <v>126</v>
      </c>
      <c r="AT39" s="70">
        <v>39908</v>
      </c>
      <c r="AU39" s="39">
        <v>39</v>
      </c>
      <c r="AV39" s="39">
        <v>1100</v>
      </c>
      <c r="AW39" s="60" t="s">
        <v>35</v>
      </c>
      <c r="AX39" s="43">
        <v>2</v>
      </c>
      <c r="AY39" s="50">
        <f t="shared" si="24"/>
        <v>-2</v>
      </c>
      <c r="AZ39" s="39">
        <f t="shared" si="25"/>
        <v>21.428571428571427</v>
      </c>
      <c r="BA39" s="39">
        <f t="shared" si="26"/>
        <v>-9.3333333333333339</v>
      </c>
      <c r="BB39" s="39">
        <f t="shared" si="27"/>
        <v>300</v>
      </c>
      <c r="BC39" s="39">
        <f t="shared" si="28"/>
        <v>-28</v>
      </c>
      <c r="BD39" s="46">
        <f t="shared" si="29"/>
        <v>14</v>
      </c>
      <c r="BE39" s="70">
        <v>39922</v>
      </c>
      <c r="BF39" s="39">
        <v>11</v>
      </c>
      <c r="BG39" s="39">
        <v>1400</v>
      </c>
      <c r="BH39" s="60" t="s">
        <v>36</v>
      </c>
      <c r="BI39" s="46">
        <v>7</v>
      </c>
      <c r="BJ39" s="44"/>
    </row>
    <row r="40" spans="1:62" s="45" customFormat="1">
      <c r="A40" s="41" t="s">
        <v>37</v>
      </c>
      <c r="B40" s="70">
        <v>39712</v>
      </c>
      <c r="C40" s="39">
        <v>40.5</v>
      </c>
      <c r="D40" s="39">
        <v>1400</v>
      </c>
      <c r="E40" s="60" t="s">
        <v>40</v>
      </c>
      <c r="F40" s="43">
        <v>6</v>
      </c>
      <c r="G40" s="50">
        <f t="shared" si="7"/>
        <v>-4.8872180451127817E-2</v>
      </c>
      <c r="H40" s="39">
        <f t="shared" si="8"/>
        <v>0</v>
      </c>
      <c r="I40" s="39">
        <f>IF(J40=0,0,K40/J40*100)</f>
        <v>0</v>
      </c>
      <c r="J40" s="39">
        <f t="shared" si="0"/>
        <v>0</v>
      </c>
      <c r="K40" s="39">
        <f t="shared" si="1"/>
        <v>-13</v>
      </c>
      <c r="L40" s="46">
        <f t="shared" si="2"/>
        <v>266</v>
      </c>
      <c r="M40" s="70">
        <v>39978</v>
      </c>
      <c r="N40" s="39">
        <v>27.5</v>
      </c>
      <c r="O40" s="39">
        <v>1400</v>
      </c>
      <c r="P40" s="60" t="s">
        <v>41</v>
      </c>
      <c r="Q40" s="43">
        <v>8</v>
      </c>
      <c r="R40" s="50">
        <f t="shared" si="10"/>
        <v>0.59523809523809523</v>
      </c>
      <c r="S40" s="39">
        <f t="shared" si="11"/>
        <v>-9.5238095238095237</v>
      </c>
      <c r="T40" s="39">
        <f t="shared" si="12"/>
        <v>-6.25</v>
      </c>
      <c r="U40" s="39">
        <f t="shared" si="3"/>
        <v>-200</v>
      </c>
      <c r="V40" s="39">
        <f t="shared" si="4"/>
        <v>12.5</v>
      </c>
      <c r="W40" s="46">
        <f t="shared" si="5"/>
        <v>21</v>
      </c>
      <c r="X40" s="70">
        <v>39999</v>
      </c>
      <c r="Y40" s="39">
        <v>40</v>
      </c>
      <c r="Z40" s="39">
        <v>1200</v>
      </c>
      <c r="AA40" s="60" t="s">
        <v>19</v>
      </c>
      <c r="AB40" s="43">
        <v>2</v>
      </c>
      <c r="AC40" s="50">
        <f>AG40/AH40</f>
        <v>-0.21428571428571427</v>
      </c>
      <c r="AD40" s="39">
        <f>AF40/AH40</f>
        <v>0</v>
      </c>
      <c r="AE40" s="39">
        <f t="shared" si="15"/>
        <v>0</v>
      </c>
      <c r="AF40" s="39">
        <f>AK40-Z40</f>
        <v>0</v>
      </c>
      <c r="AG40" s="39">
        <f>AJ40-Y40</f>
        <v>-1.5</v>
      </c>
      <c r="AH40" s="46">
        <f t="shared" si="6"/>
        <v>7</v>
      </c>
      <c r="AI40" s="70">
        <v>40006</v>
      </c>
      <c r="AJ40" s="39">
        <v>38.5</v>
      </c>
      <c r="AK40" s="39">
        <v>1200</v>
      </c>
      <c r="AL40" s="60" t="s">
        <v>42</v>
      </c>
      <c r="AM40" s="43">
        <v>3</v>
      </c>
      <c r="AN40" s="50">
        <f t="shared" si="18"/>
        <v>-0.6785714285714286</v>
      </c>
      <c r="AO40" s="39">
        <f t="shared" si="19"/>
        <v>0</v>
      </c>
      <c r="AP40" s="39">
        <f t="shared" si="20"/>
        <v>0</v>
      </c>
      <c r="AQ40" s="39">
        <f t="shared" si="21"/>
        <v>0</v>
      </c>
      <c r="AR40" s="39">
        <f t="shared" si="22"/>
        <v>-9.5</v>
      </c>
      <c r="AS40" s="46">
        <f t="shared" si="23"/>
        <v>14</v>
      </c>
      <c r="AT40" s="70">
        <v>40020</v>
      </c>
      <c r="AU40" s="39">
        <v>29</v>
      </c>
      <c r="AV40" s="39">
        <v>1200</v>
      </c>
      <c r="AW40" s="60" t="s">
        <v>39</v>
      </c>
      <c r="AX40" s="43">
        <v>8</v>
      </c>
      <c r="AY40" s="50">
        <f t="shared" si="24"/>
        <v>1.5</v>
      </c>
      <c r="AZ40" s="39">
        <f t="shared" si="25"/>
        <v>33.333333333333336</v>
      </c>
      <c r="BA40" s="39">
        <f t="shared" si="26"/>
        <v>4.5</v>
      </c>
      <c r="BB40" s="39">
        <f t="shared" si="27"/>
        <v>200</v>
      </c>
      <c r="BC40" s="39">
        <f t="shared" si="28"/>
        <v>9</v>
      </c>
      <c r="BD40" s="46">
        <f t="shared" si="29"/>
        <v>6</v>
      </c>
      <c r="BE40" s="70">
        <v>40026</v>
      </c>
      <c r="BF40" s="39">
        <v>38</v>
      </c>
      <c r="BG40" s="39">
        <v>1400</v>
      </c>
      <c r="BH40" s="60" t="s">
        <v>43</v>
      </c>
      <c r="BI40" s="46">
        <v>4</v>
      </c>
      <c r="BJ40" s="44"/>
    </row>
    <row r="41" spans="1:62" s="45" customFormat="1">
      <c r="A41" s="41" t="s">
        <v>37</v>
      </c>
      <c r="B41" s="70">
        <v>39628</v>
      </c>
      <c r="C41" s="39">
        <v>22</v>
      </c>
      <c r="D41" s="39">
        <v>1600</v>
      </c>
      <c r="E41" s="60" t="s">
        <v>39</v>
      </c>
      <c r="F41" s="43">
        <v>7</v>
      </c>
      <c r="G41" s="50">
        <f t="shared" si="7"/>
        <v>2.5714285714285716</v>
      </c>
      <c r="H41" s="39">
        <f t="shared" si="8"/>
        <v>-42.857142857142854</v>
      </c>
      <c r="I41" s="39">
        <f t="shared" ref="I41:I42" si="30">IF(J41=0,0,K41/J41*100)</f>
        <v>-6</v>
      </c>
      <c r="J41" s="39">
        <f t="shared" si="0"/>
        <v>-300</v>
      </c>
      <c r="K41" s="39">
        <f t="shared" si="1"/>
        <v>18</v>
      </c>
      <c r="L41" s="46">
        <f t="shared" si="2"/>
        <v>7</v>
      </c>
      <c r="M41" s="70">
        <v>39635</v>
      </c>
      <c r="N41" s="39">
        <v>40</v>
      </c>
      <c r="O41" s="39">
        <v>1300</v>
      </c>
      <c r="P41" s="60" t="s">
        <v>40</v>
      </c>
      <c r="Q41" s="43">
        <v>1</v>
      </c>
      <c r="R41" s="50">
        <f t="shared" si="10"/>
        <v>-0.12857142857142856</v>
      </c>
      <c r="S41" s="39">
        <f t="shared" si="11"/>
        <v>2.8571428571428572</v>
      </c>
      <c r="T41" s="39">
        <f t="shared" si="12"/>
        <v>-4.5</v>
      </c>
      <c r="U41" s="39">
        <f t="shared" si="3"/>
        <v>100</v>
      </c>
      <c r="V41" s="39">
        <f t="shared" si="4"/>
        <v>-4.5</v>
      </c>
      <c r="W41" s="46">
        <f t="shared" si="5"/>
        <v>35</v>
      </c>
      <c r="X41" s="70">
        <v>39670</v>
      </c>
      <c r="Y41" s="39">
        <v>35.5</v>
      </c>
      <c r="Z41" s="39">
        <v>1400</v>
      </c>
      <c r="AA41" s="60" t="s">
        <v>39</v>
      </c>
      <c r="AB41" s="43">
        <v>6</v>
      </c>
      <c r="AC41" s="50">
        <f t="shared" ref="AC41:AC42" si="31">AG41/AH41</f>
        <v>0.14285714285714285</v>
      </c>
      <c r="AD41" s="39">
        <f t="shared" ref="AD41:AD42" si="32">AF41/AH41</f>
        <v>9.5238095238095237</v>
      </c>
      <c r="AE41" s="39">
        <f t="shared" si="15"/>
        <v>1.5</v>
      </c>
      <c r="AF41" s="39">
        <f t="shared" ref="AF41:AF42" si="33">AK41-Z41</f>
        <v>200</v>
      </c>
      <c r="AG41" s="39">
        <f t="shared" ref="AG41:AG42" si="34">AJ41-Y41</f>
        <v>3</v>
      </c>
      <c r="AH41" s="46">
        <f t="shared" si="6"/>
        <v>21</v>
      </c>
      <c r="AI41" s="70">
        <v>39691</v>
      </c>
      <c r="AJ41" s="39">
        <v>38.5</v>
      </c>
      <c r="AK41" s="39">
        <v>1600</v>
      </c>
      <c r="AL41" s="60" t="s">
        <v>40</v>
      </c>
      <c r="AM41" s="43">
        <v>4</v>
      </c>
      <c r="AN41" s="50">
        <f t="shared" si="18"/>
        <v>-3.6428571428571428</v>
      </c>
      <c r="AO41" s="39">
        <f t="shared" si="19"/>
        <v>-28.571428571428573</v>
      </c>
      <c r="AP41" s="39">
        <f t="shared" si="20"/>
        <v>12.75</v>
      </c>
      <c r="AQ41" s="39">
        <f t="shared" si="21"/>
        <v>-200</v>
      </c>
      <c r="AR41" s="39">
        <f t="shared" si="22"/>
        <v>-25.5</v>
      </c>
      <c r="AS41" s="46">
        <f t="shared" si="23"/>
        <v>7</v>
      </c>
      <c r="AT41" s="70">
        <v>39698</v>
      </c>
      <c r="AU41" s="39">
        <v>13</v>
      </c>
      <c r="AV41" s="39">
        <v>1400</v>
      </c>
      <c r="AW41" s="60" t="s">
        <v>39</v>
      </c>
      <c r="AX41" s="43">
        <v>6</v>
      </c>
      <c r="AY41" s="50">
        <f t="shared" si="24"/>
        <v>1.9642857142857142</v>
      </c>
      <c r="AZ41" s="39">
        <f t="shared" si="25"/>
        <v>0</v>
      </c>
      <c r="BA41" s="39">
        <f t="shared" si="26"/>
        <v>0</v>
      </c>
      <c r="BB41" s="39">
        <f t="shared" si="27"/>
        <v>0</v>
      </c>
      <c r="BC41" s="39">
        <f t="shared" si="28"/>
        <v>27.5</v>
      </c>
      <c r="BD41" s="46">
        <f t="shared" si="29"/>
        <v>14</v>
      </c>
      <c r="BE41" s="70">
        <v>39712</v>
      </c>
      <c r="BF41" s="39">
        <v>40.5</v>
      </c>
      <c r="BG41" s="39">
        <v>1400</v>
      </c>
      <c r="BH41" s="60" t="s">
        <v>40</v>
      </c>
      <c r="BI41" s="46">
        <v>6</v>
      </c>
      <c r="BJ41" s="44"/>
    </row>
    <row r="42" spans="1:62" s="45" customFormat="1">
      <c r="A42" s="41" t="s">
        <v>44</v>
      </c>
      <c r="B42" s="70">
        <v>39712</v>
      </c>
      <c r="C42" s="39">
        <v>33.5</v>
      </c>
      <c r="D42" s="39">
        <v>1900</v>
      </c>
      <c r="E42" s="60" t="s">
        <v>35</v>
      </c>
      <c r="F42" s="43">
        <v>8</v>
      </c>
      <c r="G42" s="50">
        <f t="shared" si="7"/>
        <v>3.5714285714285712E-2</v>
      </c>
      <c r="H42" s="39">
        <f t="shared" si="8"/>
        <v>-1.8796992481203008</v>
      </c>
      <c r="I42" s="39">
        <f t="shared" si="30"/>
        <v>-1.9</v>
      </c>
      <c r="J42" s="39">
        <f t="shared" si="0"/>
        <v>-500</v>
      </c>
      <c r="K42" s="39">
        <f t="shared" si="1"/>
        <v>9.5</v>
      </c>
      <c r="L42" s="46">
        <f t="shared" si="2"/>
        <v>266</v>
      </c>
      <c r="M42" s="70">
        <v>39978</v>
      </c>
      <c r="N42" s="39">
        <v>43</v>
      </c>
      <c r="O42" s="39">
        <v>1400</v>
      </c>
      <c r="P42" s="60" t="s">
        <v>35</v>
      </c>
      <c r="Q42" s="43">
        <v>3</v>
      </c>
      <c r="R42" s="50">
        <f t="shared" si="10"/>
        <v>0</v>
      </c>
      <c r="S42" s="39">
        <f t="shared" si="11"/>
        <v>9.5238095238095237</v>
      </c>
      <c r="T42" s="39">
        <f t="shared" si="12"/>
        <v>0</v>
      </c>
      <c r="U42" s="39">
        <f t="shared" si="3"/>
        <v>200</v>
      </c>
      <c r="V42" s="39">
        <f t="shared" si="4"/>
        <v>0</v>
      </c>
      <c r="W42" s="46">
        <f t="shared" si="5"/>
        <v>21</v>
      </c>
      <c r="X42" s="70">
        <v>39999</v>
      </c>
      <c r="Y42" s="39">
        <v>43</v>
      </c>
      <c r="Z42" s="39">
        <v>1600</v>
      </c>
      <c r="AA42" s="60" t="s">
        <v>35</v>
      </c>
      <c r="AB42" s="43">
        <v>3</v>
      </c>
      <c r="AC42" s="50">
        <f t="shared" si="31"/>
        <v>-0.14285714285714285</v>
      </c>
      <c r="AD42" s="39">
        <f t="shared" si="32"/>
        <v>-42.857142857142854</v>
      </c>
      <c r="AE42" s="39">
        <f t="shared" si="15"/>
        <v>0.33333333333333337</v>
      </c>
      <c r="AF42" s="39">
        <f t="shared" si="33"/>
        <v>-300</v>
      </c>
      <c r="AG42" s="39">
        <f t="shared" si="34"/>
        <v>-1</v>
      </c>
      <c r="AH42" s="46">
        <f t="shared" si="6"/>
        <v>7</v>
      </c>
      <c r="AI42" s="70">
        <v>40006</v>
      </c>
      <c r="AJ42" s="39">
        <v>42</v>
      </c>
      <c r="AK42" s="39">
        <v>1300</v>
      </c>
      <c r="AL42" s="60" t="s">
        <v>35</v>
      </c>
      <c r="AM42" s="43">
        <v>4</v>
      </c>
      <c r="AN42" s="50">
        <f t="shared" si="18"/>
        <v>7.1428571428571425E-2</v>
      </c>
      <c r="AO42" s="39">
        <f t="shared" si="19"/>
        <v>7.1428571428571432</v>
      </c>
      <c r="AP42" s="39">
        <f t="shared" si="20"/>
        <v>1</v>
      </c>
      <c r="AQ42" s="39">
        <f t="shared" si="21"/>
        <v>100</v>
      </c>
      <c r="AR42" s="39">
        <f t="shared" si="22"/>
        <v>1</v>
      </c>
      <c r="AS42" s="46">
        <f t="shared" si="23"/>
        <v>14</v>
      </c>
      <c r="AT42" s="70">
        <v>40020</v>
      </c>
      <c r="AU42" s="39">
        <v>43</v>
      </c>
      <c r="AV42" s="39">
        <v>1400</v>
      </c>
      <c r="AW42" s="60" t="s">
        <v>35</v>
      </c>
      <c r="AX42" s="43">
        <v>3</v>
      </c>
      <c r="AY42" s="50">
        <f t="shared" si="24"/>
        <v>0.58333333333333337</v>
      </c>
      <c r="AZ42" s="39">
        <f t="shared" si="25"/>
        <v>0</v>
      </c>
      <c r="BA42" s="39">
        <f t="shared" si="26"/>
        <v>0</v>
      </c>
      <c r="BB42" s="39">
        <f t="shared" si="27"/>
        <v>0</v>
      </c>
      <c r="BC42" s="39">
        <f t="shared" si="28"/>
        <v>3.5</v>
      </c>
      <c r="BD42" s="46">
        <f t="shared" si="29"/>
        <v>6</v>
      </c>
      <c r="BE42" s="70">
        <v>40026</v>
      </c>
      <c r="BF42" s="39">
        <v>46.5</v>
      </c>
      <c r="BG42" s="39">
        <v>1400</v>
      </c>
      <c r="BH42" s="60" t="s">
        <v>35</v>
      </c>
      <c r="BI42" s="46">
        <v>1</v>
      </c>
      <c r="BJ42" s="44"/>
    </row>
    <row r="43" spans="1:62" s="45" customFormat="1">
      <c r="A43" s="41" t="s">
        <v>44</v>
      </c>
      <c r="B43" s="70">
        <v>39628</v>
      </c>
      <c r="C43" s="39">
        <v>44.5</v>
      </c>
      <c r="D43" s="39">
        <v>1600</v>
      </c>
      <c r="E43" s="60" t="s">
        <v>35</v>
      </c>
      <c r="F43" s="43">
        <v>3</v>
      </c>
      <c r="G43" s="50">
        <f t="shared" si="7"/>
        <v>0.14285714285714285</v>
      </c>
      <c r="H43" s="39">
        <f t="shared" si="8"/>
        <v>0</v>
      </c>
      <c r="I43" s="39">
        <f>IF(J43=0,0,K43/J43*100)</f>
        <v>0</v>
      </c>
      <c r="J43" s="39">
        <f t="shared" si="0"/>
        <v>0</v>
      </c>
      <c r="K43" s="39">
        <f t="shared" si="1"/>
        <v>1</v>
      </c>
      <c r="L43" s="46">
        <f t="shared" si="2"/>
        <v>7</v>
      </c>
      <c r="M43" s="70">
        <v>39635</v>
      </c>
      <c r="N43" s="39">
        <v>45.5</v>
      </c>
      <c r="O43" s="39">
        <v>1600</v>
      </c>
      <c r="P43" s="60" t="s">
        <v>35</v>
      </c>
      <c r="Q43" s="43">
        <v>2</v>
      </c>
      <c r="R43" s="50">
        <f t="shared" si="10"/>
        <v>2.8571428571428571E-2</v>
      </c>
      <c r="S43" s="39">
        <f t="shared" si="11"/>
        <v>0</v>
      </c>
      <c r="T43" s="39">
        <f t="shared" si="12"/>
        <v>0</v>
      </c>
      <c r="U43" s="39">
        <f t="shared" si="3"/>
        <v>0</v>
      </c>
      <c r="V43" s="39">
        <f t="shared" si="4"/>
        <v>1</v>
      </c>
      <c r="W43" s="46">
        <f t="shared" si="5"/>
        <v>35</v>
      </c>
      <c r="X43" s="70">
        <v>39670</v>
      </c>
      <c r="Y43" s="39">
        <v>46.5</v>
      </c>
      <c r="Z43" s="39">
        <v>1600</v>
      </c>
      <c r="AA43" s="60" t="s">
        <v>35</v>
      </c>
      <c r="AB43" s="43">
        <v>2</v>
      </c>
      <c r="AC43" s="50">
        <f>AG43/AH43</f>
        <v>0</v>
      </c>
      <c r="AD43" s="39">
        <f>AF43/AH43</f>
        <v>14.285714285714286</v>
      </c>
      <c r="AE43" s="39">
        <f t="shared" si="15"/>
        <v>0</v>
      </c>
      <c r="AF43" s="39">
        <f>AK43-Z43</f>
        <v>300</v>
      </c>
      <c r="AG43" s="39">
        <f>AJ43-Y43</f>
        <v>0</v>
      </c>
      <c r="AH43" s="46">
        <f t="shared" si="6"/>
        <v>21</v>
      </c>
      <c r="AI43" s="70">
        <v>39691</v>
      </c>
      <c r="AJ43" s="39">
        <v>46.5</v>
      </c>
      <c r="AK43" s="39">
        <v>1900</v>
      </c>
      <c r="AL43" s="60" t="s">
        <v>35</v>
      </c>
      <c r="AM43" s="43">
        <v>3</v>
      </c>
      <c r="AN43" s="50">
        <f t="shared" si="18"/>
        <v>-2.4285714285714284</v>
      </c>
      <c r="AO43" s="39">
        <f t="shared" si="19"/>
        <v>-42.857142857142854</v>
      </c>
      <c r="AP43" s="39">
        <f t="shared" si="20"/>
        <v>5.6666666666666661</v>
      </c>
      <c r="AQ43" s="39">
        <f t="shared" si="21"/>
        <v>-300</v>
      </c>
      <c r="AR43" s="39">
        <f t="shared" si="22"/>
        <v>-17</v>
      </c>
      <c r="AS43" s="46">
        <f t="shared" si="23"/>
        <v>7</v>
      </c>
      <c r="AT43" s="70">
        <v>39698</v>
      </c>
      <c r="AU43" s="39">
        <v>29.5</v>
      </c>
      <c r="AV43" s="39">
        <v>1600</v>
      </c>
      <c r="AW43" s="60" t="s">
        <v>35</v>
      </c>
      <c r="AX43" s="43">
        <v>7</v>
      </c>
      <c r="AY43" s="50">
        <f t="shared" si="24"/>
        <v>0.2857142857142857</v>
      </c>
      <c r="AZ43" s="39">
        <f t="shared" si="25"/>
        <v>21.428571428571427</v>
      </c>
      <c r="BA43" s="39">
        <f t="shared" si="26"/>
        <v>1.3333333333333335</v>
      </c>
      <c r="BB43" s="39">
        <f t="shared" si="27"/>
        <v>300</v>
      </c>
      <c r="BC43" s="39">
        <f t="shared" si="28"/>
        <v>4</v>
      </c>
      <c r="BD43" s="46">
        <f t="shared" si="29"/>
        <v>14</v>
      </c>
      <c r="BE43" s="70">
        <v>39712</v>
      </c>
      <c r="BF43" s="39">
        <v>33.5</v>
      </c>
      <c r="BG43" s="39">
        <v>1900</v>
      </c>
      <c r="BH43" s="60" t="s">
        <v>35</v>
      </c>
      <c r="BI43" s="46">
        <v>8</v>
      </c>
      <c r="BJ43" s="44"/>
    </row>
    <row r="44" spans="1:62" s="45" customFormat="1">
      <c r="A44" s="41" t="s">
        <v>49</v>
      </c>
      <c r="B44" s="70">
        <v>39712</v>
      </c>
      <c r="C44" s="40">
        <v>45</v>
      </c>
      <c r="D44" s="39">
        <v>1200</v>
      </c>
      <c r="E44" s="60" t="s">
        <v>58</v>
      </c>
      <c r="F44" s="43">
        <v>6</v>
      </c>
      <c r="G44" s="50">
        <f t="shared" si="7"/>
        <v>-0.10599078341013825</v>
      </c>
      <c r="H44" s="39">
        <f t="shared" si="8"/>
        <v>-0.46082949308755761</v>
      </c>
      <c r="I44" s="39">
        <f>IF(J44=0,0,K44/J44*100)</f>
        <v>23</v>
      </c>
      <c r="J44" s="39">
        <f t="shared" si="0"/>
        <v>-100</v>
      </c>
      <c r="K44" s="39">
        <f t="shared" si="1"/>
        <v>-23</v>
      </c>
      <c r="L44" s="46">
        <f t="shared" si="2"/>
        <v>217</v>
      </c>
      <c r="M44" s="70">
        <v>39929</v>
      </c>
      <c r="N44" s="40">
        <v>22</v>
      </c>
      <c r="O44" s="39">
        <v>1100</v>
      </c>
      <c r="P44" s="60" t="s">
        <v>50</v>
      </c>
      <c r="Q44" s="43">
        <v>8</v>
      </c>
      <c r="R44" s="50">
        <f t="shared" si="10"/>
        <v>0.21428571428571427</v>
      </c>
      <c r="S44" s="39">
        <f t="shared" si="11"/>
        <v>0</v>
      </c>
      <c r="T44" s="39">
        <f t="shared" si="12"/>
        <v>0</v>
      </c>
      <c r="U44" s="39">
        <f t="shared" si="3"/>
        <v>0</v>
      </c>
      <c r="V44" s="39">
        <f t="shared" si="4"/>
        <v>10.5</v>
      </c>
      <c r="W44" s="46">
        <f t="shared" si="5"/>
        <v>49</v>
      </c>
      <c r="X44" s="70">
        <v>39978</v>
      </c>
      <c r="Y44" s="40">
        <v>32.5</v>
      </c>
      <c r="Z44" s="39">
        <v>1100</v>
      </c>
      <c r="AA44" s="60" t="s">
        <v>50</v>
      </c>
      <c r="AB44" s="43">
        <v>7</v>
      </c>
      <c r="AC44" s="50">
        <f>AG44/AH44</f>
        <v>0.23214285714285715</v>
      </c>
      <c r="AD44" s="39">
        <f>AF44/AH44</f>
        <v>-3.5714285714285716</v>
      </c>
      <c r="AE44" s="39">
        <f t="shared" si="15"/>
        <v>-6.5</v>
      </c>
      <c r="AF44" s="39">
        <f>AK44-Z44</f>
        <v>-100</v>
      </c>
      <c r="AG44" s="39">
        <f>AJ44-Y44</f>
        <v>6.5</v>
      </c>
      <c r="AH44" s="46">
        <f t="shared" si="6"/>
        <v>28</v>
      </c>
      <c r="AI44" s="70">
        <v>40006</v>
      </c>
      <c r="AJ44" s="40">
        <v>39</v>
      </c>
      <c r="AK44" s="39">
        <v>1000</v>
      </c>
      <c r="AL44" s="60" t="s">
        <v>50</v>
      </c>
      <c r="AM44" s="43">
        <v>7</v>
      </c>
      <c r="AN44" s="50">
        <f t="shared" si="18"/>
        <v>-0.32142857142857145</v>
      </c>
      <c r="AO44" s="39">
        <f t="shared" si="19"/>
        <v>7.1428571428571432</v>
      </c>
      <c r="AP44" s="39">
        <f t="shared" si="20"/>
        <v>-4.5</v>
      </c>
      <c r="AQ44" s="39">
        <f t="shared" si="21"/>
        <v>100</v>
      </c>
      <c r="AR44" s="39">
        <f t="shared" si="22"/>
        <v>-4.5</v>
      </c>
      <c r="AS44" s="46">
        <f t="shared" si="23"/>
        <v>14</v>
      </c>
      <c r="AT44" s="70">
        <v>40020</v>
      </c>
      <c r="AU44" s="40">
        <v>34.5</v>
      </c>
      <c r="AV44" s="39">
        <v>1100</v>
      </c>
      <c r="AW44" s="60" t="s">
        <v>50</v>
      </c>
      <c r="AX44" s="43">
        <v>7</v>
      </c>
      <c r="AY44" s="50">
        <f t="shared" si="24"/>
        <v>-1.3333333333333333</v>
      </c>
      <c r="AZ44" s="39">
        <f t="shared" si="25"/>
        <v>50</v>
      </c>
      <c r="BA44" s="39">
        <f t="shared" si="26"/>
        <v>-2.666666666666667</v>
      </c>
      <c r="BB44" s="39">
        <f t="shared" si="27"/>
        <v>300</v>
      </c>
      <c r="BC44" s="39">
        <f t="shared" si="28"/>
        <v>-8</v>
      </c>
      <c r="BD44" s="46">
        <f t="shared" si="29"/>
        <v>6</v>
      </c>
      <c r="BE44" s="70">
        <v>40026</v>
      </c>
      <c r="BF44" s="39">
        <v>26.5</v>
      </c>
      <c r="BG44" s="39">
        <v>1400</v>
      </c>
      <c r="BH44" s="60" t="s">
        <v>50</v>
      </c>
      <c r="BI44" s="46">
        <v>11</v>
      </c>
      <c r="BJ44" s="44"/>
    </row>
    <row r="45" spans="1:62" s="45" customFormat="1">
      <c r="A45" s="41" t="s">
        <v>49</v>
      </c>
      <c r="B45" s="70">
        <v>39558</v>
      </c>
      <c r="C45" s="40">
        <v>48</v>
      </c>
      <c r="D45" s="39">
        <v>1000</v>
      </c>
      <c r="E45" s="60" t="s">
        <v>58</v>
      </c>
      <c r="F45" s="43">
        <v>1</v>
      </c>
      <c r="G45" s="50">
        <f t="shared" si="7"/>
        <v>0.30952380952380953</v>
      </c>
      <c r="H45" s="39">
        <f t="shared" si="8"/>
        <v>4.7619047619047619</v>
      </c>
      <c r="I45" s="39">
        <f t="shared" ref="I45:I46" si="35">IF(J45=0,0,K45/J45*100)</f>
        <v>6.5</v>
      </c>
      <c r="J45" s="39">
        <f t="shared" si="0"/>
        <v>100</v>
      </c>
      <c r="K45" s="39">
        <f t="shared" si="1"/>
        <v>6.5</v>
      </c>
      <c r="L45" s="46">
        <f t="shared" si="2"/>
        <v>21</v>
      </c>
      <c r="M45" s="70">
        <v>39579</v>
      </c>
      <c r="N45" s="40">
        <v>54.5</v>
      </c>
      <c r="O45" s="39">
        <v>1100</v>
      </c>
      <c r="P45" s="60" t="s">
        <v>58</v>
      </c>
      <c r="Q45" s="43">
        <v>4</v>
      </c>
      <c r="R45" s="50">
        <f t="shared" si="10"/>
        <v>-1.1904761904761904E-2</v>
      </c>
      <c r="S45" s="39">
        <f t="shared" si="11"/>
        <v>0</v>
      </c>
      <c r="T45" s="39">
        <f t="shared" si="12"/>
        <v>0</v>
      </c>
      <c r="U45" s="39">
        <f t="shared" si="3"/>
        <v>0</v>
      </c>
      <c r="V45" s="39">
        <f t="shared" si="4"/>
        <v>-0.5</v>
      </c>
      <c r="W45" s="46">
        <f t="shared" si="5"/>
        <v>42</v>
      </c>
      <c r="X45" s="70">
        <v>39621</v>
      </c>
      <c r="Y45" s="40">
        <v>54</v>
      </c>
      <c r="Z45" s="39">
        <v>1100</v>
      </c>
      <c r="AA45" s="60" t="s">
        <v>58</v>
      </c>
      <c r="AB45" s="43">
        <v>2</v>
      </c>
      <c r="AC45" s="50">
        <f t="shared" ref="AC45:AC46" si="36">AG45/AH45</f>
        <v>0</v>
      </c>
      <c r="AD45" s="39">
        <f t="shared" ref="AD45:AD46" si="37">AF45/AH45</f>
        <v>0</v>
      </c>
      <c r="AE45" s="39">
        <f t="shared" si="15"/>
        <v>0</v>
      </c>
      <c r="AF45" s="39">
        <f t="shared" ref="AF45:AF46" si="38">AK45-Z45</f>
        <v>0</v>
      </c>
      <c r="AG45" s="39">
        <f t="shared" ref="AG45:AG46" si="39">AJ45-Y45</f>
        <v>0</v>
      </c>
      <c r="AH45" s="46">
        <f t="shared" si="6"/>
        <v>49</v>
      </c>
      <c r="AI45" s="70">
        <v>39670</v>
      </c>
      <c r="AJ45" s="40">
        <v>54</v>
      </c>
      <c r="AK45" s="39">
        <v>1100</v>
      </c>
      <c r="AL45" s="60" t="s">
        <v>58</v>
      </c>
      <c r="AM45" s="43">
        <v>3</v>
      </c>
      <c r="AN45" s="50">
        <f t="shared" si="18"/>
        <v>-0.73076923076923073</v>
      </c>
      <c r="AO45" s="39">
        <f t="shared" si="19"/>
        <v>7.6923076923076925</v>
      </c>
      <c r="AP45" s="39">
        <f t="shared" si="20"/>
        <v>-9.5</v>
      </c>
      <c r="AQ45" s="39">
        <f t="shared" si="21"/>
        <v>100</v>
      </c>
      <c r="AR45" s="39">
        <f t="shared" si="22"/>
        <v>-9.5</v>
      </c>
      <c r="AS45" s="46">
        <f t="shared" si="23"/>
        <v>13</v>
      </c>
      <c r="AT45" s="70">
        <v>39683</v>
      </c>
      <c r="AU45" s="40">
        <v>44.5</v>
      </c>
      <c r="AV45" s="39">
        <v>1200</v>
      </c>
      <c r="AW45" s="60" t="s">
        <v>58</v>
      </c>
      <c r="AX45" s="43">
        <v>7</v>
      </c>
      <c r="AY45" s="50">
        <f t="shared" si="24"/>
        <v>1.7241379310344827E-2</v>
      </c>
      <c r="AZ45" s="39">
        <f t="shared" si="25"/>
        <v>0</v>
      </c>
      <c r="BA45" s="39">
        <f t="shared" si="26"/>
        <v>0</v>
      </c>
      <c r="BB45" s="39">
        <f t="shared" si="27"/>
        <v>0</v>
      </c>
      <c r="BC45" s="39">
        <f t="shared" si="28"/>
        <v>0.5</v>
      </c>
      <c r="BD45" s="46">
        <f t="shared" si="29"/>
        <v>29</v>
      </c>
      <c r="BE45" s="70">
        <v>39712</v>
      </c>
      <c r="BF45" s="40">
        <v>45</v>
      </c>
      <c r="BG45" s="39">
        <v>1200</v>
      </c>
      <c r="BH45" s="60" t="s">
        <v>58</v>
      </c>
      <c r="BI45" s="46">
        <v>6</v>
      </c>
      <c r="BJ45" s="44"/>
    </row>
    <row r="46" spans="1:62" s="45" customFormat="1">
      <c r="A46" s="41" t="s">
        <v>51</v>
      </c>
      <c r="B46" s="70">
        <v>39950</v>
      </c>
      <c r="C46" s="40">
        <v>41</v>
      </c>
      <c r="D46" s="39">
        <v>1200</v>
      </c>
      <c r="E46" s="60" t="s">
        <v>54</v>
      </c>
      <c r="F46" s="43">
        <v>7</v>
      </c>
      <c r="G46" s="50">
        <f t="shared" si="7"/>
        <v>-0.15384615384615385</v>
      </c>
      <c r="H46" s="39">
        <f t="shared" si="8"/>
        <v>30.76923076923077</v>
      </c>
      <c r="I46" s="39">
        <f t="shared" si="35"/>
        <v>-0.5</v>
      </c>
      <c r="J46" s="39">
        <f t="shared" si="0"/>
        <v>400</v>
      </c>
      <c r="K46" s="39">
        <f t="shared" si="1"/>
        <v>-2</v>
      </c>
      <c r="L46" s="46">
        <f t="shared" si="2"/>
        <v>13</v>
      </c>
      <c r="M46" s="70">
        <v>39963</v>
      </c>
      <c r="N46" s="40">
        <v>39</v>
      </c>
      <c r="O46" s="39">
        <v>1600</v>
      </c>
      <c r="P46" s="60" t="s">
        <v>6</v>
      </c>
      <c r="Q46" s="43">
        <v>5</v>
      </c>
      <c r="R46" s="50">
        <f t="shared" si="10"/>
        <v>-0.5</v>
      </c>
      <c r="S46" s="39">
        <f t="shared" si="11"/>
        <v>-28.571428571428573</v>
      </c>
      <c r="T46" s="39">
        <f t="shared" si="12"/>
        <v>1.7500000000000002</v>
      </c>
      <c r="U46" s="39">
        <f t="shared" si="3"/>
        <v>-200</v>
      </c>
      <c r="V46" s="39">
        <f t="shared" si="4"/>
        <v>-3.5</v>
      </c>
      <c r="W46" s="46">
        <f t="shared" si="5"/>
        <v>7</v>
      </c>
      <c r="X46" s="70">
        <v>39970</v>
      </c>
      <c r="Y46" s="40">
        <v>35.5</v>
      </c>
      <c r="Z46" s="39">
        <v>1400</v>
      </c>
      <c r="AA46" s="60" t="s">
        <v>54</v>
      </c>
      <c r="AB46" s="43">
        <v>6</v>
      </c>
      <c r="AC46" s="50">
        <f t="shared" si="36"/>
        <v>0.34090909090909088</v>
      </c>
      <c r="AD46" s="39">
        <f t="shared" si="37"/>
        <v>-4.5454545454545459</v>
      </c>
      <c r="AE46" s="39">
        <f t="shared" si="15"/>
        <v>-7.5</v>
      </c>
      <c r="AF46" s="39">
        <f t="shared" si="38"/>
        <v>-100</v>
      </c>
      <c r="AG46" s="39">
        <f t="shared" si="39"/>
        <v>7.5</v>
      </c>
      <c r="AH46" s="46">
        <f t="shared" si="6"/>
        <v>22</v>
      </c>
      <c r="AI46" s="70">
        <v>39992</v>
      </c>
      <c r="AJ46" s="40">
        <v>43</v>
      </c>
      <c r="AK46" s="39">
        <v>1300</v>
      </c>
      <c r="AL46" s="60" t="s">
        <v>54</v>
      </c>
      <c r="AM46" s="43">
        <v>3</v>
      </c>
      <c r="AN46" s="50">
        <f t="shared" si="18"/>
        <v>0.21428571428571427</v>
      </c>
      <c r="AO46" s="39">
        <f t="shared" si="19"/>
        <v>-7.1428571428571432</v>
      </c>
      <c r="AP46" s="39">
        <f t="shared" si="20"/>
        <v>-3</v>
      </c>
      <c r="AQ46" s="39">
        <f t="shared" si="21"/>
        <v>-100</v>
      </c>
      <c r="AR46" s="39">
        <f t="shared" si="22"/>
        <v>3</v>
      </c>
      <c r="AS46" s="46">
        <f t="shared" si="23"/>
        <v>14</v>
      </c>
      <c r="AT46" s="70">
        <v>40006</v>
      </c>
      <c r="AU46" s="40">
        <v>46</v>
      </c>
      <c r="AV46" s="39">
        <v>1200</v>
      </c>
      <c r="AW46" s="60" t="s">
        <v>54</v>
      </c>
      <c r="AX46" s="43">
        <v>1</v>
      </c>
      <c r="AY46" s="50">
        <f t="shared" si="24"/>
        <v>0</v>
      </c>
      <c r="AZ46" s="39">
        <f t="shared" si="25"/>
        <v>-7.1428571428571432</v>
      </c>
      <c r="BA46" s="39">
        <f t="shared" si="26"/>
        <v>0</v>
      </c>
      <c r="BB46" s="39">
        <f t="shared" si="27"/>
        <v>-100</v>
      </c>
      <c r="BC46" s="39">
        <f t="shared" si="28"/>
        <v>0</v>
      </c>
      <c r="BD46" s="46">
        <f t="shared" si="29"/>
        <v>14</v>
      </c>
      <c r="BE46" s="70">
        <v>40020</v>
      </c>
      <c r="BF46" s="39">
        <v>46</v>
      </c>
      <c r="BG46" s="39">
        <v>1100</v>
      </c>
      <c r="BH46" s="60" t="s">
        <v>54</v>
      </c>
      <c r="BI46" s="46">
        <v>4</v>
      </c>
      <c r="BJ46" s="44"/>
    </row>
    <row r="47" spans="1:62" s="45" customFormat="1">
      <c r="A47" s="41" t="s">
        <v>51</v>
      </c>
      <c r="B47" s="70">
        <v>39761</v>
      </c>
      <c r="C47" s="40">
        <v>44.5</v>
      </c>
      <c r="D47" s="39">
        <v>1200</v>
      </c>
      <c r="E47" s="60" t="s">
        <v>54</v>
      </c>
      <c r="F47" s="43">
        <v>4</v>
      </c>
      <c r="G47" s="50">
        <f t="shared" si="7"/>
        <v>-0.42857142857142855</v>
      </c>
      <c r="H47" s="39">
        <f t="shared" si="8"/>
        <v>14.285714285714286</v>
      </c>
      <c r="I47" s="39">
        <f>IF(J47=0,0,K47/J47*100)</f>
        <v>-3</v>
      </c>
      <c r="J47" s="39">
        <f t="shared" si="0"/>
        <v>200</v>
      </c>
      <c r="K47" s="39">
        <f t="shared" si="1"/>
        <v>-6</v>
      </c>
      <c r="L47" s="46">
        <f t="shared" si="2"/>
        <v>14</v>
      </c>
      <c r="M47" s="70">
        <v>39775</v>
      </c>
      <c r="N47" s="40">
        <v>38.5</v>
      </c>
      <c r="O47" s="39">
        <v>1400</v>
      </c>
      <c r="P47" s="60" t="s">
        <v>54</v>
      </c>
      <c r="Q47" s="43">
        <v>6</v>
      </c>
      <c r="R47" s="50">
        <f t="shared" si="10"/>
        <v>5.6390977443609019E-2</v>
      </c>
      <c r="S47" s="39">
        <f t="shared" si="11"/>
        <v>-1.5037593984962405</v>
      </c>
      <c r="T47" s="39">
        <f t="shared" si="12"/>
        <v>-3.75</v>
      </c>
      <c r="U47" s="39">
        <f t="shared" si="3"/>
        <v>-200</v>
      </c>
      <c r="V47" s="39">
        <f t="shared" si="4"/>
        <v>7.5</v>
      </c>
      <c r="W47" s="46">
        <f t="shared" si="5"/>
        <v>133</v>
      </c>
      <c r="X47" s="70">
        <v>39908</v>
      </c>
      <c r="Y47" s="40">
        <v>46</v>
      </c>
      <c r="Z47" s="39">
        <v>1200</v>
      </c>
      <c r="AA47" s="60" t="s">
        <v>54</v>
      </c>
      <c r="AB47" s="43">
        <v>3</v>
      </c>
      <c r="AC47" s="50">
        <f>AG47/AH47</f>
        <v>0</v>
      </c>
      <c r="AD47" s="39">
        <f>AF47/AH47</f>
        <v>14.285714285714286</v>
      </c>
      <c r="AE47" s="39">
        <f t="shared" si="15"/>
        <v>0</v>
      </c>
      <c r="AF47" s="39">
        <f>AK47-Z47</f>
        <v>200</v>
      </c>
      <c r="AG47" s="39">
        <f>AJ47-Y47</f>
        <v>0</v>
      </c>
      <c r="AH47" s="46">
        <f t="shared" si="6"/>
        <v>14</v>
      </c>
      <c r="AI47" s="70">
        <v>39922</v>
      </c>
      <c r="AJ47" s="40">
        <v>46</v>
      </c>
      <c r="AK47" s="39">
        <v>1400</v>
      </c>
      <c r="AL47" s="60" t="s">
        <v>54</v>
      </c>
      <c r="AM47" s="43">
        <v>2</v>
      </c>
      <c r="AN47" s="50">
        <f t="shared" si="18"/>
        <v>-0.10714285714285714</v>
      </c>
      <c r="AO47" s="39">
        <f t="shared" si="19"/>
        <v>-7.1428571428571432</v>
      </c>
      <c r="AP47" s="39">
        <f t="shared" si="20"/>
        <v>1.5</v>
      </c>
      <c r="AQ47" s="39">
        <f t="shared" si="21"/>
        <v>-100</v>
      </c>
      <c r="AR47" s="39">
        <f t="shared" si="22"/>
        <v>-1.5</v>
      </c>
      <c r="AS47" s="46">
        <f t="shared" si="23"/>
        <v>14</v>
      </c>
      <c r="AT47" s="70">
        <v>39936</v>
      </c>
      <c r="AU47" s="40">
        <v>44.5</v>
      </c>
      <c r="AV47" s="39">
        <v>1300</v>
      </c>
      <c r="AW47" s="60" t="s">
        <v>54</v>
      </c>
      <c r="AX47" s="43">
        <v>5</v>
      </c>
      <c r="AY47" s="50">
        <f t="shared" si="24"/>
        <v>-0.25</v>
      </c>
      <c r="AZ47" s="39">
        <f t="shared" si="25"/>
        <v>-7.1428571428571432</v>
      </c>
      <c r="BA47" s="39">
        <f t="shared" si="26"/>
        <v>3.5000000000000004</v>
      </c>
      <c r="BB47" s="39">
        <f t="shared" si="27"/>
        <v>-100</v>
      </c>
      <c r="BC47" s="39">
        <f t="shared" si="28"/>
        <v>-3.5</v>
      </c>
      <c r="BD47" s="46">
        <f t="shared" si="29"/>
        <v>14</v>
      </c>
      <c r="BE47" s="70">
        <v>39950</v>
      </c>
      <c r="BF47" s="40">
        <v>41</v>
      </c>
      <c r="BG47" s="39">
        <v>1200</v>
      </c>
      <c r="BH47" s="60" t="s">
        <v>54</v>
      </c>
      <c r="BI47" s="46">
        <v>7</v>
      </c>
      <c r="BJ47" s="44"/>
    </row>
    <row r="48" spans="1:62" s="45" customFormat="1">
      <c r="A48" s="41" t="s">
        <v>55</v>
      </c>
      <c r="B48" s="70">
        <v>39901</v>
      </c>
      <c r="C48" s="40">
        <v>17</v>
      </c>
      <c r="D48" s="39">
        <v>1400</v>
      </c>
      <c r="E48" s="60" t="s">
        <v>7</v>
      </c>
      <c r="F48" s="43">
        <v>6</v>
      </c>
      <c r="G48" s="50">
        <f t="shared" si="7"/>
        <v>-8.5714285714285715E-2</v>
      </c>
      <c r="H48" s="39">
        <f t="shared" si="8"/>
        <v>-5.7142857142857144</v>
      </c>
      <c r="I48" s="39">
        <f>IF(J48=0,0,K48/J48*100)</f>
        <v>1.5</v>
      </c>
      <c r="J48" s="39">
        <f t="shared" si="0"/>
        <v>-200</v>
      </c>
      <c r="K48" s="39">
        <f t="shared" si="1"/>
        <v>-3</v>
      </c>
      <c r="L48" s="46">
        <f t="shared" si="2"/>
        <v>35</v>
      </c>
      <c r="M48" s="70">
        <v>39936</v>
      </c>
      <c r="N48" s="40">
        <v>14</v>
      </c>
      <c r="O48" s="39">
        <v>1200</v>
      </c>
      <c r="P48" s="60" t="s">
        <v>7</v>
      </c>
      <c r="Q48" s="43">
        <v>6</v>
      </c>
      <c r="R48" s="50">
        <f t="shared" si="10"/>
        <v>2</v>
      </c>
      <c r="S48" s="39">
        <f t="shared" si="11"/>
        <v>0</v>
      </c>
      <c r="T48" s="39">
        <f t="shared" si="12"/>
        <v>0</v>
      </c>
      <c r="U48" s="39">
        <f t="shared" si="3"/>
        <v>0</v>
      </c>
      <c r="V48" s="39">
        <f t="shared" si="4"/>
        <v>14</v>
      </c>
      <c r="W48" s="46">
        <f t="shared" si="5"/>
        <v>7</v>
      </c>
      <c r="X48" s="70">
        <v>39943</v>
      </c>
      <c r="Y48" s="40">
        <v>28</v>
      </c>
      <c r="Z48" s="39">
        <v>1200</v>
      </c>
      <c r="AA48" s="60" t="s">
        <v>41</v>
      </c>
      <c r="AB48" s="43">
        <v>8</v>
      </c>
      <c r="AC48" s="50">
        <f>AG48/AH48</f>
        <v>-0.39285714285714285</v>
      </c>
      <c r="AD48" s="39">
        <f>AF48/AH48</f>
        <v>-7.1428571428571432</v>
      </c>
      <c r="AE48" s="39">
        <f t="shared" si="15"/>
        <v>5.5</v>
      </c>
      <c r="AF48" s="39">
        <f>AK48-Z48</f>
        <v>-100</v>
      </c>
      <c r="AG48" s="39">
        <f>AJ48-Y48</f>
        <v>-5.5</v>
      </c>
      <c r="AH48" s="46">
        <f t="shared" si="6"/>
        <v>14</v>
      </c>
      <c r="AI48" s="70">
        <v>39957</v>
      </c>
      <c r="AJ48" s="40">
        <v>22.5</v>
      </c>
      <c r="AK48" s="39">
        <v>1100</v>
      </c>
      <c r="AL48" s="60" t="s">
        <v>14</v>
      </c>
      <c r="AM48" s="43">
        <v>1</v>
      </c>
      <c r="AN48" s="50">
        <f t="shared" si="18"/>
        <v>1</v>
      </c>
      <c r="AO48" s="39">
        <f t="shared" si="19"/>
        <v>7.6923076923076925</v>
      </c>
      <c r="AP48" s="39">
        <f t="shared" si="20"/>
        <v>13</v>
      </c>
      <c r="AQ48" s="39">
        <f t="shared" si="21"/>
        <v>100</v>
      </c>
      <c r="AR48" s="39">
        <f t="shared" si="22"/>
        <v>13</v>
      </c>
      <c r="AS48" s="46">
        <f t="shared" si="23"/>
        <v>13</v>
      </c>
      <c r="AT48" s="70">
        <v>39970</v>
      </c>
      <c r="AU48" s="40">
        <v>35.5</v>
      </c>
      <c r="AV48" s="39">
        <v>1200</v>
      </c>
      <c r="AW48" s="60" t="s">
        <v>56</v>
      </c>
      <c r="AX48" s="43">
        <v>1</v>
      </c>
      <c r="AY48" s="50">
        <f t="shared" si="24"/>
        <v>6.9444444444444448E-2</v>
      </c>
      <c r="AZ48" s="39">
        <f t="shared" si="25"/>
        <v>0</v>
      </c>
      <c r="BA48" s="39">
        <f t="shared" si="26"/>
        <v>0</v>
      </c>
      <c r="BB48" s="39">
        <f t="shared" si="27"/>
        <v>0</v>
      </c>
      <c r="BC48" s="39">
        <f t="shared" si="28"/>
        <v>2.5</v>
      </c>
      <c r="BD48" s="46">
        <f t="shared" si="29"/>
        <v>36</v>
      </c>
      <c r="BE48" s="70">
        <v>40006</v>
      </c>
      <c r="BF48" s="39">
        <v>38</v>
      </c>
      <c r="BG48" s="39">
        <v>1200</v>
      </c>
      <c r="BH48" s="60" t="s">
        <v>56</v>
      </c>
      <c r="BI48" s="46">
        <v>4</v>
      </c>
      <c r="BJ48" s="44"/>
    </row>
    <row r="49" spans="1:71" s="45" customFormat="1">
      <c r="A49" s="41" t="s">
        <v>55</v>
      </c>
      <c r="B49" s="70">
        <v>39712</v>
      </c>
      <c r="C49" s="40">
        <v>1.5</v>
      </c>
      <c r="D49" s="39">
        <v>1400</v>
      </c>
      <c r="E49" s="60" t="s">
        <v>7</v>
      </c>
      <c r="F49" s="43">
        <v>9</v>
      </c>
      <c r="G49" s="50">
        <f t="shared" si="7"/>
        <v>0.80952380952380953</v>
      </c>
      <c r="H49" s="39">
        <f t="shared" si="8"/>
        <v>-9.5238095238095237</v>
      </c>
      <c r="I49" s="39">
        <f t="shared" ref="I49" si="40">IF(J49=0,0,K49/J49*100)</f>
        <v>-8.5</v>
      </c>
      <c r="J49" s="39">
        <f t="shared" si="0"/>
        <v>-200</v>
      </c>
      <c r="K49" s="39">
        <f t="shared" si="1"/>
        <v>17</v>
      </c>
      <c r="L49" s="46">
        <f t="shared" si="2"/>
        <v>21</v>
      </c>
      <c r="M49" s="70">
        <v>39733</v>
      </c>
      <c r="N49" s="40">
        <v>18.5</v>
      </c>
      <c r="O49" s="39">
        <v>1200</v>
      </c>
      <c r="P49" s="60" t="s">
        <v>7</v>
      </c>
      <c r="Q49" s="43">
        <v>2</v>
      </c>
      <c r="R49" s="50">
        <f t="shared" si="10"/>
        <v>8.9285714285714288E-2</v>
      </c>
      <c r="S49" s="39">
        <f t="shared" si="11"/>
        <v>0</v>
      </c>
      <c r="T49" s="39">
        <f t="shared" si="12"/>
        <v>0</v>
      </c>
      <c r="U49" s="39">
        <f t="shared" si="3"/>
        <v>0</v>
      </c>
      <c r="V49" s="39">
        <f t="shared" si="4"/>
        <v>2.5</v>
      </c>
      <c r="W49" s="46">
        <f t="shared" si="5"/>
        <v>28</v>
      </c>
      <c r="X49" s="70">
        <v>39761</v>
      </c>
      <c r="Y49" s="40">
        <v>21</v>
      </c>
      <c r="Z49" s="39">
        <v>1200</v>
      </c>
      <c r="AA49" s="60" t="s">
        <v>7</v>
      </c>
      <c r="AB49" s="43">
        <v>2</v>
      </c>
      <c r="AC49" s="50">
        <f t="shared" ref="AC49" si="41">AG49/AH49</f>
        <v>-0.6071428571428571</v>
      </c>
      <c r="AD49" s="39">
        <f t="shared" ref="AD49" si="42">AF49/AH49</f>
        <v>-7.1428571428571432</v>
      </c>
      <c r="AE49" s="39">
        <f t="shared" si="15"/>
        <v>8.5</v>
      </c>
      <c r="AF49" s="39">
        <f t="shared" ref="AF49" si="43">AK49-Z49</f>
        <v>-100</v>
      </c>
      <c r="AG49" s="39">
        <f t="shared" ref="AG49" si="44">AJ49-Y49</f>
        <v>-8.5</v>
      </c>
      <c r="AH49" s="46">
        <f t="shared" si="6"/>
        <v>14</v>
      </c>
      <c r="AI49" s="70">
        <v>39775</v>
      </c>
      <c r="AJ49" s="40">
        <v>12.5</v>
      </c>
      <c r="AK49" s="39">
        <v>1100</v>
      </c>
      <c r="AL49" s="60" t="s">
        <v>7</v>
      </c>
      <c r="AM49" s="43">
        <v>8</v>
      </c>
      <c r="AN49" s="50">
        <f t="shared" si="18"/>
        <v>1.8571428571428572</v>
      </c>
      <c r="AO49" s="39">
        <f t="shared" si="19"/>
        <v>28.571428571428573</v>
      </c>
      <c r="AP49" s="39">
        <f t="shared" si="20"/>
        <v>6.5</v>
      </c>
      <c r="AQ49" s="39">
        <f t="shared" si="21"/>
        <v>200</v>
      </c>
      <c r="AR49" s="39">
        <f t="shared" si="22"/>
        <v>13</v>
      </c>
      <c r="AS49" s="46">
        <f t="shared" si="23"/>
        <v>7</v>
      </c>
      <c r="AT49" s="70">
        <v>39782</v>
      </c>
      <c r="AU49" s="40">
        <v>25.5</v>
      </c>
      <c r="AV49" s="39">
        <v>1300</v>
      </c>
      <c r="AW49" s="60" t="s">
        <v>18</v>
      </c>
      <c r="AX49" s="43">
        <v>7</v>
      </c>
      <c r="AY49" s="50">
        <f t="shared" si="24"/>
        <v>-7.1428571428571425E-2</v>
      </c>
      <c r="AZ49" s="39">
        <f t="shared" si="25"/>
        <v>0.84033613445378152</v>
      </c>
      <c r="BA49" s="39">
        <f t="shared" si="26"/>
        <v>-8.5</v>
      </c>
      <c r="BB49" s="39">
        <f t="shared" si="27"/>
        <v>100</v>
      </c>
      <c r="BC49" s="39">
        <f t="shared" si="28"/>
        <v>-8.5</v>
      </c>
      <c r="BD49" s="46">
        <f t="shared" si="29"/>
        <v>119</v>
      </c>
      <c r="BE49" s="70">
        <v>39901</v>
      </c>
      <c r="BF49" s="40">
        <v>17</v>
      </c>
      <c r="BG49" s="39">
        <v>1400</v>
      </c>
      <c r="BH49" s="60" t="s">
        <v>7</v>
      </c>
      <c r="BI49" s="46">
        <v>6</v>
      </c>
      <c r="BJ49" s="44"/>
    </row>
    <row r="50" spans="1:71" s="45" customFormat="1">
      <c r="A50" s="26" t="s">
        <v>57</v>
      </c>
      <c r="B50" s="70">
        <v>39901</v>
      </c>
      <c r="C50" s="40">
        <v>37</v>
      </c>
      <c r="D50" s="39">
        <v>1200</v>
      </c>
      <c r="E50" s="60" t="s">
        <v>28</v>
      </c>
      <c r="F50" s="43">
        <v>7</v>
      </c>
      <c r="G50" s="50">
        <f t="shared" si="7"/>
        <v>-0.11428571428571428</v>
      </c>
      <c r="H50" s="39">
        <f t="shared" si="8"/>
        <v>0</v>
      </c>
      <c r="I50" s="39">
        <f>IF(J50=0,0,K50/J50*100)</f>
        <v>0</v>
      </c>
      <c r="J50" s="39">
        <f t="shared" si="0"/>
        <v>0</v>
      </c>
      <c r="K50" s="39">
        <f t="shared" si="1"/>
        <v>-4</v>
      </c>
      <c r="L50" s="46">
        <f t="shared" si="2"/>
        <v>35</v>
      </c>
      <c r="M50" s="70">
        <v>39936</v>
      </c>
      <c r="N50" s="40">
        <v>33</v>
      </c>
      <c r="O50" s="39">
        <v>1200</v>
      </c>
      <c r="P50" s="60" t="s">
        <v>22</v>
      </c>
      <c r="Q50" s="43">
        <v>4</v>
      </c>
      <c r="R50" s="50">
        <f t="shared" si="10"/>
        <v>-5.5555555555555552E-2</v>
      </c>
      <c r="S50" s="39">
        <f t="shared" si="11"/>
        <v>-3.7037037037037037</v>
      </c>
      <c r="T50" s="39">
        <f t="shared" si="12"/>
        <v>1.5</v>
      </c>
      <c r="U50" s="39">
        <f t="shared" si="3"/>
        <v>-100</v>
      </c>
      <c r="V50" s="39">
        <f t="shared" si="4"/>
        <v>-1.5</v>
      </c>
      <c r="W50" s="46">
        <f t="shared" si="5"/>
        <v>27</v>
      </c>
      <c r="X50" s="70">
        <v>39963</v>
      </c>
      <c r="Y50" s="40">
        <v>31.5</v>
      </c>
      <c r="Z50" s="39">
        <v>1100</v>
      </c>
      <c r="AA50" s="60" t="s">
        <v>60</v>
      </c>
      <c r="AB50" s="43">
        <v>4</v>
      </c>
      <c r="AC50" s="50">
        <f>AG50/AH50</f>
        <v>-0.6428571428571429</v>
      </c>
      <c r="AD50" s="39">
        <f>AF50/AH50</f>
        <v>71.428571428571431</v>
      </c>
      <c r="AE50" s="39">
        <f t="shared" si="15"/>
        <v>-0.89999999999999991</v>
      </c>
      <c r="AF50" s="39">
        <f>AK50-Z50</f>
        <v>500</v>
      </c>
      <c r="AG50" s="39">
        <f>AJ50-Y50</f>
        <v>-4.5</v>
      </c>
      <c r="AH50" s="46">
        <f t="shared" si="6"/>
        <v>7</v>
      </c>
      <c r="AI50" s="70">
        <v>39970</v>
      </c>
      <c r="AJ50" s="40">
        <v>27</v>
      </c>
      <c r="AK50" s="39">
        <v>1600</v>
      </c>
      <c r="AL50" s="60" t="s">
        <v>11</v>
      </c>
      <c r="AM50" s="43">
        <v>5</v>
      </c>
      <c r="AN50" s="50">
        <f t="shared" si="18"/>
        <v>0.27777777777777779</v>
      </c>
      <c r="AO50" s="39">
        <f t="shared" si="19"/>
        <v>-11.111111111111111</v>
      </c>
      <c r="AP50" s="39">
        <f t="shared" si="20"/>
        <v>-2.5</v>
      </c>
      <c r="AQ50" s="39">
        <f t="shared" si="21"/>
        <v>-400</v>
      </c>
      <c r="AR50" s="39">
        <f t="shared" si="22"/>
        <v>10</v>
      </c>
      <c r="AS50" s="46">
        <f t="shared" si="23"/>
        <v>36</v>
      </c>
      <c r="AT50" s="70">
        <v>40006</v>
      </c>
      <c r="AU50" s="40">
        <v>37</v>
      </c>
      <c r="AV50" s="39">
        <v>1200</v>
      </c>
      <c r="AW50" s="60" t="s">
        <v>22</v>
      </c>
      <c r="AX50" s="43">
        <v>1</v>
      </c>
      <c r="AY50" s="50">
        <f t="shared" si="24"/>
        <v>0</v>
      </c>
      <c r="AZ50" s="39">
        <f t="shared" si="25"/>
        <v>0</v>
      </c>
      <c r="BA50" s="39">
        <f t="shared" si="26"/>
        <v>0</v>
      </c>
      <c r="BB50" s="39">
        <f t="shared" si="27"/>
        <v>0</v>
      </c>
      <c r="BC50" s="39">
        <f t="shared" si="28"/>
        <v>0</v>
      </c>
      <c r="BD50" s="46">
        <f t="shared" si="29"/>
        <v>14</v>
      </c>
      <c r="BE50" s="70">
        <v>40020</v>
      </c>
      <c r="BF50" s="39">
        <v>37</v>
      </c>
      <c r="BG50" s="39">
        <v>1200</v>
      </c>
      <c r="BH50" s="60" t="s">
        <v>22</v>
      </c>
      <c r="BI50" s="46">
        <v>6</v>
      </c>
      <c r="BJ50" s="44"/>
    </row>
    <row r="51" spans="1:71" s="45" customFormat="1" ht="15.75" thickBot="1">
      <c r="A51" s="26" t="s">
        <v>57</v>
      </c>
      <c r="B51" s="70">
        <v>39683</v>
      </c>
      <c r="C51" s="40">
        <v>37.5</v>
      </c>
      <c r="D51" s="39">
        <v>1200</v>
      </c>
      <c r="E51" s="60" t="s">
        <v>59</v>
      </c>
      <c r="F51" s="43">
        <v>3</v>
      </c>
      <c r="G51" s="50">
        <f t="shared" si="7"/>
        <v>3.3333333333333333E-2</v>
      </c>
      <c r="H51" s="39">
        <f t="shared" si="8"/>
        <v>0</v>
      </c>
      <c r="I51" s="39">
        <f t="shared" ref="I51" si="45">IF(J51=0,0,K51/J51*100)</f>
        <v>0</v>
      </c>
      <c r="J51" s="39">
        <f t="shared" si="0"/>
        <v>0</v>
      </c>
      <c r="K51" s="39">
        <f t="shared" si="1"/>
        <v>0.5</v>
      </c>
      <c r="L51" s="46">
        <f t="shared" si="2"/>
        <v>15</v>
      </c>
      <c r="M51" s="70">
        <v>39698</v>
      </c>
      <c r="N51" s="40">
        <v>38</v>
      </c>
      <c r="O51" s="39">
        <v>1200</v>
      </c>
      <c r="P51" s="60" t="s">
        <v>28</v>
      </c>
      <c r="Q51" s="43">
        <v>2</v>
      </c>
      <c r="R51" s="50">
        <f t="shared" si="10"/>
        <v>0</v>
      </c>
      <c r="S51" s="39">
        <f t="shared" si="11"/>
        <v>-7.1428571428571432</v>
      </c>
      <c r="T51" s="39">
        <f t="shared" si="12"/>
        <v>0</v>
      </c>
      <c r="U51" s="39">
        <f t="shared" si="3"/>
        <v>-100</v>
      </c>
      <c r="V51" s="39">
        <f t="shared" si="4"/>
        <v>0</v>
      </c>
      <c r="W51" s="46">
        <f t="shared" si="5"/>
        <v>14</v>
      </c>
      <c r="X51" s="70">
        <v>39712</v>
      </c>
      <c r="Y51" s="40">
        <v>38</v>
      </c>
      <c r="Z51" s="39">
        <v>1100</v>
      </c>
      <c r="AA51" s="60" t="s">
        <v>21</v>
      </c>
      <c r="AB51" s="43">
        <v>3</v>
      </c>
      <c r="AC51" s="50">
        <f t="shared" ref="AC51" si="46">AG51/AH51</f>
        <v>-0.33333333333333331</v>
      </c>
      <c r="AD51" s="39">
        <f t="shared" ref="AD51" si="47">AF51/AH51</f>
        <v>4.7619047619047619</v>
      </c>
      <c r="AE51" s="39">
        <f t="shared" si="15"/>
        <v>-7.0000000000000009</v>
      </c>
      <c r="AF51" s="39">
        <f t="shared" ref="AF51" si="48">AK51-Z51</f>
        <v>100</v>
      </c>
      <c r="AG51" s="39">
        <f t="shared" ref="AG51" si="49">AJ51-Y51</f>
        <v>-7</v>
      </c>
      <c r="AH51" s="46">
        <f t="shared" si="6"/>
        <v>21</v>
      </c>
      <c r="AI51" s="70">
        <v>39733</v>
      </c>
      <c r="AJ51" s="40">
        <v>31</v>
      </c>
      <c r="AK51" s="39">
        <v>1200</v>
      </c>
      <c r="AL51" s="60" t="s">
        <v>21</v>
      </c>
      <c r="AM51" s="43">
        <v>7</v>
      </c>
      <c r="AN51" s="50">
        <f t="shared" si="18"/>
        <v>-2.3809523809523808E-2</v>
      </c>
      <c r="AO51" s="39">
        <f t="shared" si="19"/>
        <v>-4.7619047619047619</v>
      </c>
      <c r="AP51" s="39">
        <f t="shared" si="20"/>
        <v>0.5</v>
      </c>
      <c r="AQ51" s="39">
        <f t="shared" si="21"/>
        <v>-100</v>
      </c>
      <c r="AR51" s="39">
        <f t="shared" si="22"/>
        <v>-0.5</v>
      </c>
      <c r="AS51" s="46">
        <f t="shared" si="23"/>
        <v>21</v>
      </c>
      <c r="AT51" s="70">
        <v>39754</v>
      </c>
      <c r="AU51" s="40">
        <v>30.5</v>
      </c>
      <c r="AV51" s="39">
        <v>1100</v>
      </c>
      <c r="AW51" s="60" t="s">
        <v>28</v>
      </c>
      <c r="AX51" s="43">
        <v>4</v>
      </c>
      <c r="AY51" s="51">
        <f t="shared" si="24"/>
        <v>4.4217687074829932E-2</v>
      </c>
      <c r="AZ51" s="48">
        <f t="shared" si="25"/>
        <v>0.68027210884353739</v>
      </c>
      <c r="BA51" s="48">
        <f t="shared" si="26"/>
        <v>6.5</v>
      </c>
      <c r="BB51" s="48">
        <f t="shared" si="27"/>
        <v>100</v>
      </c>
      <c r="BC51" s="48">
        <f t="shared" si="28"/>
        <v>6.5</v>
      </c>
      <c r="BD51" s="49">
        <f t="shared" si="29"/>
        <v>147</v>
      </c>
      <c r="BE51" s="70">
        <v>39901</v>
      </c>
      <c r="BF51" s="40">
        <v>37</v>
      </c>
      <c r="BG51" s="39">
        <v>1200</v>
      </c>
      <c r="BH51" s="60" t="s">
        <v>28</v>
      </c>
      <c r="BI51" s="46">
        <v>7</v>
      </c>
      <c r="BJ51" s="44"/>
    </row>
    <row r="52" spans="1:71">
      <c r="A52" s="6"/>
      <c r="B52" s="67"/>
      <c r="C52" s="2"/>
      <c r="D52" s="2"/>
      <c r="E52" s="67"/>
      <c r="F52" s="2"/>
      <c r="G52" s="3"/>
      <c r="H52" s="3"/>
      <c r="I52" s="3"/>
      <c r="J52" s="3"/>
      <c r="K52" s="3"/>
      <c r="L52" s="3"/>
      <c r="M52" s="67"/>
      <c r="N52" s="2"/>
      <c r="O52" s="2"/>
      <c r="P52" s="67"/>
      <c r="Q52" s="2"/>
      <c r="R52" s="3"/>
      <c r="S52" s="3"/>
      <c r="T52" s="3"/>
      <c r="U52" s="3"/>
      <c r="V52" s="3"/>
      <c r="W52" s="3"/>
      <c r="X52" s="67"/>
      <c r="Y52" s="2"/>
      <c r="Z52" s="2"/>
      <c r="AA52" s="67"/>
      <c r="AB52" s="2"/>
      <c r="AC52" s="3"/>
      <c r="AD52" s="3"/>
      <c r="AE52" s="3"/>
      <c r="AF52" s="3"/>
      <c r="AG52" s="3"/>
      <c r="AH52" s="3"/>
      <c r="AI52" s="67"/>
      <c r="AJ52" s="2"/>
      <c r="AK52" s="2"/>
      <c r="AL52" s="67"/>
      <c r="AM52" s="2"/>
      <c r="AN52" s="3"/>
      <c r="AO52" s="3"/>
      <c r="AP52" s="3"/>
      <c r="AQ52" s="3"/>
      <c r="AR52" s="3"/>
      <c r="AS52" s="3"/>
      <c r="AT52" s="67"/>
      <c r="AU52" s="2"/>
      <c r="AV52" s="2"/>
      <c r="AW52" s="67"/>
      <c r="AX52" s="2"/>
      <c r="AY52" s="3"/>
      <c r="AZ52" s="3"/>
      <c r="BA52" s="3"/>
      <c r="BB52" s="3"/>
      <c r="BC52" s="3"/>
      <c r="BD52" s="3"/>
      <c r="BE52" s="67"/>
      <c r="BF52" s="2"/>
      <c r="BG52" s="2"/>
      <c r="BH52" s="67"/>
      <c r="BI52" s="2"/>
      <c r="BS52"/>
    </row>
    <row r="54" spans="1:71" ht="15.75" thickBot="1">
      <c r="B54" s="63" t="s">
        <v>148</v>
      </c>
      <c r="C54" t="s">
        <v>149</v>
      </c>
      <c r="I54" s="20" t="s">
        <v>151</v>
      </c>
    </row>
    <row r="55" spans="1:71" ht="15.75" thickBot="1">
      <c r="A55" s="27" t="s">
        <v>130</v>
      </c>
      <c r="B55" s="76" t="s">
        <v>67</v>
      </c>
      <c r="I55" t="s">
        <v>152</v>
      </c>
    </row>
    <row r="56" spans="1:71" ht="15.75" thickBot="1">
      <c r="A56" s="28" t="s">
        <v>129</v>
      </c>
      <c r="B56" s="77" t="s">
        <v>150</v>
      </c>
      <c r="AZ56" s="4"/>
      <c r="BA56" s="19"/>
      <c r="BB56" s="3"/>
      <c r="BC56" s="3"/>
      <c r="BD56" s="3"/>
      <c r="BE56" s="71"/>
    </row>
    <row r="57" spans="1:71" ht="15.75" thickBot="1">
      <c r="A57" s="29" t="s">
        <v>128</v>
      </c>
      <c r="B57" s="77"/>
      <c r="AZ57" s="4"/>
      <c r="BA57" s="19"/>
      <c r="BB57" s="3"/>
      <c r="BC57" s="3"/>
      <c r="BD57" s="3"/>
      <c r="BE57" s="71"/>
    </row>
    <row r="58" spans="1:71" ht="15.75" thickBot="1">
      <c r="A58" s="29" t="s">
        <v>127</v>
      </c>
      <c r="B58" s="77"/>
      <c r="AZ58" s="4"/>
      <c r="BA58" s="19"/>
      <c r="BB58" s="3"/>
      <c r="BC58" s="3"/>
      <c r="BD58" s="3"/>
      <c r="BE58" s="71"/>
    </row>
    <row r="59" spans="1:71" ht="15.75" thickBot="1">
      <c r="A59" s="30" t="s">
        <v>126</v>
      </c>
      <c r="B59" s="77"/>
      <c r="AZ59" s="4"/>
      <c r="BA59" s="19"/>
      <c r="BB59" s="3"/>
      <c r="BC59" s="3"/>
      <c r="BD59" s="3"/>
      <c r="BE59" s="71"/>
    </row>
    <row r="60" spans="1:71" ht="18.75" thickBot="1">
      <c r="A60" s="31" t="s">
        <v>131</v>
      </c>
      <c r="B60" s="77"/>
      <c r="C60" t="s">
        <v>147</v>
      </c>
      <c r="AZ60" s="4"/>
      <c r="BA60" s="19"/>
      <c r="BB60" s="3"/>
      <c r="BC60" s="3"/>
      <c r="BD60" s="3"/>
      <c r="BE60" s="71"/>
    </row>
    <row r="61" spans="1:71" ht="18.75" thickBot="1">
      <c r="A61" s="32" t="s">
        <v>132</v>
      </c>
      <c r="B61" s="77"/>
      <c r="C61" t="s">
        <v>145</v>
      </c>
      <c r="AZ61" s="4"/>
      <c r="BA61" s="19"/>
      <c r="BB61" s="3"/>
      <c r="BC61" s="3"/>
      <c r="BD61" s="3"/>
      <c r="BE61" s="71"/>
    </row>
    <row r="62" spans="1:71" ht="18.75" thickBot="1">
      <c r="A62" s="31" t="s">
        <v>136</v>
      </c>
      <c r="B62" s="77"/>
      <c r="C62" t="s">
        <v>146</v>
      </c>
      <c r="AZ62" s="4"/>
      <c r="BA62" s="19"/>
      <c r="BB62" s="3"/>
      <c r="BC62" s="3"/>
      <c r="BD62" s="3"/>
      <c r="BE62" s="71"/>
    </row>
    <row r="63" spans="1:71" ht="18.75" thickBot="1">
      <c r="A63" s="29" t="s">
        <v>135</v>
      </c>
      <c r="B63" s="77" t="s">
        <v>69</v>
      </c>
      <c r="C63" t="s">
        <v>144</v>
      </c>
      <c r="M63" s="74"/>
      <c r="N63" s="4"/>
      <c r="O63" s="3"/>
      <c r="P63" s="71"/>
      <c r="Q63" s="3"/>
      <c r="R63" s="3"/>
      <c r="S63" s="3"/>
      <c r="T63" s="3"/>
      <c r="U63" s="3"/>
      <c r="AZ63" s="4"/>
      <c r="BA63" s="19"/>
      <c r="BB63" s="3"/>
      <c r="BC63" s="3"/>
      <c r="BD63" s="3"/>
      <c r="BE63" s="71"/>
    </row>
    <row r="64" spans="1:71" ht="18.75" thickBot="1">
      <c r="A64" s="29" t="s">
        <v>133</v>
      </c>
      <c r="B64" s="77">
        <v>1</v>
      </c>
      <c r="C64" t="s">
        <v>143</v>
      </c>
      <c r="K64" s="23"/>
      <c r="L64" s="4"/>
      <c r="M64" s="74"/>
      <c r="N64" s="4"/>
      <c r="O64" s="3"/>
      <c r="P64" s="71"/>
      <c r="Q64" s="3"/>
      <c r="R64" s="3"/>
      <c r="S64" s="3"/>
      <c r="T64" s="3"/>
      <c r="U64" s="3"/>
      <c r="AZ64" s="4"/>
      <c r="BA64" s="19"/>
      <c r="BB64" s="3"/>
      <c r="BC64" s="3"/>
      <c r="BD64" s="3"/>
      <c r="BE64" s="71"/>
    </row>
    <row r="65" spans="1:57" ht="18.75" thickBot="1">
      <c r="A65" s="33" t="s">
        <v>134</v>
      </c>
      <c r="B65" s="77" t="s">
        <v>68</v>
      </c>
      <c r="C65" t="s">
        <v>142</v>
      </c>
      <c r="I65" s="23"/>
      <c r="J65" s="3"/>
      <c r="K65" s="23"/>
      <c r="L65" s="4"/>
      <c r="M65" s="74"/>
      <c r="N65" s="4"/>
      <c r="O65" s="3"/>
      <c r="P65" s="71"/>
      <c r="Q65" s="3"/>
      <c r="R65" s="3"/>
      <c r="S65" s="3"/>
      <c r="T65" s="3"/>
      <c r="U65" s="3"/>
      <c r="AZ65" s="4"/>
      <c r="BA65" s="19"/>
      <c r="BB65" s="3"/>
      <c r="BC65" s="3"/>
      <c r="BD65" s="3"/>
      <c r="BE65" s="71"/>
    </row>
    <row r="66" spans="1:57">
      <c r="I66" s="23"/>
      <c r="J66" s="3"/>
      <c r="K66" s="23"/>
      <c r="L66" s="4"/>
      <c r="M66" s="74"/>
      <c r="N66" s="4"/>
      <c r="O66" s="3"/>
      <c r="P66" s="71"/>
      <c r="Q66" s="3"/>
      <c r="R66" s="3"/>
      <c r="S66" s="3"/>
      <c r="T66" s="3"/>
      <c r="U66" s="3"/>
      <c r="AZ66" s="4"/>
      <c r="BA66" s="19"/>
      <c r="BB66" s="3"/>
      <c r="BC66" s="3"/>
      <c r="BD66" s="3"/>
      <c r="BE66" s="72"/>
    </row>
    <row r="67" spans="1:57">
      <c r="I67" s="23"/>
      <c r="J67" s="3"/>
      <c r="K67" s="23"/>
      <c r="L67" s="4"/>
      <c r="M67" s="74"/>
      <c r="N67" s="4"/>
      <c r="O67" s="3"/>
      <c r="P67" s="71"/>
      <c r="Q67" s="3"/>
      <c r="R67" s="23"/>
      <c r="S67" s="4"/>
      <c r="T67" s="3"/>
      <c r="U67" s="3"/>
      <c r="V67" s="3"/>
      <c r="AZ67" s="4"/>
      <c r="BA67" s="19"/>
      <c r="BB67" s="3"/>
      <c r="BC67" s="3"/>
      <c r="BD67" s="3"/>
      <c r="BE67" s="72"/>
    </row>
    <row r="68" spans="1:57">
      <c r="I68" s="23"/>
      <c r="J68" s="3"/>
      <c r="K68" s="23"/>
      <c r="L68" s="4"/>
      <c r="M68" s="74"/>
      <c r="N68" s="4"/>
      <c r="O68" s="3"/>
      <c r="P68" s="71"/>
      <c r="Q68" s="3"/>
      <c r="R68" s="23"/>
      <c r="S68" s="4"/>
      <c r="T68" s="3"/>
      <c r="U68" s="3"/>
      <c r="V68" s="3"/>
      <c r="AZ68" s="4"/>
      <c r="BA68" s="19"/>
      <c r="BB68" s="3"/>
      <c r="BC68" s="3"/>
      <c r="BD68" s="3"/>
      <c r="BE68" s="72"/>
    </row>
    <row r="69" spans="1:57">
      <c r="I69" s="23"/>
      <c r="J69" s="3"/>
      <c r="K69" s="23"/>
      <c r="L69" s="4"/>
      <c r="M69" s="74"/>
      <c r="N69" s="4"/>
      <c r="O69" s="3"/>
      <c r="P69" s="71"/>
      <c r="Q69" s="3"/>
      <c r="R69" s="23"/>
      <c r="S69" s="4"/>
      <c r="T69" s="3"/>
      <c r="U69" s="3"/>
      <c r="V69" s="3"/>
      <c r="AZ69" s="4"/>
      <c r="BA69" s="19"/>
      <c r="BB69" s="3"/>
      <c r="BC69" s="3"/>
      <c r="BD69" s="3"/>
      <c r="BE69" s="72"/>
    </row>
    <row r="70" spans="1:57">
      <c r="H70" s="23"/>
      <c r="I70" s="23"/>
      <c r="J70" s="3"/>
      <c r="K70" s="23"/>
      <c r="L70" s="4"/>
      <c r="M70" s="74"/>
      <c r="N70" s="4"/>
      <c r="O70" s="3"/>
      <c r="P70" s="71"/>
      <c r="Q70" s="3"/>
      <c r="R70" s="23"/>
      <c r="S70" s="4"/>
      <c r="T70" s="3"/>
      <c r="U70" s="3"/>
      <c r="V70" s="3"/>
      <c r="AZ70" s="4"/>
      <c r="BA70" s="19"/>
      <c r="BB70" s="3"/>
      <c r="BC70" s="3"/>
      <c r="BD70" s="3"/>
      <c r="BE70" s="71"/>
    </row>
    <row r="71" spans="1:57">
      <c r="H71" s="23"/>
      <c r="I71" s="23"/>
      <c r="J71" s="3"/>
      <c r="K71" s="23"/>
      <c r="L71" s="4"/>
      <c r="M71" s="74"/>
      <c r="N71" s="4"/>
      <c r="O71" s="3"/>
      <c r="P71" s="71"/>
      <c r="Q71" s="3"/>
      <c r="R71" s="23"/>
      <c r="S71" s="4"/>
      <c r="T71" s="3"/>
      <c r="U71" s="3"/>
      <c r="V71" s="3"/>
    </row>
    <row r="72" spans="1:57">
      <c r="H72" s="23"/>
      <c r="I72" s="23"/>
      <c r="J72" s="3"/>
      <c r="K72" s="23"/>
      <c r="L72" s="4"/>
      <c r="M72" s="74"/>
      <c r="N72" s="4"/>
      <c r="O72" s="3"/>
      <c r="P72" s="71"/>
      <c r="Q72" s="3"/>
      <c r="R72" s="23"/>
      <c r="S72" s="4"/>
      <c r="T72" s="3"/>
      <c r="U72" s="3"/>
      <c r="V72" s="3"/>
    </row>
    <row r="73" spans="1:57">
      <c r="H73" s="23"/>
      <c r="I73" s="23"/>
      <c r="J73" s="3"/>
      <c r="K73" s="23"/>
      <c r="L73" s="4"/>
      <c r="M73" s="74"/>
      <c r="N73" s="4"/>
      <c r="O73" s="3"/>
      <c r="P73" s="71"/>
      <c r="Q73" s="3"/>
      <c r="R73" s="23"/>
      <c r="S73" s="4"/>
      <c r="T73" s="3"/>
      <c r="U73" s="3"/>
      <c r="V73" s="3"/>
    </row>
    <row r="74" spans="1:57">
      <c r="H74" s="23"/>
      <c r="I74" s="23"/>
      <c r="J74" s="3"/>
      <c r="K74" s="23"/>
      <c r="L74" s="4"/>
      <c r="M74" s="74"/>
      <c r="N74" s="4"/>
      <c r="O74" s="3"/>
      <c r="P74" s="71"/>
      <c r="Q74" s="3"/>
      <c r="R74" s="23"/>
      <c r="S74" s="4"/>
      <c r="T74" s="3"/>
      <c r="U74" s="3"/>
      <c r="V74" s="3"/>
    </row>
    <row r="75" spans="1:57">
      <c r="H75" s="23"/>
      <c r="I75" s="23"/>
      <c r="J75" s="3"/>
      <c r="K75" s="23"/>
      <c r="L75" s="4"/>
      <c r="M75" s="74"/>
      <c r="N75" s="4"/>
      <c r="O75" s="3"/>
      <c r="P75" s="71"/>
      <c r="Q75" s="3"/>
      <c r="R75" s="23"/>
      <c r="S75" s="4"/>
      <c r="T75" s="3"/>
      <c r="U75" s="3"/>
      <c r="V75" s="3"/>
    </row>
    <row r="76" spans="1:57">
      <c r="H76" s="23"/>
      <c r="I76" s="23"/>
      <c r="J76" s="3"/>
      <c r="K76" s="23"/>
      <c r="L76" s="4"/>
      <c r="M76" s="74"/>
      <c r="N76" s="4"/>
      <c r="O76" s="3"/>
      <c r="P76" s="71"/>
      <c r="Q76" s="3"/>
      <c r="R76" s="23"/>
      <c r="S76" s="4"/>
      <c r="T76" s="3"/>
      <c r="U76" s="3"/>
      <c r="V76" s="3"/>
    </row>
    <row r="77" spans="1:57">
      <c r="H77" s="23"/>
      <c r="I77" s="23"/>
      <c r="J77" s="3"/>
      <c r="K77" s="23"/>
      <c r="L77" s="4"/>
      <c r="M77" s="74"/>
      <c r="N77" s="3"/>
      <c r="O77" s="3"/>
      <c r="P77" s="71"/>
      <c r="Q77" s="3"/>
      <c r="R77" s="23"/>
      <c r="S77" s="4"/>
      <c r="T77" s="3"/>
      <c r="U77" s="3"/>
      <c r="V77" s="3"/>
    </row>
    <row r="78" spans="1:57">
      <c r="H78" s="23"/>
      <c r="I78" s="23"/>
      <c r="J78" s="3"/>
      <c r="K78" s="23"/>
      <c r="L78" s="3"/>
      <c r="M78" s="71"/>
      <c r="N78" s="3"/>
      <c r="O78" s="3"/>
      <c r="P78" s="71"/>
      <c r="Q78" s="3"/>
      <c r="R78" s="23"/>
      <c r="S78" s="4"/>
      <c r="T78" s="3"/>
      <c r="U78" s="3"/>
      <c r="V78" s="3"/>
    </row>
    <row r="79" spans="1:57">
      <c r="H79" s="23"/>
      <c r="I79" s="23"/>
      <c r="J79" s="3"/>
      <c r="K79" s="3"/>
      <c r="L79" s="3"/>
      <c r="M79" s="74"/>
      <c r="N79" s="3"/>
      <c r="O79" s="3"/>
      <c r="P79" s="71"/>
      <c r="Q79" s="3"/>
      <c r="R79" s="23"/>
      <c r="S79" s="4"/>
      <c r="T79" s="3"/>
      <c r="U79" s="3"/>
      <c r="V79" s="3"/>
    </row>
    <row r="80" spans="1:57">
      <c r="H80" s="23"/>
      <c r="I80" s="23"/>
      <c r="J80" s="3"/>
      <c r="K80" s="3"/>
      <c r="L80" s="3"/>
      <c r="M80" s="74"/>
      <c r="N80" s="3"/>
      <c r="O80" s="3"/>
      <c r="P80" s="71"/>
      <c r="Q80" s="3"/>
      <c r="R80" s="23"/>
      <c r="S80" s="4"/>
      <c r="T80" s="3"/>
      <c r="U80" s="3"/>
      <c r="V80" s="3"/>
    </row>
    <row r="81" spans="8:22">
      <c r="H81" s="23"/>
      <c r="I81" s="23"/>
      <c r="J81" s="3"/>
      <c r="K81" s="3"/>
      <c r="L81" s="3"/>
      <c r="M81" s="71"/>
      <c r="N81" s="3"/>
      <c r="O81" s="3"/>
      <c r="P81" s="71"/>
      <c r="Q81" s="3"/>
      <c r="R81" s="23"/>
      <c r="S81" s="3"/>
      <c r="T81" s="3"/>
      <c r="U81" s="3"/>
      <c r="V81" s="3"/>
    </row>
    <row r="82" spans="8:22">
      <c r="H82" s="23"/>
      <c r="I82" s="3"/>
      <c r="J82" s="3"/>
      <c r="K82" s="3"/>
      <c r="L82" s="3"/>
      <c r="M82" s="75"/>
      <c r="N82" s="3"/>
      <c r="O82" s="3"/>
      <c r="P82" s="71"/>
      <c r="Q82" s="3"/>
    </row>
    <row r="83" spans="8:22">
      <c r="H83" s="23"/>
      <c r="I83" s="3"/>
      <c r="J83" s="3"/>
      <c r="K83" s="3"/>
      <c r="L83" s="3"/>
      <c r="M83" s="74"/>
      <c r="N83" s="3"/>
      <c r="O83" s="3"/>
      <c r="P83" s="71"/>
      <c r="Q83" s="3"/>
    </row>
    <row r="84" spans="8:22">
      <c r="H84" s="23"/>
      <c r="I84" s="3"/>
      <c r="J84" s="3"/>
      <c r="K84" s="3"/>
      <c r="L84" s="3"/>
      <c r="M84" s="74"/>
      <c r="N84" s="3"/>
      <c r="O84" s="3"/>
      <c r="P84" s="71"/>
      <c r="Q84" s="3"/>
    </row>
  </sheetData>
  <mergeCells count="5">
    <mergeCell ref="G2:L2"/>
    <mergeCell ref="R2:W2"/>
    <mergeCell ref="AC2:AH2"/>
    <mergeCell ref="AN2:AS2"/>
    <mergeCell ref="AY2:BD2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Munka1</vt:lpstr>
      <vt:lpstr>Munka4</vt:lpstr>
      <vt:lpstr>Munka5</vt:lpstr>
      <vt:lpstr>Munka6</vt:lpstr>
      <vt:lpstr>bővített sorszám</vt:lpstr>
      <vt:lpstr>bővített adat</vt:lpstr>
    </vt:vector>
  </TitlesOfParts>
  <Company>DCN Rental Kft.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Marton Tamás</dc:creator>
  <cp:lastModifiedBy>Pitlik</cp:lastModifiedBy>
  <dcterms:created xsi:type="dcterms:W3CDTF">2009-08-26T08:14:52Z</dcterms:created>
  <dcterms:modified xsi:type="dcterms:W3CDTF">2009-09-01T09:01:20Z</dcterms:modified>
</cp:coreProperties>
</file>